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M:\SC\FRUIT\YRBOOK\Yrbook2019\"/>
    </mc:Choice>
  </mc:AlternateContent>
  <bookViews>
    <workbookView xWindow="0" yWindow="0" windowWidth="24000" windowHeight="9555"/>
  </bookViews>
  <sheets>
    <sheet name="Content" sheetId="47" r:id="rId1"/>
    <sheet name="tab-g1" sheetId="1" r:id="rId2"/>
    <sheet name="tab-g2" sheetId="2" r:id="rId3"/>
    <sheet name="tab-g3" sheetId="3" r:id="rId4"/>
    <sheet name="tab-g4" sheetId="4" r:id="rId5"/>
    <sheet name="tab-g5" sheetId="5" r:id="rId6"/>
    <sheet name="tab-g6" sheetId="6" r:id="rId7"/>
    <sheet name="tab-g7" sheetId="7" r:id="rId8"/>
    <sheet name="tab-g8" sheetId="8" r:id="rId9"/>
    <sheet name="tab-g9" sheetId="9" r:id="rId10"/>
    <sheet name="tab-g10" sheetId="10" r:id="rId11"/>
    <sheet name="tab-g11" sheetId="11" r:id="rId12"/>
    <sheet name="tab-g12" sheetId="12" r:id="rId13"/>
    <sheet name="tab-g13" sheetId="13" r:id="rId14"/>
    <sheet name="tab-g14" sheetId="14" r:id="rId15"/>
    <sheet name="tab-g15" sheetId="15" r:id="rId16"/>
    <sheet name="tab-g16" sheetId="16" r:id="rId17"/>
    <sheet name="tab-g17" sheetId="17" r:id="rId18"/>
    <sheet name="tab-g18" sheetId="18" r:id="rId19"/>
    <sheet name="tab-g19" sheetId="19" r:id="rId20"/>
    <sheet name="tab-g20" sheetId="21" r:id="rId21"/>
    <sheet name="tab-g21" sheetId="22" r:id="rId22"/>
    <sheet name="tab-g22" sheetId="23" r:id="rId23"/>
    <sheet name="tab-g23" sheetId="24" r:id="rId24"/>
    <sheet name="tab-g24" sheetId="25" r:id="rId25"/>
    <sheet name="tab-g25" sheetId="26" r:id="rId26"/>
    <sheet name="tab-g26" sheetId="27" r:id="rId27"/>
    <sheet name="tab-g27" sheetId="28" r:id="rId28"/>
    <sheet name="tab-g28" sheetId="29" r:id="rId29"/>
    <sheet name="tab-g29" sheetId="30" r:id="rId30"/>
    <sheet name="tab-g30" sheetId="31" r:id="rId31"/>
    <sheet name="tab-g31" sheetId="32" r:id="rId32"/>
    <sheet name="tab-g32" sheetId="33" r:id="rId33"/>
    <sheet name="tab-g33" sheetId="34" r:id="rId34"/>
    <sheet name="tab-g34" sheetId="35" r:id="rId35"/>
    <sheet name="tab-g35" sheetId="36" r:id="rId36"/>
    <sheet name="tab-g36" sheetId="37" r:id="rId37"/>
    <sheet name="tab-g37" sheetId="38" r:id="rId38"/>
    <sheet name="tab-g38" sheetId="39" r:id="rId39"/>
    <sheet name="tab-g39" sheetId="40" r:id="rId40"/>
    <sheet name="tab-g40" sheetId="41" r:id="rId41"/>
    <sheet name="tab-g41" sheetId="42" r:id="rId42"/>
    <sheet name="tab-g42" sheetId="43" r:id="rId43"/>
    <sheet name="tab-g43" sheetId="44" r:id="rId44"/>
    <sheet name="tab-g44" sheetId="45" r:id="rId45"/>
    <sheet name="tab-g45" sheetId="46" r:id="rId46"/>
  </sheets>
  <externalReferences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__123Graph_A" localSheetId="10" hidden="1">#REF!</definedName>
    <definedName name="__123Graph_A" localSheetId="11" hidden="1">#REF!</definedName>
    <definedName name="__123Graph_A" localSheetId="12" hidden="1">#REF!</definedName>
    <definedName name="__123Graph_A" localSheetId="13" hidden="1">#REF!</definedName>
    <definedName name="__123Graph_A" localSheetId="14" hidden="1">#REF!</definedName>
    <definedName name="__123Graph_A" localSheetId="15" hidden="1">#REF!</definedName>
    <definedName name="__123Graph_A" localSheetId="16" hidden="1">#REF!</definedName>
    <definedName name="__123Graph_A" localSheetId="17" hidden="1">#REF!</definedName>
    <definedName name="__123Graph_A" localSheetId="18" hidden="1">#REF!</definedName>
    <definedName name="__123Graph_A" localSheetId="19" hidden="1">#REF!</definedName>
    <definedName name="__123Graph_A" localSheetId="2" hidden="1">#REF!</definedName>
    <definedName name="__123Graph_A" localSheetId="20" hidden="1">#REF!</definedName>
    <definedName name="__123Graph_A" localSheetId="21" hidden="1">#REF!</definedName>
    <definedName name="__123Graph_A" localSheetId="22" hidden="1">#REF!</definedName>
    <definedName name="__123Graph_A" localSheetId="23" hidden="1">#REF!</definedName>
    <definedName name="__123Graph_A" localSheetId="24" hidden="1">#REF!</definedName>
    <definedName name="__123Graph_A" localSheetId="25" hidden="1">#REF!</definedName>
    <definedName name="__123Graph_A" localSheetId="26" hidden="1">#REF!</definedName>
    <definedName name="__123Graph_A" localSheetId="27" hidden="1">#REF!</definedName>
    <definedName name="__123Graph_A" localSheetId="28" hidden="1">#REF!</definedName>
    <definedName name="__123Graph_A" localSheetId="29" hidden="1">#REF!</definedName>
    <definedName name="__123Graph_A" localSheetId="3" hidden="1">#REF!</definedName>
    <definedName name="__123Graph_A" localSheetId="30" hidden="1">#REF!</definedName>
    <definedName name="__123Graph_A" localSheetId="31" hidden="1">#REF!</definedName>
    <definedName name="__123Graph_A" localSheetId="32" hidden="1">#REF!</definedName>
    <definedName name="__123Graph_A" localSheetId="33" hidden="1">#REF!</definedName>
    <definedName name="__123Graph_A" localSheetId="34" hidden="1">#REF!</definedName>
    <definedName name="__123Graph_A" localSheetId="35" hidden="1">#REF!</definedName>
    <definedName name="__123Graph_A" localSheetId="36" hidden="1">#REF!</definedName>
    <definedName name="__123Graph_A" localSheetId="37" hidden="1">#REF!</definedName>
    <definedName name="__123Graph_A" localSheetId="38" hidden="1">#REF!</definedName>
    <definedName name="__123Graph_A" localSheetId="39" hidden="1">#REF!</definedName>
    <definedName name="__123Graph_A" localSheetId="4" hidden="1">#REF!</definedName>
    <definedName name="__123Graph_A" localSheetId="40" hidden="1">#REF!</definedName>
    <definedName name="__123Graph_A" localSheetId="41" hidden="1">#REF!</definedName>
    <definedName name="__123Graph_A" localSheetId="42" hidden="1">#REF!</definedName>
    <definedName name="__123Graph_A" localSheetId="43" hidden="1">#REF!</definedName>
    <definedName name="__123Graph_A" localSheetId="44" hidden="1">#REF!</definedName>
    <definedName name="__123Graph_A" localSheetId="45" hidden="1">#REF!</definedName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localSheetId="8" hidden="1">#REF!</definedName>
    <definedName name="__123Graph_A" localSheetId="9" hidden="1">#REF!</definedName>
    <definedName name="__123Graph_A" hidden="1">#REF!</definedName>
    <definedName name="__123Graph_ABROCMON" localSheetId="10" hidden="1">#REF!</definedName>
    <definedName name="__123Graph_ABROCMON" localSheetId="11" hidden="1">#REF!</definedName>
    <definedName name="__123Graph_ABROCMON" localSheetId="12" hidden="1">#REF!</definedName>
    <definedName name="__123Graph_ABROCMON" localSheetId="13" hidden="1">#REF!</definedName>
    <definedName name="__123Graph_ABROCMON" localSheetId="14" hidden="1">#REF!</definedName>
    <definedName name="__123Graph_ABROCMON" localSheetId="15" hidden="1">#REF!</definedName>
    <definedName name="__123Graph_ABROCMON" localSheetId="16" hidden="1">#REF!</definedName>
    <definedName name="__123Graph_ABROCMON" localSheetId="17" hidden="1">#REF!</definedName>
    <definedName name="__123Graph_ABROCMON" localSheetId="18" hidden="1">#REF!</definedName>
    <definedName name="__123Graph_ABROCMON" localSheetId="19" hidden="1">#REF!</definedName>
    <definedName name="__123Graph_ABROCMON" localSheetId="2" hidden="1">#REF!</definedName>
    <definedName name="__123Graph_ABROCMON" localSheetId="20" hidden="1">#REF!</definedName>
    <definedName name="__123Graph_ABROCMON" localSheetId="21" hidden="1">#REF!</definedName>
    <definedName name="__123Graph_ABROCMON" localSheetId="22" hidden="1">#REF!</definedName>
    <definedName name="__123Graph_ABROCMON" localSheetId="23" hidden="1">#REF!</definedName>
    <definedName name="__123Graph_ABROCMON" localSheetId="24" hidden="1">#REF!</definedName>
    <definedName name="__123Graph_ABROCMON" localSheetId="25" hidden="1">#REF!</definedName>
    <definedName name="__123Graph_ABROCMON" localSheetId="26" hidden="1">#REF!</definedName>
    <definedName name="__123Graph_ABROCMON" localSheetId="27" hidden="1">#REF!</definedName>
    <definedName name="__123Graph_ABROCMON" localSheetId="28" hidden="1">#REF!</definedName>
    <definedName name="__123Graph_ABROCMON" localSheetId="29" hidden="1">#REF!</definedName>
    <definedName name="__123Graph_ABROCMON" localSheetId="3" hidden="1">#REF!</definedName>
    <definedName name="__123Graph_ABROCMON" localSheetId="30" hidden="1">#REF!</definedName>
    <definedName name="__123Graph_ABROCMON" localSheetId="31" hidden="1">#REF!</definedName>
    <definedName name="__123Graph_ABROCMON" localSheetId="32" hidden="1">#REF!</definedName>
    <definedName name="__123Graph_ABROCMON" localSheetId="33" hidden="1">#REF!</definedName>
    <definedName name="__123Graph_ABROCMON" localSheetId="34" hidden="1">#REF!</definedName>
    <definedName name="__123Graph_ABROCMON" localSheetId="35" hidden="1">#REF!</definedName>
    <definedName name="__123Graph_ABROCMON" localSheetId="36" hidden="1">#REF!</definedName>
    <definedName name="__123Graph_ABROCMON" localSheetId="37" hidden="1">#REF!</definedName>
    <definedName name="__123Graph_ABROCMON" localSheetId="38" hidden="1">#REF!</definedName>
    <definedName name="__123Graph_ABROCMON" localSheetId="39" hidden="1">#REF!</definedName>
    <definedName name="__123Graph_ABROCMON" localSheetId="4" hidden="1">#REF!</definedName>
    <definedName name="__123Graph_ABROCMON" localSheetId="40" hidden="1">#REF!</definedName>
    <definedName name="__123Graph_ABROCMON" localSheetId="41" hidden="1">#REF!</definedName>
    <definedName name="__123Graph_ABROCMON" localSheetId="42" hidden="1">#REF!</definedName>
    <definedName name="__123Graph_ABROCMON" localSheetId="43" hidden="1">#REF!</definedName>
    <definedName name="__123Graph_ABROCMON" localSheetId="44" hidden="1">#REF!</definedName>
    <definedName name="__123Graph_ABROCMON" localSheetId="45" hidden="1">#REF!</definedName>
    <definedName name="__123Graph_ABROCMON" localSheetId="5" hidden="1">#REF!</definedName>
    <definedName name="__123Graph_ABROCMON" localSheetId="6" hidden="1">#REF!</definedName>
    <definedName name="__123Graph_ABROCMON" localSheetId="7" hidden="1">#REF!</definedName>
    <definedName name="__123Graph_ABROCMON" localSheetId="8" hidden="1">#REF!</definedName>
    <definedName name="__123Graph_ABROCMON" localSheetId="9" hidden="1">#REF!</definedName>
    <definedName name="__123Graph_ABROCMON" hidden="1">#REF!</definedName>
    <definedName name="__123Graph_ACARRMON" hidden="1">#REF!</definedName>
    <definedName name="__123Graph_ACAULMON" hidden="1">#REF!</definedName>
    <definedName name="__123Graph_ACELMON" hidden="1">#REF!</definedName>
    <definedName name="__123Graph_AFOBMON" hidden="1">#REF!</definedName>
    <definedName name="__123Graph_AHAC" hidden="1">#REF!</definedName>
    <definedName name="__123Graph_APERCAP" hidden="1">#REF!</definedName>
    <definedName name="__123Graph_ATOMWEEK" hidden="1">#REF!</definedName>
    <definedName name="__123Graph_AWINTMON" hidden="1">#REF!</definedName>
    <definedName name="__123Graph_B" hidden="1">[1]tab089!#REF!</definedName>
    <definedName name="__123Graph_BPC" hidden="1">[1]tab089!#REF!</definedName>
    <definedName name="__123Graph_BPERCAP" hidden="1">#REF!</definedName>
    <definedName name="__123Graph_BPRIC_APP" hidden="1">[2]TAB01!#REF!</definedName>
    <definedName name="__123Graph_BTOMWEEK" hidden="1">#REF!</definedName>
    <definedName name="__123Graph_BWINTMON" hidden="1">#REF!</definedName>
    <definedName name="__123Graph_C" hidden="1">[1]tab089!#REF!</definedName>
    <definedName name="__123Graph_CEXPORTS" hidden="1">[2]TAB01!#REF!</definedName>
    <definedName name="__123Graph_CPC" hidden="1">[1]tab089!#REF!</definedName>
    <definedName name="__123Graph_CPERCAP" hidden="1">#REF!</definedName>
    <definedName name="__123Graph_CSNAPBEAN" hidden="1">[1]tab089!#REF!</definedName>
    <definedName name="__123Graph_CWINTMON" hidden="1">#REF!</definedName>
    <definedName name="__123Graph_XEXP_DEB" hidden="1">[3]Trade11!$B$4:$J$4</definedName>
    <definedName name="__123Graph_XEXPORTS" hidden="1">[3]Trade11!$B$4:$J$4</definedName>
    <definedName name="__123Graph_XHAC" hidden="1">#REF!</definedName>
    <definedName name="__123Graph_XPRICE_VG" hidden="1">[3]Trade11!$B$4:$J$4</definedName>
    <definedName name="_123Graph" hidden="1">'[4]Table E-7'!#REF!</definedName>
    <definedName name="_123Graph_CPC" hidden="1">[1]tab089!#REF!</definedName>
    <definedName name="_123Graph_week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Parse_In" hidden="1">#REF!</definedName>
    <definedName name="_Parse_Out" hidden="1">#REF!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a" hidden="1">#REF!</definedName>
    <definedName name="_xlnm.Print_Area" localSheetId="0">Content!$A$1:$A$46</definedName>
    <definedName name="_xlnm.Print_Area" localSheetId="1">'tab-g1'!$A$1:$I$48</definedName>
    <definedName name="_xlnm.Print_Area" localSheetId="19">'tab-g19'!$A$1:$I$48</definedName>
    <definedName name="_xlnm.Print_Area" localSheetId="27">'tab-g27'!$A$1:$I$48</definedName>
    <definedName name="_xlnm.Print_Area" localSheetId="32">'tab-g32'!$A$1:$K$44</definedName>
    <definedName name="_xlnm.Print_Area" localSheetId="33">'tab-g33'!$A$1:$I$48</definedName>
    <definedName name="_xlnm.Print_Area" localSheetId="36">'tab-g36'!$A$1:$O$97</definedName>
    <definedName name="_xlnm.Print_Area" localSheetId="40">'tab-g40'!$A$1:$M$48</definedName>
    <definedName name="_xlnm.Print_Area" localSheetId="41">'tab-g41'!$A$1:$H$91</definedName>
    <definedName name="_xlnm.Print_Area" localSheetId="42">'tab-g42'!$A$1:$G$93</definedName>
    <definedName name="_xlnm.Print_Area" localSheetId="8">'tab-g8'!$A$1:$I$49</definedName>
    <definedName name="Print_Area_MI" localSheetId="1">'tab-g1'!$A$1:$I$47</definedName>
    <definedName name="Print_Area_MI" localSheetId="10">'tab-g10'!$A$1:$I$46</definedName>
    <definedName name="Print_Area_MI" localSheetId="11">'tab-g11'!$A$1:$I$47</definedName>
    <definedName name="Print_Area_MI" localSheetId="12">'tab-g12'!$A$1:$I$47</definedName>
    <definedName name="Print_Area_MI" localSheetId="13">#REF!</definedName>
    <definedName name="Print_Area_MI" localSheetId="14">'tab-g14'!$A$1:$I$46</definedName>
    <definedName name="Print_Area_MI" localSheetId="15">'tab-g15'!$A$1:$I$51</definedName>
    <definedName name="Print_Area_MI" localSheetId="16">'tab-g16'!$A$1:$I$48</definedName>
    <definedName name="Print_Area_MI" localSheetId="17">#REF!</definedName>
    <definedName name="Print_Area_MI" localSheetId="18">'tab-g18'!$A$1:$H$50</definedName>
    <definedName name="Print_Area_MI" localSheetId="19">'tab-g19'!$A$1:$I$50</definedName>
    <definedName name="Print_Area_MI" localSheetId="2">#REF!</definedName>
    <definedName name="Print_Area_MI" localSheetId="20">'tab-g20'!$A$1:$H$50</definedName>
    <definedName name="Print_Area_MI" localSheetId="21">#REF!</definedName>
    <definedName name="Print_Area_MI" localSheetId="22">#REF!</definedName>
    <definedName name="Print_Area_MI" localSheetId="23">#REF!</definedName>
    <definedName name="Print_Area_MI" localSheetId="24">#REF!</definedName>
    <definedName name="Print_Area_MI" localSheetId="25">#REF!</definedName>
    <definedName name="Print_Area_MI" localSheetId="26">#REF!</definedName>
    <definedName name="Print_Area_MI" localSheetId="27">'tab-g27'!$A$1:$I$47</definedName>
    <definedName name="Print_Area_MI" localSheetId="28">#REF!</definedName>
    <definedName name="Print_Area_MI" localSheetId="29">'tab-g29'!$A$1:$I$49</definedName>
    <definedName name="Print_Area_MI" localSheetId="3">#REF!</definedName>
    <definedName name="Print_Area_MI" localSheetId="30">#REF!</definedName>
    <definedName name="Print_Area_MI" localSheetId="31">#REF!</definedName>
    <definedName name="Print_Area_MI" localSheetId="33">'tab-g33'!$A$1:$I$48</definedName>
    <definedName name="Print_Area_MI" localSheetId="34">#REF!</definedName>
    <definedName name="Print_Area_MI" localSheetId="35">'tab-g35'!$A$1:$I$47</definedName>
    <definedName name="Print_Area_MI" localSheetId="36">'tab-g36'!$A$1:$N$97</definedName>
    <definedName name="Print_Area_MI" localSheetId="37">'tab-g37'!$A$1:$K$45</definedName>
    <definedName name="Print_Area_MI" localSheetId="38">'tab-g38'!$A$1:$O$48</definedName>
    <definedName name="Print_Area_MI" localSheetId="39">'tab-g39'!$A$1:$J$47</definedName>
    <definedName name="Print_Area_MI" localSheetId="4">'tab-g4'!$A$1:$I$49</definedName>
    <definedName name="Print_Area_MI" localSheetId="40">'tab-g40'!$A$1:$P$47</definedName>
    <definedName name="Print_Area_MI" localSheetId="43">'tab-g43'!$A$47:$M$64</definedName>
    <definedName name="Print_Area_MI" localSheetId="44">'tab-g44'!$A$1:$I$46</definedName>
    <definedName name="Print_Area_MI" localSheetId="45">#REF!</definedName>
    <definedName name="Print_Area_MI" localSheetId="5">#REF!</definedName>
    <definedName name="Print_Area_MI" localSheetId="6">'tab-g6'!$A$1:$I$46</definedName>
    <definedName name="Print_Area_MI" localSheetId="7">'tab-g7'!$A$1:$I$38</definedName>
    <definedName name="Print_Area_MI" localSheetId="8">'tab-g8'!$A$1:$I$49</definedName>
    <definedName name="Print_Area_MI" localSheetId="9">'tab-g9'!$A$1:$I$50</definedName>
    <definedName name="Print_Area_MI">#REF!</definedName>
    <definedName name="Table07" localSheetId="43" hidden="1">[5]tab110!#REF!</definedName>
    <definedName name="Table07" hidden="1">[5]tab110!#REF!</definedName>
    <definedName name="table09" localSheetId="43" hidden="1">'[6]Table 59'!#REF!</definedName>
    <definedName name="table09" hidden="1">'[6]Table 59'!#REF!</definedName>
    <definedName name="table17" hidden="1">'[6]Table 59'!#REF!</definedName>
    <definedName name="table64" hidden="1">'[6]Table 59'!#REF!</definedName>
    <definedName name="table65" hidden="1">'[6]Table 55'!#REF!</definedName>
    <definedName name="Table8" hidden="1">'[7]Table E-7'!#REF!</definedName>
    <definedName name="Table9" hidden="1">'[7]Table E-7'!#REF!</definedName>
  </definedNames>
  <calcPr calcId="152511"/>
</workbook>
</file>

<file path=xl/calcChain.xml><?xml version="1.0" encoding="utf-8"?>
<calcChain xmlns="http://schemas.openxmlformats.org/spreadsheetml/2006/main">
  <c r="J42" i="40" l="1"/>
  <c r="J41" i="40"/>
  <c r="J40" i="40"/>
  <c r="J39" i="40"/>
  <c r="J38" i="40"/>
  <c r="J37" i="40"/>
  <c r="J36" i="40"/>
  <c r="J35" i="40"/>
  <c r="J34" i="40"/>
  <c r="G89" i="43" l="1"/>
  <c r="G45" i="43"/>
  <c r="N90" i="37" l="1"/>
  <c r="L90" i="37"/>
  <c r="M42" i="41"/>
  <c r="M41" i="41"/>
  <c r="M40" i="41"/>
  <c r="M39" i="41"/>
  <c r="M38" i="41"/>
  <c r="F45" i="41"/>
  <c r="M45" i="41" s="1"/>
  <c r="G88" i="43" l="1"/>
  <c r="G87" i="43"/>
  <c r="G86" i="43"/>
  <c r="G85" i="43"/>
  <c r="G84" i="43"/>
  <c r="G83" i="43"/>
  <c r="G82" i="43"/>
  <c r="G81" i="43"/>
  <c r="G80" i="43"/>
  <c r="G44" i="43"/>
  <c r="G43" i="43"/>
  <c r="G42" i="43"/>
  <c r="G41" i="43"/>
  <c r="G40" i="43"/>
  <c r="G39" i="43"/>
  <c r="G38" i="43"/>
  <c r="G37" i="43"/>
  <c r="F44" i="41"/>
  <c r="M44" i="41" s="1"/>
  <c r="F43" i="41"/>
  <c r="M43" i="41" s="1"/>
  <c r="F42" i="41"/>
  <c r="F41" i="41"/>
  <c r="F40" i="41"/>
  <c r="F39" i="41"/>
  <c r="F38" i="41"/>
  <c r="F37" i="41"/>
  <c r="L89" i="37"/>
  <c r="N89" i="37" s="1"/>
  <c r="L88" i="37"/>
  <c r="L87" i="37"/>
  <c r="L86" i="37"/>
  <c r="L85" i="37"/>
  <c r="L84" i="37"/>
  <c r="L83" i="37"/>
  <c r="L82" i="37"/>
  <c r="L81" i="37" l="1"/>
  <c r="L80" i="37"/>
  <c r="L79" i="37"/>
  <c r="L78" i="37"/>
  <c r="L77" i="37"/>
  <c r="L76" i="37"/>
  <c r="L75" i="37"/>
  <c r="L74" i="37"/>
  <c r="L73" i="37"/>
  <c r="G36" i="43" l="1"/>
  <c r="G35" i="43"/>
  <c r="G34" i="43"/>
  <c r="G33" i="43"/>
  <c r="G32" i="43"/>
  <c r="G31" i="43"/>
  <c r="G30" i="43"/>
  <c r="G29" i="43"/>
  <c r="G28" i="43"/>
  <c r="G27" i="43"/>
  <c r="G26" i="43"/>
  <c r="G25" i="43"/>
  <c r="G18" i="43"/>
  <c r="G17" i="43"/>
  <c r="G16" i="43"/>
  <c r="G15" i="43"/>
  <c r="G14" i="43"/>
  <c r="G13" i="43"/>
  <c r="G12" i="43"/>
  <c r="G11" i="43"/>
  <c r="G10" i="43"/>
  <c r="G9" i="43"/>
  <c r="G8" i="43"/>
  <c r="F36" i="41" l="1"/>
  <c r="F35" i="41"/>
  <c r="N87" i="37" l="1"/>
  <c r="N86" i="37"/>
  <c r="N85" i="37"/>
  <c r="N84" i="37"/>
  <c r="N83" i="37"/>
  <c r="N88" i="37"/>
  <c r="G78" i="43" l="1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7" i="43"/>
  <c r="A6" i="46" l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G79" i="43" l="1"/>
  <c r="F24" i="43"/>
  <c r="G24" i="43" s="1"/>
  <c r="F23" i="43"/>
  <c r="G23" i="43" s="1"/>
  <c r="F22" i="43"/>
  <c r="G22" i="43" s="1"/>
  <c r="F21" i="43"/>
  <c r="G21" i="43" s="1"/>
  <c r="F20" i="43"/>
  <c r="G20" i="43" s="1"/>
  <c r="F19" i="43"/>
  <c r="G19" i="43" s="1"/>
  <c r="M37" i="41" l="1"/>
  <c r="M36" i="41"/>
  <c r="M35" i="41"/>
  <c r="F34" i="41"/>
  <c r="M34" i="41" s="1"/>
  <c r="F33" i="41"/>
  <c r="M33" i="41" s="1"/>
  <c r="F32" i="41"/>
  <c r="M32" i="41" s="1"/>
  <c r="F31" i="41"/>
  <c r="M31" i="41" s="1"/>
  <c r="F30" i="41"/>
  <c r="M30" i="41" s="1"/>
  <c r="F29" i="41"/>
  <c r="M29" i="41" s="1"/>
  <c r="F28" i="41"/>
  <c r="M28" i="41" s="1"/>
  <c r="F27" i="41"/>
  <c r="M27" i="41" s="1"/>
  <c r="F26" i="41"/>
  <c r="M26" i="41" s="1"/>
  <c r="F25" i="41"/>
  <c r="M25" i="41" s="1"/>
  <c r="F24" i="41"/>
  <c r="M24" i="41" s="1"/>
  <c r="F23" i="41"/>
  <c r="M23" i="41" s="1"/>
  <c r="F22" i="41"/>
  <c r="M22" i="41" s="1"/>
  <c r="F21" i="41"/>
  <c r="M21" i="41" s="1"/>
  <c r="F20" i="41"/>
  <c r="M20" i="41" s="1"/>
  <c r="F19" i="41"/>
  <c r="M19" i="41" s="1"/>
  <c r="F18" i="41"/>
  <c r="M18" i="41" s="1"/>
  <c r="F17" i="41"/>
  <c r="M17" i="41" s="1"/>
  <c r="B16" i="41"/>
  <c r="F16" i="41" s="1"/>
  <c r="M16" i="41" s="1"/>
  <c r="B15" i="41"/>
  <c r="F15" i="41" s="1"/>
  <c r="M15" i="41" s="1"/>
  <c r="B14" i="41"/>
  <c r="F14" i="41" s="1"/>
  <c r="M14" i="41" s="1"/>
  <c r="B13" i="41"/>
  <c r="F13" i="41" s="1"/>
  <c r="M13" i="41" s="1"/>
  <c r="B12" i="41"/>
  <c r="F12" i="41" s="1"/>
  <c r="M12" i="41" s="1"/>
  <c r="F11" i="41"/>
  <c r="M11" i="41" s="1"/>
  <c r="F10" i="41"/>
  <c r="M10" i="41" s="1"/>
  <c r="F9" i="41"/>
  <c r="M9" i="41" s="1"/>
  <c r="F8" i="41"/>
  <c r="M8" i="41" s="1"/>
  <c r="F7" i="41"/>
  <c r="M7" i="41" s="1"/>
  <c r="N74" i="37" l="1"/>
  <c r="L72" i="37"/>
  <c r="L71" i="37"/>
  <c r="L70" i="37"/>
  <c r="N70" i="37" s="1"/>
  <c r="L69" i="37"/>
  <c r="L68" i="37"/>
  <c r="L67" i="37"/>
  <c r="L66" i="37"/>
  <c r="L65" i="37"/>
  <c r="L64" i="37"/>
  <c r="J24" i="37"/>
  <c r="J23" i="37"/>
  <c r="J22" i="37"/>
  <c r="J21" i="37"/>
  <c r="J20" i="37"/>
  <c r="J19" i="37"/>
  <c r="J18" i="37"/>
  <c r="M63" i="37" s="1"/>
  <c r="N63" i="37" s="1"/>
  <c r="J17" i="37"/>
  <c r="M62" i="37" s="1"/>
  <c r="N62" i="37" s="1"/>
  <c r="J16" i="37"/>
  <c r="M61" i="37" s="1"/>
  <c r="N61" i="37" s="1"/>
  <c r="J15" i="37"/>
  <c r="M60" i="37" s="1"/>
  <c r="N60" i="37" s="1"/>
  <c r="J14" i="37"/>
  <c r="M59" i="37" s="1"/>
  <c r="N59" i="37" s="1"/>
  <c r="J13" i="37"/>
  <c r="M58" i="37" s="1"/>
  <c r="N58" i="37" s="1"/>
  <c r="J12" i="37"/>
  <c r="M57" i="37" s="1"/>
  <c r="N57" i="37" s="1"/>
  <c r="J11" i="37"/>
  <c r="M56" i="37" s="1"/>
  <c r="N56" i="37" s="1"/>
  <c r="J10" i="37"/>
  <c r="M55" i="37" s="1"/>
  <c r="N55" i="37" s="1"/>
  <c r="J9" i="37"/>
  <c r="M54" i="37" s="1"/>
  <c r="N54" i="37" s="1"/>
  <c r="J8" i="37"/>
  <c r="M53" i="37" s="1"/>
  <c r="N53" i="37" s="1"/>
  <c r="J7" i="37"/>
  <c r="M52" i="37" s="1"/>
  <c r="N52" i="37" s="1"/>
  <c r="N75" i="37" l="1"/>
  <c r="N79" i="37"/>
  <c r="N72" i="37"/>
  <c r="N80" i="37"/>
  <c r="N76" i="37"/>
  <c r="N82" i="37"/>
  <c r="N68" i="37"/>
  <c r="N77" i="37"/>
  <c r="N69" i="37"/>
  <c r="N71" i="37"/>
  <c r="N78" i="37"/>
  <c r="N81" i="37"/>
  <c r="N67" i="37"/>
  <c r="N73" i="37"/>
  <c r="N64" i="37"/>
  <c r="N66" i="37"/>
  <c r="N65" i="37"/>
  <c r="E7" i="33" l="1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18" i="7" l="1"/>
  <c r="H18" i="7" s="1"/>
  <c r="D17" i="7"/>
  <c r="H17" i="7" s="1"/>
  <c r="D16" i="7"/>
  <c r="H16" i="7" s="1"/>
  <c r="D15" i="7"/>
  <c r="H15" i="7" s="1"/>
  <c r="D14" i="7"/>
  <c r="H14" i="7" s="1"/>
  <c r="H13" i="7"/>
  <c r="D13" i="7"/>
  <c r="D12" i="7"/>
  <c r="H12" i="7" s="1"/>
  <c r="D11" i="7"/>
  <c r="H11" i="7" s="1"/>
  <c r="D10" i="7"/>
  <c r="H10" i="7" s="1"/>
  <c r="D9" i="7"/>
  <c r="H9" i="7" s="1"/>
  <c r="D8" i="7"/>
  <c r="H8" i="7" s="1"/>
  <c r="D7" i="7"/>
  <c r="H7" i="7" s="1"/>
  <c r="F23" i="5" l="1"/>
  <c r="D23" i="5"/>
  <c r="G23" i="5" s="1"/>
  <c r="H23" i="5" s="1"/>
  <c r="C23" i="5"/>
  <c r="B23" i="5"/>
  <c r="F22" i="5"/>
  <c r="C22" i="5"/>
  <c r="D22" i="5" s="1"/>
  <c r="G22" i="5" s="1"/>
  <c r="H22" i="5" s="1"/>
  <c r="B22" i="5"/>
  <c r="F21" i="5"/>
  <c r="C21" i="5"/>
  <c r="D21" i="5" s="1"/>
  <c r="G21" i="5" s="1"/>
  <c r="H21" i="5" s="1"/>
  <c r="B21" i="5"/>
  <c r="F20" i="5"/>
  <c r="C20" i="5"/>
  <c r="B20" i="5"/>
  <c r="F19" i="5"/>
  <c r="D19" i="5"/>
  <c r="G19" i="5" s="1"/>
  <c r="H19" i="5" s="1"/>
  <c r="B19" i="5"/>
  <c r="D18" i="5"/>
  <c r="G18" i="5" s="1"/>
  <c r="H18" i="5" s="1"/>
  <c r="D17" i="5"/>
  <c r="G17" i="5" s="1"/>
  <c r="H17" i="5" s="1"/>
  <c r="D16" i="5"/>
  <c r="G16" i="5" s="1"/>
  <c r="H16" i="5" s="1"/>
  <c r="D15" i="5"/>
  <c r="G15" i="5" s="1"/>
  <c r="H15" i="5" s="1"/>
  <c r="D14" i="5"/>
  <c r="G14" i="5" s="1"/>
  <c r="H14" i="5" s="1"/>
  <c r="D13" i="5"/>
  <c r="G13" i="5" s="1"/>
  <c r="H13" i="5" s="1"/>
  <c r="D12" i="5"/>
  <c r="G12" i="5" s="1"/>
  <c r="H12" i="5" s="1"/>
  <c r="G11" i="5"/>
  <c r="H11" i="5" s="1"/>
  <c r="D11" i="5"/>
  <c r="D10" i="5"/>
  <c r="G10" i="5" s="1"/>
  <c r="H10" i="5" s="1"/>
  <c r="D9" i="5"/>
  <c r="G9" i="5" s="1"/>
  <c r="H9" i="5" s="1"/>
  <c r="D8" i="5"/>
  <c r="G8" i="5" s="1"/>
  <c r="H8" i="5" s="1"/>
  <c r="G7" i="5"/>
  <c r="H7" i="5" s="1"/>
  <c r="D7" i="5"/>
  <c r="D6" i="5"/>
  <c r="G6" i="5" s="1"/>
  <c r="H6" i="5" s="1"/>
  <c r="D20" i="5" l="1"/>
  <c r="G20" i="5" s="1"/>
  <c r="H20" i="5" s="1"/>
</calcChain>
</file>

<file path=xl/sharedStrings.xml><?xml version="1.0" encoding="utf-8"?>
<sst xmlns="http://schemas.openxmlformats.org/spreadsheetml/2006/main" count="3039" uniqueCount="677">
  <si>
    <t>Table G-1--Fresh apples: Supply and utilization, 1980/81 to date</t>
  </si>
  <si>
    <t>Supply</t>
  </si>
  <si>
    <t>Utilization</t>
  </si>
  <si>
    <t>Per capita</t>
  </si>
  <si>
    <t>Utilized production</t>
  </si>
  <si>
    <t>Imports</t>
  </si>
  <si>
    <t>Total supply</t>
  </si>
  <si>
    <t>Exports</t>
  </si>
  <si>
    <t>Domestic</t>
  </si>
  <si>
    <t>use</t>
  </si>
  <si>
    <t>Pounds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</si>
  <si>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</si>
  <si>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</si>
  <si>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</si>
  <si>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</si>
  <si>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</si>
  <si>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</si>
  <si>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</si>
  <si>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</si>
  <si>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</si>
  <si>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</si>
  <si>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</si>
  <si>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</si>
  <si>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</si>
  <si>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</si>
  <si>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 </t>
  </si>
  <si>
    <t xml:space="preserve"> 1995/96</t>
  </si>
  <si>
    <t xml:space="preserve"> 1996/97 </t>
  </si>
  <si>
    <t xml:space="preserve"> 1997/98   </t>
  </si>
  <si>
    <t xml:space="preserve"> 1998/99 </t>
  </si>
  <si>
    <t xml:space="preserve"> 1999/2000 </t>
  </si>
  <si>
    <t xml:space="preserve"> 2000/01 </t>
  </si>
  <si>
    <t xml:space="preserve"> 2001/02 </t>
  </si>
  <si>
    <t xml:space="preserve"> 2002/03</t>
  </si>
  <si>
    <t xml:space="preserve"> 2003/04</t>
  </si>
  <si>
    <t xml:space="preserve"> 2004/05 </t>
  </si>
  <si>
    <t xml:space="preserve"> 2005/06 </t>
  </si>
  <si>
    <t xml:space="preserve"> 2006/07  </t>
  </si>
  <si>
    <t xml:space="preserve"> 2007/08  </t>
  </si>
  <si>
    <t xml:space="preserve"> 2008/09  </t>
  </si>
  <si>
    <t xml:space="preserve"> 2009/10  </t>
  </si>
  <si>
    <t xml:space="preserve"> 2010/11 </t>
  </si>
  <si>
    <t xml:space="preserve"> 2011/12  </t>
  </si>
  <si>
    <t xml:space="preserve">Source:  USDA, Economic Research Service calculations.   </t>
  </si>
  <si>
    <t xml:space="preserve"> 2012/13</t>
  </si>
  <si>
    <t xml:space="preserve"> 2013/14  </t>
  </si>
  <si>
    <t xml:space="preserve"> 2014/15  </t>
  </si>
  <si>
    <r>
      <t xml:space="preserve"> Season </t>
    </r>
    <r>
      <rPr>
        <vertAlign val="superscript"/>
        <sz val="8"/>
        <color indexed="8"/>
        <rFont val="Helvetica"/>
      </rPr>
      <t>1</t>
    </r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</si>
  <si>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August.</t>
    </r>
  </si>
  <si>
    <t>Table G-2--Fresh apricots: Supply and utilization, 1980/81 to date</t>
  </si>
  <si>
    <t>Calendar</t>
  </si>
  <si>
    <t xml:space="preserve"> year</t>
  </si>
  <si>
    <t>1995</t>
  </si>
  <si>
    <t xml:space="preserve">1996 </t>
  </si>
  <si>
    <t xml:space="preserve">1997 </t>
  </si>
  <si>
    <t xml:space="preserve">1998 </t>
  </si>
  <si>
    <t xml:space="preserve">1999 </t>
  </si>
  <si>
    <t xml:space="preserve">2000 </t>
  </si>
  <si>
    <t xml:space="preserve">2001 </t>
  </si>
  <si>
    <t xml:space="preserve">2002    </t>
  </si>
  <si>
    <t xml:space="preserve">2003    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</si>
  <si>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</si>
  <si>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</si>
  <si>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</si>
  <si>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</si>
  <si>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</si>
  <si>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 xml:space="preserve">2009 </t>
  </si>
  <si>
    <t xml:space="preserve">2010    </t>
  </si>
  <si>
    <t xml:space="preserve">2011 </t>
  </si>
  <si>
    <t>2012</t>
  </si>
  <si>
    <t xml:space="preserve">2013 </t>
  </si>
  <si>
    <t xml:space="preserve">2014 </t>
  </si>
  <si>
    <t>Table G-3--Fresh avocados: Supply and utilization, 1980/81 to date</t>
  </si>
  <si>
    <r>
      <t xml:space="preserve">  Season </t>
    </r>
    <r>
      <rPr>
        <vertAlign val="superscript"/>
        <sz val="8"/>
        <color indexed="8"/>
        <rFont val="Helvetica"/>
      </rPr>
      <t>1</t>
    </r>
  </si>
  <si>
    <r>
      <t xml:space="preserve">Imports </t>
    </r>
    <r>
      <rPr>
        <vertAlign val="superscript"/>
        <sz val="8"/>
        <color indexed="8"/>
        <rFont val="Helvetica"/>
      </rPr>
      <t>2</t>
    </r>
  </si>
  <si>
    <r>
      <t xml:space="preserve">Exports </t>
    </r>
    <r>
      <rPr>
        <vertAlign val="superscript"/>
        <sz val="8"/>
        <color indexed="8"/>
        <rFont val="Helvetica"/>
      </rPr>
      <t>2</t>
    </r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</si>
  <si>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</si>
  <si>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</si>
  <si>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</si>
  <si>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</si>
  <si>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</si>
  <si>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</si>
  <si>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</si>
  <si>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</si>
  <si>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</si>
  <si>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</si>
  <si>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</si>
  <si>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</si>
  <si>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</si>
  <si>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</si>
  <si>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</si>
  <si>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</si>
  <si>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</si>
  <si>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 xml:space="preserve">1997/98 </t>
  </si>
  <si>
    <t xml:space="preserve">1998/99 </t>
  </si>
  <si>
    <t xml:space="preserve">1999/00 </t>
  </si>
  <si>
    <t>2000/01</t>
  </si>
  <si>
    <t xml:space="preserve">2001/02 </t>
  </si>
  <si>
    <t xml:space="preserve">2002/03 </t>
  </si>
  <si>
    <t xml:space="preserve">2003/04 </t>
  </si>
  <si>
    <t>2004/05</t>
  </si>
  <si>
    <t>2005/06</t>
  </si>
  <si>
    <t>2006/07</t>
  </si>
  <si>
    <t xml:space="preserve">2007/08 </t>
  </si>
  <si>
    <t xml:space="preserve">2008/09 </t>
  </si>
  <si>
    <t xml:space="preserve">2009/10 </t>
  </si>
  <si>
    <t xml:space="preserve">2010/11 </t>
  </si>
  <si>
    <t xml:space="preserve">2011/12 </t>
  </si>
  <si>
    <r>
      <t xml:space="preserve">2012/13 </t>
    </r>
    <r>
      <rPr>
        <vertAlign val="superscript"/>
        <sz val="8"/>
        <rFont val="Arial MT"/>
      </rPr>
      <t>3</t>
    </r>
  </si>
  <si>
    <t>2013/14</t>
  </si>
  <si>
    <r>
      <t xml:space="preserve">P = Preliminary. </t>
    </r>
    <r>
      <rPr>
        <vertAlign val="superscript"/>
        <sz val="7"/>
        <rFont val="Arial MT"/>
      </rPr>
      <t>1</t>
    </r>
    <r>
      <rPr>
        <sz val="7"/>
        <rFont val="Arial MT"/>
      </rPr>
      <t xml:space="preserve"> Beginning in 2002/03, marketing season for California runs from November of the first year shown to October of the following year, </t>
    </r>
  </si>
  <si>
    <t xml:space="preserve"> from June of the second year mentioned through the following March.</t>
  </si>
  <si>
    <t>Table G-4--Fresh bananas: Supply and utilization, 1980 to date</t>
  </si>
  <si>
    <t xml:space="preserve">   year</t>
  </si>
  <si>
    <r>
      <t xml:space="preserve">Imports </t>
    </r>
    <r>
      <rPr>
        <vertAlign val="superscript"/>
        <sz val="8"/>
        <color indexed="8"/>
        <rFont val="Helvetica"/>
      </rPr>
      <t>1</t>
    </r>
  </si>
  <si>
    <t xml:space="preserve">  Exports</t>
  </si>
  <si>
    <t>Use</t>
  </si>
  <si>
    <t>1996</t>
  </si>
  <si>
    <r>
      <t xml:space="preserve">2012 </t>
    </r>
    <r>
      <rPr>
        <vertAlign val="superscript"/>
        <sz val="8"/>
        <color indexed="8"/>
        <rFont val="Helvetica"/>
      </rPr>
      <t>2</t>
    </r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</si>
  <si>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Imports are net of re-exports.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In the absence of 2012 domestic production data from USDA, National Agricultural Statistics Service,</t>
    </r>
  </si>
  <si>
    <t>ERS per capita use estimate based solely on U.S. trade data from U.S. Department of Commerce, U.S. Census Bureau.</t>
  </si>
  <si>
    <t>Table G-5--Fresh blueberries: Supply and utilization, 1980 to date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</si>
  <si>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</si>
  <si>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</si>
  <si>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</si>
  <si>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</si>
  <si>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</si>
  <si>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</si>
  <si>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</si>
  <si>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</si>
  <si>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</si>
  <si>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</si>
  <si>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</si>
  <si>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</si>
  <si>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</si>
  <si>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</si>
  <si>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</si>
  <si>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1997</t>
  </si>
  <si>
    <t>1998</t>
  </si>
  <si>
    <t>1999</t>
  </si>
  <si>
    <t>2000</t>
  </si>
  <si>
    <t>2001</t>
  </si>
  <si>
    <t>2002</t>
  </si>
  <si>
    <t xml:space="preserve"> 2012 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</si>
  <si>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Beginning in 1993, includes wild blueberry fresh-market production.  </t>
    </r>
  </si>
  <si>
    <t>Table G-6--Fresh grapes: Supply and utilization, 1980/81 to date</t>
  </si>
  <si>
    <r>
      <t xml:space="preserve">   Season </t>
    </r>
    <r>
      <rPr>
        <vertAlign val="superscript"/>
        <sz val="8"/>
        <color indexed="8"/>
        <rFont val="Helvetica"/>
      </rPr>
      <t>1</t>
    </r>
  </si>
  <si>
    <t xml:space="preserve"> 1989/90 </t>
  </si>
  <si>
    <t xml:space="preserve"> 1990/91 </t>
  </si>
  <si>
    <t xml:space="preserve"> 1997/98 </t>
  </si>
  <si>
    <t xml:space="preserve"> 1998/99   </t>
  </si>
  <si>
    <t xml:space="preserve"> 2002/03 </t>
  </si>
  <si>
    <t xml:space="preserve"> 2003/04 </t>
  </si>
  <si>
    <t xml:space="preserve"> 2006/07 </t>
  </si>
  <si>
    <t xml:space="preserve"> 2007/08 </t>
  </si>
  <si>
    <t xml:space="preserve"> 2008/09 </t>
  </si>
  <si>
    <t xml:space="preserve"> 2009/10 </t>
  </si>
  <si>
    <t xml:space="preserve"> 2011/12 </t>
  </si>
  <si>
    <t xml:space="preserve"> 2012/13 </t>
  </si>
  <si>
    <t xml:space="preserve"> 2013/14 </t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</si>
  <si>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beginning May from 1990/91 to date.  A July-June marketing season used prior to 1990/91.    </t>
    </r>
  </si>
  <si>
    <t xml:space="preserve">Table G-7--Fresh kiwifruit: Supply and utilization, 1988 to date </t>
  </si>
  <si>
    <r>
      <t xml:space="preserve"> Year </t>
    </r>
    <r>
      <rPr>
        <vertAlign val="superscript"/>
        <sz val="8"/>
        <color indexed="8"/>
        <rFont val="Helvetica"/>
      </rPr>
      <t>1</t>
    </r>
  </si>
  <si>
    <t xml:space="preserve">Production </t>
  </si>
  <si>
    <t xml:space="preserve">Imports </t>
  </si>
  <si>
    <t xml:space="preserve">       Total supply</t>
  </si>
  <si>
    <t xml:space="preserve">Exports </t>
  </si>
  <si>
    <t>1997/98</t>
  </si>
  <si>
    <t>1998/99</t>
  </si>
  <si>
    <t>1999/2000</t>
  </si>
  <si>
    <t>2001/02</t>
  </si>
  <si>
    <t>2002/03</t>
  </si>
  <si>
    <t>2003/04</t>
  </si>
  <si>
    <t>2007/08</t>
  </si>
  <si>
    <t>2008/09</t>
  </si>
  <si>
    <t>2009/10</t>
  </si>
  <si>
    <t>2012/13</t>
  </si>
  <si>
    <t xml:space="preserve">2013/14 </t>
  </si>
  <si>
    <t>Table G-8--Fresh mangoes: Supply and utilization, 1980 to date</t>
  </si>
  <si>
    <t xml:space="preserve"> Year</t>
  </si>
  <si>
    <t xml:space="preserve"> 1980</t>
  </si>
  <si>
    <t xml:space="preserve">              N.A.</t>
  </si>
  <si>
    <t xml:space="preserve"> 1981</t>
  </si>
  <si>
    <t xml:space="preserve"> 1982</t>
  </si>
  <si>
    <t xml:space="preserve"> 1983</t>
  </si>
  <si>
    <t xml:space="preserve"> 1984</t>
  </si>
  <si>
    <t xml:space="preserve"> 1985</t>
  </si>
  <si>
    <t xml:space="preserve"> 1986</t>
  </si>
  <si>
    <t xml:space="preserve"> 1987</t>
  </si>
  <si>
    <t xml:space="preserve"> 1988</t>
  </si>
  <si>
    <t xml:space="preserve"> 1989</t>
  </si>
  <si>
    <t xml:space="preserve"> 1990</t>
  </si>
  <si>
    <t xml:space="preserve"> 1991</t>
  </si>
  <si>
    <t xml:space="preserve"> 1992</t>
  </si>
  <si>
    <t xml:space="preserve"> 1994 </t>
  </si>
  <si>
    <t xml:space="preserve"> 1995</t>
  </si>
  <si>
    <t xml:space="preserve"> 1996 </t>
  </si>
  <si>
    <t xml:space="preserve"> 1997</t>
  </si>
  <si>
    <t xml:space="preserve"> 1998 </t>
  </si>
  <si>
    <t xml:space="preserve"> 1999    </t>
  </si>
  <si>
    <t xml:space="preserve"> 2000 </t>
  </si>
  <si>
    <t xml:space="preserve"> 2001 </t>
  </si>
  <si>
    <t xml:space="preserve"> 2002 </t>
  </si>
  <si>
    <t xml:space="preserve"> 2003 </t>
  </si>
  <si>
    <t xml:space="preserve"> 2004 </t>
  </si>
  <si>
    <t xml:space="preserve"> 2005 </t>
  </si>
  <si>
    <t xml:space="preserve"> 2006 </t>
  </si>
  <si>
    <t xml:space="preserve"> 2007 </t>
  </si>
  <si>
    <t xml:space="preserve"> 2008 </t>
  </si>
  <si>
    <t xml:space="preserve"> 2009 </t>
  </si>
  <si>
    <t xml:space="preserve"> 2010</t>
  </si>
  <si>
    <t xml:space="preserve"> 2011 </t>
  </si>
  <si>
    <t xml:space="preserve"> 2013 </t>
  </si>
  <si>
    <t xml:space="preserve"> 2014</t>
  </si>
  <si>
    <t>Table G-9--Fresh papayas: Supply and utilization, 1980 to date</t>
  </si>
  <si>
    <r>
      <t xml:space="preserve">Exports </t>
    </r>
    <r>
      <rPr>
        <vertAlign val="superscript"/>
        <sz val="8"/>
        <color indexed="8"/>
        <rFont val="Helvetica"/>
      </rPr>
      <t>1</t>
    </r>
  </si>
  <si>
    <t xml:space="preserve">   na</t>
  </si>
  <si>
    <t xml:space="preserve"> 1993 </t>
  </si>
  <si>
    <t xml:space="preserve"> 1994</t>
  </si>
  <si>
    <t xml:space="preserve"> 1997 </t>
  </si>
  <si>
    <t xml:space="preserve"> 1999 </t>
  </si>
  <si>
    <t xml:space="preserve"> 2010 </t>
  </si>
  <si>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In the absence of 2012 domestic production data from USDA, National Agricultural Statistics Service, ERS per capita use estimate based</t>
    </r>
  </si>
  <si>
    <t>solely on U.S. trade data from U.S. Department of Commerce, U.S. Census Bureau.</t>
  </si>
  <si>
    <t>Table G-10--Fresh peaches and nectarines: Supply and utilization, 1980 to date</t>
  </si>
  <si>
    <t xml:space="preserve">2010 </t>
  </si>
  <si>
    <t xml:space="preserve">2012 </t>
  </si>
  <si>
    <t>Table G-11--Fresh pears: Supply and utilization, 1980/81 to date</t>
  </si>
  <si>
    <t xml:space="preserve"> 2001/02</t>
  </si>
  <si>
    <t xml:space="preserve"> 2004/05</t>
  </si>
  <si>
    <t xml:space="preserve"> 2006/07</t>
  </si>
  <si>
    <t xml:space="preserve"> 2007/08</t>
  </si>
  <si>
    <t xml:space="preserve"> 2009/10</t>
  </si>
  <si>
    <t xml:space="preserve"> 2014/15 </t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</si>
  <si>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July. </t>
    </r>
  </si>
  <si>
    <t>Table G-12--Fresh pineapples: Supply and utilization, 1980 to date</t>
  </si>
  <si>
    <t>Per Capita</t>
  </si>
  <si>
    <t>Table G-13--Fresh raspberries: Supply and utilization, 1992 to date</t>
  </si>
  <si>
    <t>Table G-14--Fresh strawberries: Supply and utilization, 1980 to date</t>
  </si>
  <si>
    <t xml:space="preserve">   Pounds</t>
  </si>
  <si>
    <t xml:space="preserve">1995 </t>
  </si>
  <si>
    <t>Table G-15--Fresh grapefruit: Supply and utilization, 1980/81 to date</t>
  </si>
  <si>
    <t xml:space="preserve">Utilized </t>
  </si>
  <si>
    <r>
      <t xml:space="preserve">production </t>
    </r>
    <r>
      <rPr>
        <vertAlign val="superscript"/>
        <sz val="8"/>
        <color indexed="8"/>
        <rFont val="Helvetica"/>
      </rPr>
      <t>2</t>
    </r>
  </si>
  <si>
    <t xml:space="preserve"> 1994/95</t>
  </si>
  <si>
    <t xml:space="preserve"> 1997/98    </t>
  </si>
  <si>
    <t xml:space="preserve"> 1999/2000</t>
  </si>
  <si>
    <t xml:space="preserve"> 2000/01</t>
  </si>
  <si>
    <t xml:space="preserve"> 2005/06</t>
  </si>
  <si>
    <t xml:space="preserve"> 2008/09</t>
  </si>
  <si>
    <t xml:space="preserve"> 2010/11</t>
  </si>
  <si>
    <t xml:space="preserve"> 2011/12</t>
  </si>
  <si>
    <t xml:space="preserve"> 2013/14</t>
  </si>
  <si>
    <r>
      <t xml:space="preserve">P = Preliminary.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September of first year shown.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Utilized production does not necessarily match USDA's National Agricultural Statistics </t>
    </r>
  </si>
  <si>
    <t xml:space="preserve">Service's numbers due to rounding at the State level. </t>
  </si>
  <si>
    <t>Table G-16--Fresh lemons: Supply and utilization, 1980/81 to date</t>
  </si>
  <si>
    <r>
      <t xml:space="preserve"> Season </t>
    </r>
    <r>
      <rPr>
        <vertAlign val="superscript"/>
        <sz val="8"/>
        <rFont val="Helvetica"/>
      </rPr>
      <t>1</t>
    </r>
  </si>
  <si>
    <t xml:space="preserve">    </t>
  </si>
  <si>
    <r>
      <t xml:space="preserve">production  </t>
    </r>
    <r>
      <rPr>
        <vertAlign val="superscript"/>
        <sz val="8"/>
        <color indexed="8"/>
        <rFont val="Helvetica"/>
      </rPr>
      <t>2</t>
    </r>
  </si>
  <si>
    <t xml:space="preserve">1996/97 </t>
  </si>
  <si>
    <t xml:space="preserve">1999/2000   </t>
  </si>
  <si>
    <t xml:space="preserve">2000/01 </t>
  </si>
  <si>
    <t>2010/11</t>
  </si>
  <si>
    <t>2011/12</t>
  </si>
  <si>
    <t>2014/15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</si>
  <si>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August of first year shown.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Utilized production does not necessarily match USDA's National Agricultural </t>
    </r>
  </si>
  <si>
    <t>Statistics Service's numbers due to rounding at the State level.</t>
  </si>
  <si>
    <t>Table G-17--Fresh limes: Supply and utilization, 1980/81 to date</t>
  </si>
  <si>
    <t xml:space="preserve">                                     Supply</t>
  </si>
  <si>
    <t xml:space="preserve">                                     Utilization</t>
  </si>
  <si>
    <t xml:space="preserve">                Utilized </t>
  </si>
  <si>
    <t xml:space="preserve">            Imports</t>
  </si>
  <si>
    <t xml:space="preserve">          Total supply</t>
  </si>
  <si>
    <t xml:space="preserve">                Exports</t>
  </si>
  <si>
    <r>
      <t xml:space="preserve"> 1993/94 </t>
    </r>
    <r>
      <rPr>
        <vertAlign val="superscript"/>
        <sz val="8"/>
        <rFont val="Helvetica"/>
      </rPr>
      <t>3</t>
    </r>
  </si>
  <si>
    <t xml:space="preserve"> 1995/96 </t>
  </si>
  <si>
    <t xml:space="preserve"> 1999/2000   </t>
  </si>
  <si>
    <r>
      <t xml:space="preserve"> 2002/03  </t>
    </r>
    <r>
      <rPr>
        <vertAlign val="superscript"/>
        <sz val="8"/>
        <rFont val="Helvetica"/>
      </rPr>
      <t>4</t>
    </r>
  </si>
  <si>
    <t xml:space="preserve"> 2014/15</t>
  </si>
  <si>
    <t>Table G-18--Fresh oranges: Supply and utilization, 1980/81 to date</t>
  </si>
  <si>
    <t xml:space="preserve"> 1998/99    </t>
  </si>
  <si>
    <r>
      <t xml:space="preserve">P = Prelminary.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November of first year shown.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Includes Temples. </t>
    </r>
  </si>
  <si>
    <t>Table G-19--Fresh tangerines and tangelos: Supply and utilization, 1980/81 to date</t>
  </si>
  <si>
    <r>
      <t xml:space="preserve">Season </t>
    </r>
    <r>
      <rPr>
        <vertAlign val="superscript"/>
        <sz val="8"/>
        <rFont val="Helvetica"/>
      </rPr>
      <t>1</t>
    </r>
  </si>
  <si>
    <t xml:space="preserve">      Total supply</t>
  </si>
  <si>
    <r>
      <t xml:space="preserve">P = Preliminary.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of first year shown.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Includes all tangerine varieties, such as Fallglo, Sunburst, Honey, clementine, </t>
    </r>
  </si>
  <si>
    <r>
      <t xml:space="preserve">Table G-20--Canned apples: Supply and utilization, 1980/81 to date </t>
    </r>
    <r>
      <rPr>
        <vertAlign val="superscript"/>
        <sz val="8"/>
        <color indexed="8"/>
        <rFont val="Helvetica"/>
      </rPr>
      <t>1</t>
    </r>
  </si>
  <si>
    <r>
      <t xml:space="preserve"> Year </t>
    </r>
    <r>
      <rPr>
        <vertAlign val="superscript"/>
        <sz val="8"/>
        <color indexed="8"/>
        <rFont val="Helvetica"/>
      </rPr>
      <t>2</t>
    </r>
  </si>
  <si>
    <r>
      <t xml:space="preserve">Production </t>
    </r>
    <r>
      <rPr>
        <vertAlign val="superscript"/>
        <sz val="8"/>
        <color indexed="8"/>
        <rFont val="Helvetica"/>
      </rPr>
      <t>3</t>
    </r>
  </si>
  <si>
    <t xml:space="preserve">1994/95 </t>
  </si>
  <si>
    <t xml:space="preserve">1999/2000 </t>
  </si>
  <si>
    <t xml:space="preserve">2004/05 </t>
  </si>
  <si>
    <t xml:space="preserve">2005/06 </t>
  </si>
  <si>
    <t xml:space="preserve">2006/07 </t>
  </si>
  <si>
    <t xml:space="preserve">2012/13 </t>
  </si>
  <si>
    <t xml:space="preserve">2014/15 </t>
  </si>
  <si>
    <r>
      <rPr>
        <vertAlign val="superscript"/>
        <sz val="7"/>
        <color indexed="8"/>
        <rFont val="Helvetica"/>
      </rPr>
      <t xml:space="preserve">1 </t>
    </r>
    <r>
      <rPr>
        <sz val="7"/>
        <color indexed="8"/>
        <rFont val="Helvetica"/>
        <family val="2"/>
      </rPr>
      <t xml:space="preserve">Export data not available.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Marketing year begins in August of the first year shown. </t>
    </r>
    <r>
      <rPr>
        <vertAlign val="superscript"/>
        <sz val="7"/>
        <color indexed="8"/>
        <rFont val="Helvetica"/>
      </rPr>
      <t xml:space="preserve">3 </t>
    </r>
    <r>
      <rPr>
        <sz val="7"/>
        <color indexed="8"/>
        <rFont val="Helvetica"/>
        <family val="2"/>
      </rPr>
      <t>USDA's National Agricultural Statistics</t>
    </r>
  </si>
  <si>
    <t>Table G-21--Canned apricots: Supply and utilization, 1980/81 to date</t>
  </si>
  <si>
    <t>Beginning</t>
  </si>
  <si>
    <t>Ending</t>
  </si>
  <si>
    <r>
      <t xml:space="preserve">Production </t>
    </r>
    <r>
      <rPr>
        <vertAlign val="superscript"/>
        <sz val="8"/>
        <color indexed="8"/>
        <rFont val="Helvetica"/>
      </rPr>
      <t>2</t>
    </r>
  </si>
  <si>
    <t>stocks</t>
  </si>
  <si>
    <t xml:space="preserve">Total supply </t>
  </si>
  <si>
    <r>
      <t xml:space="preserve">   90.1 </t>
    </r>
    <r>
      <rPr>
        <vertAlign val="superscript"/>
        <sz val="8"/>
        <color indexed="8"/>
        <rFont val="Helvetica"/>
      </rPr>
      <t>3</t>
    </r>
  </si>
  <si>
    <r>
      <t xml:space="preserve">converted to product weight.  Product weight is equal to fresh weight multiplied by 1.44. </t>
    </r>
    <r>
      <rPr>
        <vertAlign val="superscript"/>
        <sz val="7"/>
        <color indexed="8"/>
        <rFont val="Helvetica"/>
      </rPr>
      <t>3</t>
    </r>
    <r>
      <rPr>
        <sz val="7"/>
        <color indexed="8"/>
        <rFont val="Helvetica"/>
        <family val="2"/>
      </rPr>
      <t xml:space="preserve"> Estimated based on the annual percent change to the quantity</t>
    </r>
  </si>
  <si>
    <t xml:space="preserve"> Source:  USDA, Economic Research Service calculations.</t>
  </si>
  <si>
    <t>Table G-22--Canned cherries, sweet: Supply and utilization, 1980/81 to date</t>
  </si>
  <si>
    <t>na</t>
  </si>
  <si>
    <t>Table G-23--Canned cherries, tart: Supply and utilization, 1980/81 to date</t>
  </si>
  <si>
    <t xml:space="preserve">             na</t>
  </si>
  <si>
    <r>
      <t xml:space="preserve">         0.0 </t>
    </r>
    <r>
      <rPr>
        <vertAlign val="superscript"/>
        <sz val="8"/>
        <color indexed="8"/>
        <rFont val="Helvetica"/>
      </rPr>
      <t>3</t>
    </r>
  </si>
  <si>
    <r>
      <t xml:space="preserve">   0.00 </t>
    </r>
    <r>
      <rPr>
        <vertAlign val="superscript"/>
        <sz val="8"/>
        <color indexed="8"/>
        <rFont val="Helvetica"/>
      </rPr>
      <t>3</t>
    </r>
  </si>
  <si>
    <r>
      <t xml:space="preserve">converted to product weight. Product weight is equal to fresh weight multiplied by 0.95.  </t>
    </r>
    <r>
      <rPr>
        <vertAlign val="superscript"/>
        <sz val="7"/>
        <color indexed="8"/>
        <rFont val="Helvetica"/>
      </rPr>
      <t>3</t>
    </r>
    <r>
      <rPr>
        <sz val="7"/>
        <color indexed="8"/>
        <rFont val="Helvetica"/>
        <family val="2"/>
      </rPr>
      <t xml:space="preserve"> In the absence of stocks data, domestic utilization is forced to</t>
    </r>
  </si>
  <si>
    <t>Table G-24--Canned olives: Supply and utilization, 1980/81 to date</t>
  </si>
  <si>
    <t>Table G-25--Canned peaches: Supply and utilization, 1980/81 to date</t>
  </si>
  <si>
    <t xml:space="preserve"> 2001/02   </t>
  </si>
  <si>
    <t>Table G-26--Canned pears:  Supply and utilization, 1980/81 to date</t>
  </si>
  <si>
    <t>Table G-27--Canned pineapples:  Supply and utilization, processed-weight basis, 1980 to date</t>
  </si>
  <si>
    <t xml:space="preserve"> Year </t>
  </si>
  <si>
    <r>
      <t xml:space="preserve">Production </t>
    </r>
    <r>
      <rPr>
        <vertAlign val="superscript"/>
        <sz val="8"/>
        <color indexed="8"/>
        <rFont val="Helvetica"/>
      </rPr>
      <t>1</t>
    </r>
  </si>
  <si>
    <t xml:space="preserve"> 1993</t>
  </si>
  <si>
    <t xml:space="preserve"> 1996</t>
  </si>
  <si>
    <t xml:space="preserve"> 1998</t>
  </si>
  <si>
    <t xml:space="preserve"> 1999</t>
  </si>
  <si>
    <t xml:space="preserve"> 2000</t>
  </si>
  <si>
    <t xml:space="preserve"> 2001</t>
  </si>
  <si>
    <t xml:space="preserve"> 2002</t>
  </si>
  <si>
    <t xml:space="preserve"> 2003</t>
  </si>
  <si>
    <t xml:space="preserve"> 2004</t>
  </si>
  <si>
    <t xml:space="preserve"> 2005</t>
  </si>
  <si>
    <t xml:space="preserve"> 2006</t>
  </si>
  <si>
    <t xml:space="preserve"> 2007</t>
  </si>
  <si>
    <r>
      <rPr>
        <vertAlign val="superscript"/>
        <sz val="8"/>
        <color indexed="8"/>
        <rFont val="Helvetica"/>
      </rPr>
      <t>2</t>
    </r>
  </si>
  <si>
    <t xml:space="preserve"> 2014 </t>
  </si>
  <si>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Production data not published to avoid disclosure of individual operation and then discontinued beginning in 2010.</t>
    </r>
  </si>
  <si>
    <t>Table G-28--Canned plums:  Supply and utilization, 1980/81 to date</t>
  </si>
  <si>
    <t xml:space="preserve"> 1998/99</t>
  </si>
  <si>
    <t xml:space="preserve"> 2004/05   </t>
  </si>
  <si>
    <t>Table G-29--Apple juice and cider: Supply and utilization, 1980/81 to date</t>
  </si>
  <si>
    <t>Production</t>
  </si>
  <si>
    <t>Gallons</t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</si>
  <si>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Marketing year begins in August of the first year shown.  </t>
    </r>
  </si>
  <si>
    <t>Table G-30--Grape juice: Supply and utilization, 1980/81 to date</t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</si>
  <si>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Marketing year begins in August of the first year shown.</t>
    </r>
  </si>
  <si>
    <t>Table G-31--Grapefruit juice: Supply and utilization, 1980/81 to date</t>
  </si>
  <si>
    <r>
      <t xml:space="preserve">Season </t>
    </r>
    <r>
      <rPr>
        <vertAlign val="superscript"/>
        <sz val="8"/>
        <color indexed="8"/>
        <rFont val="Helvetica"/>
      </rPr>
      <t>1</t>
    </r>
  </si>
  <si>
    <r>
      <t xml:space="preserve">stocks </t>
    </r>
    <r>
      <rPr>
        <vertAlign val="superscript"/>
        <sz val="8"/>
        <color indexed="8"/>
        <rFont val="Helvetica"/>
      </rPr>
      <t>2</t>
    </r>
  </si>
  <si>
    <t xml:space="preserve">  Total supply </t>
  </si>
  <si>
    <r>
      <t xml:space="preserve">   Exports </t>
    </r>
    <r>
      <rPr>
        <vertAlign val="superscript"/>
        <sz val="8"/>
        <color indexed="8"/>
        <rFont val="Helvetica"/>
      </rPr>
      <t>3</t>
    </r>
  </si>
  <si>
    <t xml:space="preserve">1993/94 </t>
  </si>
  <si>
    <t xml:space="preserve">1997/98   </t>
  </si>
  <si>
    <t xml:space="preserve">1999/2000  </t>
  </si>
  <si>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Stock data were adjusted beginning with 1989/90 ending stock data to reflect Florida inventories more accurately.   </t>
    </r>
  </si>
  <si>
    <r>
      <rPr>
        <vertAlign val="superscript"/>
        <sz val="7"/>
        <color indexed="8"/>
        <rFont val="Helvetica"/>
      </rPr>
      <t>3</t>
    </r>
    <r>
      <rPr>
        <sz val="7"/>
        <color indexed="8"/>
        <rFont val="Helvetica"/>
        <family val="2"/>
      </rPr>
      <t xml:space="preserve"> Exports include shipments to territories until 1986/87.</t>
    </r>
  </si>
  <si>
    <t xml:space="preserve">Table G-32--Orange juice: Supply and utilization, 1985/86 to date </t>
  </si>
  <si>
    <t xml:space="preserve">   Total supply </t>
  </si>
  <si>
    <r>
      <t xml:space="preserve">P = Preliminary.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began in December of first year shown from 1985/86 to 1997/98.  As of 1998/99, season begins in October.</t>
    </r>
  </si>
  <si>
    <t>Table G-33--Pineapple juice:  Supply and utilization, 1980 to date</t>
  </si>
  <si>
    <r>
      <t xml:space="preserve">     </t>
    </r>
    <r>
      <rPr>
        <vertAlign val="superscript"/>
        <sz val="8"/>
        <color indexed="8"/>
        <rFont val="Helvetica"/>
      </rPr>
      <t>2</t>
    </r>
  </si>
  <si>
    <t xml:space="preserve"> 2008</t>
  </si>
  <si>
    <t xml:space="preserve"> 2009</t>
  </si>
  <si>
    <t xml:space="preserve"> 2011</t>
  </si>
  <si>
    <t xml:space="preserve"> 2012</t>
  </si>
  <si>
    <t>Table G-34--Dried plums (prunes): Supply and utilization, 1980/81 to date</t>
  </si>
  <si>
    <t>Total</t>
  </si>
  <si>
    <t xml:space="preserve">supply </t>
  </si>
  <si>
    <t xml:space="preserve">stocks </t>
  </si>
  <si>
    <r>
      <t xml:space="preserve">P = Preliminary.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August of the first year shown.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Total production minus quantity used for juice.  </t>
    </r>
  </si>
  <si>
    <t xml:space="preserve"> 1993/94  </t>
  </si>
  <si>
    <t xml:space="preserve">Canadian import data 1978-89.  </t>
  </si>
  <si>
    <t xml:space="preserve">                   Citrus fruit</t>
  </si>
  <si>
    <t>Noncitrus fruit</t>
  </si>
  <si>
    <t>Oranges</t>
  </si>
  <si>
    <t xml:space="preserve"> Tangerines</t>
  </si>
  <si>
    <t>Grape-</t>
  </si>
  <si>
    <t>Apri-</t>
  </si>
  <si>
    <t>Avo-</t>
  </si>
  <si>
    <t>Blue-</t>
  </si>
  <si>
    <t>Cher-</t>
  </si>
  <si>
    <t>Cran-</t>
  </si>
  <si>
    <t>&amp; Temples</t>
  </si>
  <si>
    <t>&amp; tangelos</t>
  </si>
  <si>
    <t xml:space="preserve"> Lemons</t>
  </si>
  <si>
    <t xml:space="preserve"> Limes</t>
  </si>
  <si>
    <t>fruit</t>
  </si>
  <si>
    <t>Apples</t>
  </si>
  <si>
    <t>cots</t>
  </si>
  <si>
    <t>cados</t>
  </si>
  <si>
    <t xml:space="preserve"> Bananas</t>
  </si>
  <si>
    <t>berries</t>
  </si>
  <si>
    <t>ries</t>
  </si>
  <si>
    <t xml:space="preserve"> 1991 </t>
  </si>
  <si>
    <t xml:space="preserve"> 1992 </t>
  </si>
  <si>
    <t xml:space="preserve">                        Noncitrus fruit--continued</t>
  </si>
  <si>
    <t>Plums</t>
  </si>
  <si>
    <t>Kiwi-</t>
  </si>
  <si>
    <t>Peaches &amp;</t>
  </si>
  <si>
    <t>Pine-</t>
  </si>
  <si>
    <t>and</t>
  </si>
  <si>
    <t>Straw-</t>
  </si>
  <si>
    <t>Non-</t>
  </si>
  <si>
    <t>Grapes</t>
  </si>
  <si>
    <t>Mangoes</t>
  </si>
  <si>
    <t>nectarines</t>
  </si>
  <si>
    <t>Pears</t>
  </si>
  <si>
    <t>apples</t>
  </si>
  <si>
    <t>Papayas</t>
  </si>
  <si>
    <t>prunes</t>
  </si>
  <si>
    <r>
      <t xml:space="preserve">Citrus </t>
    </r>
    <r>
      <rPr>
        <vertAlign val="superscript"/>
        <sz val="8"/>
        <color indexed="8"/>
        <rFont val="Helvetica"/>
      </rPr>
      <t>3</t>
    </r>
  </si>
  <si>
    <r>
      <t xml:space="preserve">Fruit </t>
    </r>
    <r>
      <rPr>
        <vertAlign val="superscript"/>
        <sz val="8"/>
        <color indexed="8"/>
        <rFont val="Helvetica"/>
      </rPr>
      <t>3</t>
    </r>
  </si>
  <si>
    <t xml:space="preserve"> 1999   </t>
  </si>
  <si>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All noncitrus fruit data are on calendar-year basis, except for apples (year begins in August of the year shown), grapes (since 1990, year begins in May;</t>
    </r>
  </si>
  <si>
    <t xml:space="preserve">Table G-37--Canned fruit: Per capita use, product-weight basis, 1980/81 to date </t>
  </si>
  <si>
    <t>Sweet</t>
  </si>
  <si>
    <t>Tart</t>
  </si>
  <si>
    <t>Plums &amp;</t>
  </si>
  <si>
    <t>Apricots</t>
  </si>
  <si>
    <t>cherries</t>
  </si>
  <si>
    <t>Olives</t>
  </si>
  <si>
    <t>Peaches</t>
  </si>
  <si>
    <t xml:space="preserve"> 1996/97</t>
  </si>
  <si>
    <t xml:space="preserve"> 1997/98</t>
  </si>
  <si>
    <t xml:space="preserve"> 1999/00</t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</si>
  <si>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May for apricots, cherries, peaches, pears, and plums; in August for apples and olives; and in January of the first year</t>
    </r>
  </si>
  <si>
    <t>Table G-38--Frozen fruit: Per capita use, product-weight basis, 1980 to date</t>
  </si>
  <si>
    <t>Year</t>
  </si>
  <si>
    <t>Black-</t>
  </si>
  <si>
    <t>Rasp-</t>
  </si>
  <si>
    <t>Other</t>
  </si>
  <si>
    <r>
      <t xml:space="preserve">berries </t>
    </r>
    <r>
      <rPr>
        <vertAlign val="superscript"/>
        <sz val="8"/>
        <color indexed="8"/>
        <rFont val="Helvetica"/>
      </rPr>
      <t>1</t>
    </r>
  </si>
  <si>
    <r>
      <t xml:space="preserve">berries </t>
    </r>
    <r>
      <rPr>
        <vertAlign val="superscript"/>
        <sz val="8"/>
        <color indexed="8"/>
        <rFont val="Helvetica"/>
      </rPr>
      <t>2</t>
    </r>
  </si>
  <si>
    <t>Cherries</t>
  </si>
  <si>
    <r>
      <t xml:space="preserve">Total </t>
    </r>
    <r>
      <rPr>
        <vertAlign val="superscript"/>
        <sz val="8"/>
        <color indexed="8"/>
        <rFont val="Helvetica"/>
      </rPr>
      <t>2</t>
    </r>
  </si>
  <si>
    <t xml:space="preserve">2002 </t>
  </si>
  <si>
    <t xml:space="preserve">2003 </t>
  </si>
  <si>
    <t>2011</t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</si>
  <si>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Includes boysenberries and loganberries. Beginning in 1995, loganberries are no longer included.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Beginning in 1992, includes plums/prunes and some</t>
    </r>
  </si>
  <si>
    <t>miscellaneous fruits.</t>
  </si>
  <si>
    <t>Table G-39--Dried fruit: Per capita use, product-weight basis, 1980/81 to date</t>
  </si>
  <si>
    <t xml:space="preserve">Dates </t>
  </si>
  <si>
    <t>Figs</t>
  </si>
  <si>
    <t>Prunes</t>
  </si>
  <si>
    <t>Raisins</t>
  </si>
  <si>
    <t xml:space="preserve"> 1988/89 </t>
  </si>
  <si>
    <t xml:space="preserve"> 1991/92 </t>
  </si>
  <si>
    <t xml:space="preserve"> 1992/93 </t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</si>
  <si>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July for apples, apricots, peaches, and pears; in September for dates; and in August for figs, prunes, and raisins. </t>
    </r>
  </si>
  <si>
    <t>Table G-40--Selected fruit juices: Per capita use, 1980/81 to date</t>
  </si>
  <si>
    <t>Season</t>
  </si>
  <si>
    <t>Orange</t>
  </si>
  <si>
    <r>
      <t xml:space="preserve">Grapefruit </t>
    </r>
    <r>
      <rPr>
        <vertAlign val="superscript"/>
        <sz val="8"/>
        <color indexed="8"/>
        <rFont val="Helvetica"/>
      </rPr>
      <t>1</t>
    </r>
  </si>
  <si>
    <t>Lemon</t>
  </si>
  <si>
    <t>Lime</t>
  </si>
  <si>
    <t>citrus</t>
  </si>
  <si>
    <t>Apple</t>
  </si>
  <si>
    <t>Grape</t>
  </si>
  <si>
    <t>apple</t>
  </si>
  <si>
    <t>berry</t>
  </si>
  <si>
    <t>Prune</t>
  </si>
  <si>
    <t>noncitrus</t>
  </si>
  <si>
    <t>juice</t>
  </si>
  <si>
    <t xml:space="preserve"> </t>
  </si>
  <si>
    <t>Table G-41--Per capita use of selected noncitrus fruit, fresh-weight equivalent, 1980/81 to date</t>
  </si>
  <si>
    <t>Processed</t>
  </si>
  <si>
    <r>
      <t xml:space="preserve">Peaches </t>
    </r>
    <r>
      <rPr>
        <vertAlign val="superscript"/>
        <sz val="8"/>
        <color indexed="8"/>
        <rFont val="Helvetica"/>
      </rPr>
      <t>2</t>
    </r>
  </si>
  <si>
    <t>Pineapples</t>
  </si>
  <si>
    <t>Strawberries</t>
  </si>
  <si>
    <t>Fresh market</t>
  </si>
  <si>
    <t>Table G-42--Per capita use of citrus fruit, fresh-weight equivalent, 1980/81 to date</t>
  </si>
  <si>
    <r>
      <t xml:space="preserve">Processed </t>
    </r>
    <r>
      <rPr>
        <vertAlign val="superscript"/>
        <sz val="8"/>
        <color indexed="8"/>
        <rFont val="Helvetica"/>
      </rPr>
      <t>1</t>
    </r>
  </si>
  <si>
    <t xml:space="preserve">Oranges  </t>
  </si>
  <si>
    <t>Tangerines</t>
  </si>
  <si>
    <t>Grapefruit</t>
  </si>
  <si>
    <t>Lemons</t>
  </si>
  <si>
    <t>Limes</t>
  </si>
  <si>
    <t xml:space="preserve">1995/96 </t>
  </si>
  <si>
    <r>
      <t xml:space="preserve">Fresh market </t>
    </r>
    <r>
      <rPr>
        <vertAlign val="superscript"/>
        <sz val="8"/>
        <color indexed="8"/>
        <rFont val="Helvetica"/>
      </rPr>
      <t>2</t>
    </r>
  </si>
  <si>
    <t>Source: USDA, Economic Research Service calculations.</t>
  </si>
  <si>
    <t>Table G-43--Selected fruit: Per capita use, fresh-weight equivalent, 1980 to date</t>
  </si>
  <si>
    <t>Oranges &amp;</t>
  </si>
  <si>
    <t>Temples</t>
  </si>
  <si>
    <t>Table G-44--Tree nuts (shelled basis): Per capita use, 1980/81 to date</t>
  </si>
  <si>
    <t>Almonds</t>
  </si>
  <si>
    <t>Hazelnuts</t>
  </si>
  <si>
    <t>Pecans</t>
  </si>
  <si>
    <t>Walnuts</t>
  </si>
  <si>
    <t>Macadamias</t>
  </si>
  <si>
    <t xml:space="preserve">Pistachios </t>
  </si>
  <si>
    <r>
      <t xml:space="preserve">Other </t>
    </r>
    <r>
      <rPr>
        <vertAlign val="superscript"/>
        <sz val="8"/>
        <color indexed="8"/>
        <rFont val="Helvetica"/>
      </rPr>
      <t>2</t>
    </r>
  </si>
  <si>
    <r>
      <t xml:space="preserve">Total </t>
    </r>
    <r>
      <rPr>
        <vertAlign val="superscript"/>
        <sz val="8"/>
        <color indexed="8"/>
        <rFont val="Helvetica"/>
      </rPr>
      <t>3</t>
    </r>
  </si>
  <si>
    <t xml:space="preserve"> 1999/2000    </t>
  </si>
  <si>
    <r>
      <t xml:space="preserve">P = Preliminary.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August of first year shown for almonds and walnuts, September for pistachios, October for pecans, and July for</t>
    </r>
  </si>
  <si>
    <r>
      <t xml:space="preserve"> </t>
    </r>
    <r>
      <rPr>
        <vertAlign val="superscript"/>
        <sz val="7"/>
        <color indexed="8"/>
        <rFont val="Helvetica"/>
      </rPr>
      <t>3</t>
    </r>
    <r>
      <rPr>
        <sz val="7"/>
        <color indexed="8"/>
        <rFont val="Helvetica"/>
        <family val="2"/>
      </rPr>
      <t xml:space="preserve"> Some figures may not add due to rounding.  </t>
    </r>
  </si>
  <si>
    <r>
      <t xml:space="preserve">Table G-45--Total U.S. population </t>
    </r>
    <r>
      <rPr>
        <vertAlign val="superscript"/>
        <sz val="8"/>
        <color indexed="8"/>
        <rFont val="Helvetica"/>
      </rPr>
      <t>1</t>
    </r>
  </si>
  <si>
    <t xml:space="preserve">      Year</t>
  </si>
  <si>
    <t>January 1</t>
  </si>
  <si>
    <t>July 1</t>
  </si>
  <si>
    <t xml:space="preserve">  Source: U.S. Department of Commerce, U.S. Census Bureau.</t>
  </si>
  <si>
    <r>
      <t xml:space="preserve"> 1993</t>
    </r>
    <r>
      <rPr>
        <vertAlign val="superscript"/>
        <sz val="8"/>
        <color indexed="8"/>
        <rFont val="Helvetica"/>
      </rPr>
      <t xml:space="preserve"> 3 </t>
    </r>
  </si>
  <si>
    <t>Table G-6--Fresh grapes: Supply and utilization, 1980-81 to date</t>
  </si>
  <si>
    <t>Table G-7--Fresh kiwifruit: Supply and utilization, 1988 to date</t>
  </si>
  <si>
    <t>Table G-19--Fresh tangerines: Supply and utilization, 1980/81 to date</t>
  </si>
  <si>
    <t>Table G-20--Canned apples: Supply and utilization, 1980/81 to date</t>
  </si>
  <si>
    <t>Table G-26--Canned pears: Supply and utilization, 1980/81 to date</t>
  </si>
  <si>
    <t>Table G-27--Canned pineapples: Supply and utilization, processed-weight basis, 1980 to date</t>
  </si>
  <si>
    <t>Table G-28--Canned plums: Supply and utilization, 1980/81 to date</t>
  </si>
  <si>
    <t>Table G-32--Orange juice: Supply and utilization, 1985/86 to date</t>
  </si>
  <si>
    <t>Table G-33--Pineapple juice: Supply and utilization, 1980 to date</t>
  </si>
  <si>
    <t>Table G-36--Fresh fruit: Per capita use, 1980 to date</t>
  </si>
  <si>
    <t>Table G-37--Canned fruit: Per capita use, product-weight basis, 1980/81 to date</t>
  </si>
  <si>
    <t xml:space="preserve">Table G-41--Per capita use of selected noncitrus fruit, fresh-weight equivalent, 1980/81 to date </t>
  </si>
  <si>
    <t xml:space="preserve">Table G-45--Total U.S. population </t>
  </si>
  <si>
    <t xml:space="preserve">    Pounds</t>
  </si>
  <si>
    <t xml:space="preserve">      Pounds</t>
  </si>
  <si>
    <t xml:space="preserve">  Per Capita</t>
  </si>
  <si>
    <t xml:space="preserve">     use</t>
  </si>
  <si>
    <t xml:space="preserve">   Per capita</t>
  </si>
  <si>
    <t xml:space="preserve">    use</t>
  </si>
  <si>
    <t xml:space="preserve">     Pounds</t>
  </si>
  <si>
    <t>-------------------- Pounds --------------------</t>
  </si>
  <si>
    <t>--------------- Million pounds ---------------</t>
  </si>
  <si>
    <t xml:space="preserve">  ---------------  Million pounds ---------------</t>
  </si>
  <si>
    <t>------------ Million pounds ------------</t>
  </si>
  <si>
    <t>-------------- Million pounds ---------------</t>
  </si>
  <si>
    <t xml:space="preserve"> --------------- Million pounds ---------------</t>
  </si>
  <si>
    <t>------------ Million gallons,  single-strength equivalent ------------</t>
  </si>
  <si>
    <t>------------ Million gallons, single-strength equivalent ------------</t>
  </si>
  <si>
    <t>-------------------- Million pounds, processed weight --------------------</t>
  </si>
  <si>
    <t xml:space="preserve">  --------------- Pounds ---------------</t>
  </si>
  <si>
    <t>--------------- Pounds ---------------</t>
  </si>
  <si>
    <r>
      <t xml:space="preserve">--------------- </t>
    </r>
    <r>
      <rPr>
        <i/>
        <sz val="8"/>
        <color indexed="8"/>
        <rFont val="Helvetica"/>
      </rPr>
      <t xml:space="preserve">Pounds </t>
    </r>
    <r>
      <rPr>
        <sz val="8"/>
        <color indexed="8"/>
        <rFont val="Helvetica"/>
        <family val="2"/>
      </rPr>
      <t>---------------</t>
    </r>
  </si>
  <si>
    <t>-------------- Gallons, single-strength equivalent ---------------</t>
  </si>
  <si>
    <t>-------------- Pounds ---------------</t>
  </si>
  <si>
    <t>------- Millions -------</t>
  </si>
  <si>
    <t xml:space="preserve">         na</t>
  </si>
  <si>
    <t xml:space="preserve">          na</t>
  </si>
  <si>
    <t xml:space="preserve">Source: USDA, Economic Research Service calculations.   </t>
  </si>
  <si>
    <t xml:space="preserve">     na</t>
  </si>
  <si>
    <t xml:space="preserve"> na</t>
  </si>
  <si>
    <r>
      <t xml:space="preserve">na = not available.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Before 1981, mangoes, papaya, and kiwifruit exports were reported together. </t>
    </r>
  </si>
  <si>
    <r>
      <t xml:space="preserve">USDA's National Agricultural Statistics Service's  numbers due to rounding at the State level.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Reflects tree losses due to  Hurricane Andrew</t>
    </r>
  </si>
  <si>
    <r>
      <t xml:space="preserve">in August 1992.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Since 2002/03, production data are no longer available.</t>
    </r>
  </si>
  <si>
    <t>Service's canned utilization estimates converted to product weight.  Product weight is equal to fresh weight divided by 1.25.</t>
  </si>
  <si>
    <t xml:space="preserve">      na</t>
  </si>
  <si>
    <t xml:space="preserve">    na</t>
  </si>
  <si>
    <t>of California apricots that went into processing.  USDA, NASS did not report 2004 canned production to avoid disclosure  of individual operations.</t>
  </si>
  <si>
    <r>
      <t xml:space="preserve"> na = not available.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June of the first year shown.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USDA's National Agricultural Statistics Service's (NASS) canned utilization estimates</t>
    </r>
  </si>
  <si>
    <r>
      <t xml:space="preserve"> na  = not available.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May of the first year shown.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National Agricultural Statistics Service's canned utilization estimates converted </t>
    </r>
  </si>
  <si>
    <r>
      <t xml:space="preserve"> na = not available.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August of the first year shown.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USDA's National Agricultural Statistics Service's limited and canned </t>
    </r>
  </si>
  <si>
    <r>
      <t xml:space="preserve"> na = not available.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June of the first year shown.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USDA's National Agricultural Statistics Service's  canned utilization estimates</t>
    </r>
  </si>
  <si>
    <r>
      <t xml:space="preserve"> na = not available.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June of the first year shown.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USDA's  National Agricultural Statistics Service's canned utilization estimates</t>
    </r>
  </si>
  <si>
    <r>
      <t xml:space="preserve">na = not available.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July of the first year shown.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USDA's National Agricultural Statistics Service's canned utilization estimates</t>
    </r>
  </si>
  <si>
    <r>
      <t xml:space="preserve">na = not available.  P = Preliminary 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began in December of the first year shown from 1980/81 to 1997/98.  As of 1998/99, season begins in October.  </t>
    </r>
  </si>
  <si>
    <r>
      <t xml:space="preserve">na = not available.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Totals in this table may vary from table A-1 due to rounding.</t>
    </r>
  </si>
  <si>
    <r>
      <t xml:space="preserve">na = not available.  P = Preliminary.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The method used to calculate grapefruit juice per capita consumption changed in 1989/90. </t>
    </r>
  </si>
  <si>
    <r>
      <t xml:space="preserve"> 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Includes members of U.S. armed forces serving overseas.</t>
    </r>
  </si>
  <si>
    <r>
      <t xml:space="preserve">2014 </t>
    </r>
    <r>
      <rPr>
        <vertAlign val="superscript"/>
        <sz val="8"/>
        <rFont val="Arial MT"/>
      </rPr>
      <t>3</t>
    </r>
  </si>
  <si>
    <t xml:space="preserve">       na</t>
  </si>
  <si>
    <t xml:space="preserve">             d       </t>
  </si>
  <si>
    <r>
      <t xml:space="preserve">d= discontinued.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Imports 1989-92 include small amounts of fresh guava.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Before 1981, mango, papaya, and kiwifruit exports were reported     </t>
    </r>
  </si>
  <si>
    <t xml:space="preserve">       d </t>
  </si>
  <si>
    <t>d</t>
  </si>
  <si>
    <t xml:space="preserve">    d</t>
  </si>
  <si>
    <r>
      <t xml:space="preserve">d= discontinued.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Approximated from processed use reported by USDA, National Agricultural Statistics Service.</t>
    </r>
  </si>
  <si>
    <t>d = discontinued.</t>
  </si>
  <si>
    <r>
      <t xml:space="preserve">          production </t>
    </r>
    <r>
      <rPr>
        <vertAlign val="superscript"/>
        <sz val="8"/>
        <rFont val="Helvetica"/>
      </rPr>
      <t>2</t>
    </r>
  </si>
  <si>
    <r>
      <t xml:space="preserve">Utilized production </t>
    </r>
    <r>
      <rPr>
        <vertAlign val="superscript"/>
        <sz val="8"/>
        <rFont val="Helvetica"/>
        <family val="2"/>
      </rPr>
      <t>1</t>
    </r>
  </si>
  <si>
    <t xml:space="preserve"> 2015/16  </t>
  </si>
  <si>
    <t xml:space="preserve">2015 </t>
  </si>
  <si>
    <t xml:space="preserve"> 2015 </t>
  </si>
  <si>
    <t xml:space="preserve"> 2015</t>
  </si>
  <si>
    <t xml:space="preserve">2015/16 </t>
  </si>
  <si>
    <t>2015/16</t>
  </si>
  <si>
    <t xml:space="preserve"> 2015/16 </t>
  </si>
  <si>
    <t xml:space="preserve"> 2015/16</t>
  </si>
  <si>
    <t xml:space="preserve">      .1</t>
  </si>
  <si>
    <r>
      <t xml:space="preserve">Table G-36--Fresh fruit: Per capita use, 1980 to date </t>
    </r>
    <r>
      <rPr>
        <vertAlign val="superscript"/>
        <sz val="8"/>
        <color indexed="8"/>
        <rFont val="Helvetica"/>
      </rPr>
      <t>1</t>
    </r>
  </si>
  <si>
    <t xml:space="preserve"> 2016/17  </t>
  </si>
  <si>
    <t xml:space="preserve">2016/17 </t>
  </si>
  <si>
    <t>2016/17</t>
  </si>
  <si>
    <t xml:space="preserve">2016 </t>
  </si>
  <si>
    <t xml:space="preserve"> 2016 </t>
  </si>
  <si>
    <t xml:space="preserve"> 2016</t>
  </si>
  <si>
    <t xml:space="preserve"> 2016/17 </t>
  </si>
  <si>
    <t xml:space="preserve"> 2016/17</t>
  </si>
  <si>
    <t>converted to product weight. Product weight is equal to fresh weight multiplied by 1.51.</t>
  </si>
  <si>
    <r>
      <t xml:space="preserve">d=discontinued. na = not available.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Season begins in August of the first year shown.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USDA, National Agricultural Statistics Service's canned utilization estimates </t>
    </r>
  </si>
  <si>
    <r>
      <t xml:space="preserve">      production </t>
    </r>
    <r>
      <rPr>
        <vertAlign val="superscript"/>
        <sz val="8"/>
        <rFont val="Helvetica"/>
      </rPr>
      <t xml:space="preserve">2 </t>
    </r>
  </si>
  <si>
    <t>mandarin, and satsuma, as well as tangelos and tangors. Beginning in 2016/17, includes Temples and tangelos in Florida.</t>
  </si>
  <si>
    <r>
      <t xml:space="preserve">citrus </t>
    </r>
    <r>
      <rPr>
        <vertAlign val="superscript"/>
        <sz val="8"/>
        <color indexed="8"/>
        <rFont val="Helvetica"/>
      </rPr>
      <t>3  4</t>
    </r>
  </si>
  <si>
    <r>
      <rPr>
        <vertAlign val="superscript"/>
        <sz val="7"/>
        <color indexed="8"/>
        <rFont val="Helvetica"/>
      </rPr>
      <t>4</t>
    </r>
    <r>
      <rPr>
        <sz val="7"/>
        <color indexed="8"/>
        <rFont val="Helvetica"/>
        <family val="2"/>
      </rPr>
      <t xml:space="preserve"> Beginning 1992, includes per capita use estimates for raspberries.</t>
    </r>
  </si>
  <si>
    <t xml:space="preserve">and Florida marketings run from June of the first year mentioned through the following March. In prior years, marketing season in California </t>
  </si>
  <si>
    <r>
      <t xml:space="preserve"> </t>
    </r>
    <r>
      <rPr>
        <vertAlign val="superscript"/>
        <sz val="7"/>
        <rFont val="Arial MT"/>
      </rPr>
      <t>2</t>
    </r>
    <r>
      <rPr>
        <sz val="7"/>
        <rFont val="Arial MT"/>
      </rPr>
      <t xml:space="preserve"> Imports and exports are on a calendar year. </t>
    </r>
    <r>
      <rPr>
        <vertAlign val="superscript"/>
        <sz val="7"/>
        <rFont val="Arial MT"/>
      </rPr>
      <t>3</t>
    </r>
    <r>
      <rPr>
        <sz val="7"/>
        <rFont val="Arial MT"/>
      </rPr>
      <t xml:space="preserve"> In the absence of 2012/13 U.S. production data from USDA, National Agricultural Statistics Service, ERS used</t>
    </r>
  </si>
  <si>
    <t xml:space="preserve">production data derived from production estimates from the California Avocado Commission and the Florida Avocado Administrative Committee. </t>
  </si>
  <si>
    <r>
      <rPr>
        <vertAlign val="superscript"/>
        <sz val="7"/>
        <color indexed="8"/>
        <rFont val="Helvetica"/>
      </rPr>
      <t>3</t>
    </r>
    <r>
      <rPr>
        <sz val="7"/>
        <color indexed="8"/>
        <rFont val="Helvetica"/>
        <family val="2"/>
      </rPr>
      <t xml:space="preserve"> Production based on 2009-2014 average share of fresh-market production to total utilized production, which was approximately 97 percent. </t>
    </r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</si>
  <si>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 Season begins in April of first year shown until 2002/03, when season begins in January.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Utilized production does not necessarily  match   </t>
    </r>
  </si>
  <si>
    <t xml:space="preserve">utilization estimates converted to product weight.  Product weight is equal to fresh weight multiplied by 1.06.   </t>
  </si>
  <si>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NASS production data not published to avoid disclosure of individual operations, and then data discontinued beginning in 2010.</t>
    </r>
  </si>
  <si>
    <t xml:space="preserve">together; 1984-88 assume mangoes 75 percent of  "other fruit" exports; 1989-92 exports include mangosteens and guavas. </t>
  </si>
  <si>
    <r>
      <rPr>
        <vertAlign val="superscript"/>
        <sz val="7"/>
        <color indexed="8"/>
        <rFont val="Helvetica"/>
      </rPr>
      <t>3</t>
    </r>
    <r>
      <rPr>
        <sz val="7"/>
        <color indexed="8"/>
        <rFont val="Helvetica"/>
        <family val="2"/>
      </rPr>
      <t xml:space="preserve"> Reflects tree losses  due to Hurricane Andrew in August 1992.</t>
    </r>
  </si>
  <si>
    <t>shown for pineapples.</t>
  </si>
  <si>
    <r>
      <t xml:space="preserve">P = Preliminary.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Processed juice marketing years begin in December until 1998/99, then October of the first year shown for oranges, Temples, tangerines, </t>
    </r>
  </si>
  <si>
    <t>Temples, tangerines, and tangelos; September for grapefruit; August for lemons; and April for limes.</t>
  </si>
  <si>
    <r>
      <t xml:space="preserve">tangelos, and grapefruit; August for lemons; and April for limes.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Fresh marketing years begin in November of the first year shown for fresh oranges and </t>
    </r>
  </si>
  <si>
    <r>
      <t xml:space="preserve">hazelnuts and macadamias.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Includes Brazil nuts, pignolias (pine nuts), chestnuts, cashews, and mixed nuts.</t>
    </r>
  </si>
  <si>
    <r>
      <t xml:space="preserve">year begins in September, and for lemons in August of the prior year.  Lime year begins in April of the year shown. </t>
    </r>
    <r>
      <rPr>
        <vertAlign val="superscript"/>
        <sz val="7"/>
        <color indexed="8"/>
        <rFont val="Helvetica"/>
      </rPr>
      <t>3</t>
    </r>
    <r>
      <rPr>
        <sz val="7"/>
        <color indexed="8"/>
        <rFont val="Helvetica"/>
        <family val="2"/>
      </rPr>
      <t xml:space="preserve"> Some figures may not add due to rounding. </t>
    </r>
  </si>
  <si>
    <t>Fruits: U.S. supply and utilization: fresh, canned, juice, dried; per capita use, U.S. population</t>
  </si>
  <si>
    <t xml:space="preserve"> 2017/18  </t>
  </si>
  <si>
    <t xml:space="preserve">2017/18 </t>
  </si>
  <si>
    <t>2017/18</t>
  </si>
  <si>
    <t xml:space="preserve">2017 </t>
  </si>
  <si>
    <t>2016</t>
  </si>
  <si>
    <t xml:space="preserve"> 2017 </t>
  </si>
  <si>
    <t xml:space="preserve"> 2017</t>
  </si>
  <si>
    <r>
      <t xml:space="preserve"> 2015 </t>
    </r>
    <r>
      <rPr>
        <vertAlign val="superscript"/>
        <sz val="8"/>
        <color indexed="8"/>
        <rFont val="Helvetica"/>
      </rPr>
      <t>3</t>
    </r>
  </si>
  <si>
    <r>
      <t xml:space="preserve"> 2016 </t>
    </r>
    <r>
      <rPr>
        <vertAlign val="superscript"/>
        <sz val="8"/>
        <color indexed="8"/>
        <rFont val="Helvetica"/>
      </rPr>
      <t>3</t>
    </r>
  </si>
  <si>
    <r>
      <t xml:space="preserve"> 2017 </t>
    </r>
    <r>
      <rPr>
        <vertAlign val="superscript"/>
        <sz val="8"/>
        <color indexed="8"/>
        <rFont val="Helvetica"/>
      </rPr>
      <t>3</t>
    </r>
  </si>
  <si>
    <r>
      <t xml:space="preserve"> 2012 </t>
    </r>
    <r>
      <rPr>
        <vertAlign val="superscript"/>
        <sz val="8"/>
        <color indexed="8"/>
        <rFont val="Helvetica"/>
      </rPr>
      <t>2</t>
    </r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</si>
  <si>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Based on production in Oregon, Washington, and California, using the assumption in years 1992 to 1993 that 95 percent of California's raspberry crop is </t>
    </r>
  </si>
  <si>
    <t>raspberry production for fresh and processing separately.</t>
  </si>
  <si>
    <r>
      <t xml:space="preserve">for fresh use.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Exports also include blackberries, mulberries, and loganberries. </t>
    </r>
    <r>
      <rPr>
        <vertAlign val="superscript"/>
        <sz val="7"/>
        <color indexed="8"/>
        <rFont val="Helvetica"/>
      </rPr>
      <t xml:space="preserve">3 </t>
    </r>
    <r>
      <rPr>
        <sz val="7"/>
        <color indexed="8"/>
        <rFont val="Helvetica"/>
        <family val="2"/>
      </rPr>
      <t xml:space="preserve">USDA, National Agricultural Statistics Service started reporting California </t>
    </r>
  </si>
  <si>
    <t xml:space="preserve"> 2017/18 </t>
  </si>
  <si>
    <t xml:space="preserve"> 2017/18</t>
  </si>
  <si>
    <r>
      <t xml:space="preserve">P = Preliminary.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Marketing year begins in October of the first year.</t>
    </r>
  </si>
  <si>
    <r>
      <t xml:space="preserve">d=discontinued. </t>
    </r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Approximated from processed use by USDA, National Agricultural Statistics Service.  Product weight is equal to fresh weight divided by 1.709.</t>
    </r>
  </si>
  <si>
    <t xml:space="preserve">prior to 1990, year began in July); kiwifruit (since 1988, year begins in October, prior to 1988, year began in January); and pears (year begins in July).  For oranges and </t>
  </si>
  <si>
    <t>Temples, year begins in November. For tangerines and tangelos, year begins in November for Arizona and California and October for Florida. For grapefruit,</t>
  </si>
  <si>
    <t xml:space="preserve">2018 </t>
  </si>
  <si>
    <t xml:space="preserve"> 2018 </t>
  </si>
  <si>
    <t xml:space="preserve"> 2018</t>
  </si>
  <si>
    <t xml:space="preserve">           d</t>
  </si>
  <si>
    <t>na = not available.  d = discontinued.</t>
  </si>
  <si>
    <t xml:space="preserve"> 2018/19  </t>
  </si>
  <si>
    <t>2018/19 P</t>
  </si>
  <si>
    <t xml:space="preserve"> 2018/19 </t>
  </si>
  <si>
    <t xml:space="preserve"> 2018/19 P</t>
  </si>
  <si>
    <r>
      <t xml:space="preserve"> 2018/19</t>
    </r>
    <r>
      <rPr>
        <vertAlign val="superscript"/>
        <sz val="8"/>
        <color indexed="8"/>
        <rFont val="Helvetica"/>
      </rPr>
      <t xml:space="preserve"> 4</t>
    </r>
  </si>
  <si>
    <t>discontinued reporting canned production.</t>
  </si>
  <si>
    <r>
      <rPr>
        <vertAlign val="superscript"/>
        <sz val="7"/>
        <color indexed="8"/>
        <rFont val="Helvetica"/>
      </rPr>
      <t>4</t>
    </r>
    <r>
      <rPr>
        <sz val="7"/>
        <color indexed="8"/>
        <rFont val="Helvetica"/>
        <family val="2"/>
      </rPr>
      <t xml:space="preserve"> Canned production based on 5-year average share (39 percent) of total processed production. Beginning with 2018 crop year data, USDA NASS </t>
    </r>
  </si>
  <si>
    <t xml:space="preserve"> 2018/19</t>
  </si>
  <si>
    <r>
      <t xml:space="preserve"> 2018/19</t>
    </r>
    <r>
      <rPr>
        <vertAlign val="superscript"/>
        <sz val="8"/>
        <color indexed="8"/>
        <rFont val="Helvetica"/>
      </rPr>
      <t xml:space="preserve"> 3</t>
    </r>
  </si>
  <si>
    <t>production. Beginning with 2018 crop year data, USDA NASS discontinued reporting canned production.</t>
  </si>
  <si>
    <r>
      <t xml:space="preserve">to product weight.  Product weight is equal to fresh weight divided by 1.195. </t>
    </r>
    <r>
      <rPr>
        <vertAlign val="superscript"/>
        <sz val="7"/>
        <color indexed="8"/>
        <rFont val="Helvetica"/>
      </rPr>
      <t xml:space="preserve">3 </t>
    </r>
    <r>
      <rPr>
        <sz val="7"/>
        <color indexed="8"/>
        <rFont val="Helvetica"/>
        <family val="2"/>
      </rPr>
      <t xml:space="preserve">Canned production based on 5-year average share (4 percent) of total processed </t>
    </r>
  </si>
  <si>
    <r>
      <t xml:space="preserve">zero because exports more than represent total domestic supply in 2012/13. </t>
    </r>
    <r>
      <rPr>
        <vertAlign val="superscript"/>
        <sz val="7"/>
        <color indexed="8"/>
        <rFont val="Helvetica"/>
      </rPr>
      <t>4</t>
    </r>
    <r>
      <rPr>
        <sz val="7"/>
        <color indexed="8"/>
        <rFont val="Helvetica"/>
        <family val="2"/>
      </rPr>
      <t xml:space="preserve"> Canned production based on 5-year average share (12 percent) of total </t>
    </r>
  </si>
  <si>
    <t>processed production. Beginning with 2018 crop year data, USDA NASS discontinued reporting canned production.</t>
  </si>
  <si>
    <r>
      <t xml:space="preserve"> 2018/19 </t>
    </r>
    <r>
      <rPr>
        <vertAlign val="superscript"/>
        <sz val="8"/>
        <color indexed="8"/>
        <rFont val="Helvetica"/>
      </rPr>
      <t>4</t>
    </r>
  </si>
  <si>
    <r>
      <t xml:space="preserve">converted to product weight.  Product weight is equal to fresh weight multiplied by 1.2. </t>
    </r>
    <r>
      <rPr>
        <vertAlign val="superscript"/>
        <sz val="7"/>
        <color indexed="8"/>
        <rFont val="Helvetica"/>
      </rPr>
      <t xml:space="preserve"> 3</t>
    </r>
    <r>
      <rPr>
        <sz val="7"/>
        <color indexed="8"/>
        <rFont val="Helvetica"/>
        <family val="2"/>
      </rPr>
      <t xml:space="preserve"> Canned production based on 5-year average share (75 percent) of total </t>
    </r>
  </si>
  <si>
    <t>converted to product weight.  Product weight is equal to fresh weight. For canned production, using NASS production estimates for all pears processed.</t>
  </si>
  <si>
    <t>USDA NASS discontinued reporting canned production.</t>
  </si>
  <si>
    <r>
      <rPr>
        <vertAlign val="superscript"/>
        <sz val="7"/>
        <color indexed="8"/>
        <rFont val="Helvetica"/>
      </rPr>
      <t>4</t>
    </r>
    <r>
      <rPr>
        <sz val="7"/>
        <color indexed="8"/>
        <rFont val="Helvetica"/>
        <family val="2"/>
      </rPr>
      <t xml:space="preserve"> Canned production based on 5-year average share (36 percent) of total processed production. Beginning with 2018 crop year data, </t>
    </r>
  </si>
  <si>
    <r>
      <t xml:space="preserve">2018/19 </t>
    </r>
    <r>
      <rPr>
        <vertAlign val="superscript"/>
        <sz val="8"/>
        <color indexed="8"/>
        <rFont val="Helvetica"/>
      </rPr>
      <t>4</t>
    </r>
    <r>
      <rPr>
        <sz val="8"/>
        <color indexed="8"/>
        <rFont val="Helvetica"/>
        <family val="2"/>
      </rPr>
      <t xml:space="preserve"> </t>
    </r>
  </si>
  <si>
    <t>2018/19</t>
  </si>
  <si>
    <t>discontinued reporting juice and cider production.</t>
  </si>
  <si>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Juice and cider production based on 5-year average share (43 percent) of total processed production. Beginning with 2018 crop year data, USDA NASS </t>
    </r>
  </si>
  <si>
    <r>
      <t xml:space="preserve">2018/19 </t>
    </r>
    <r>
      <rPr>
        <vertAlign val="superscript"/>
        <sz val="8"/>
        <color indexed="8"/>
        <rFont val="Helvetica"/>
      </rPr>
      <t>2</t>
    </r>
  </si>
  <si>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Juice production based on 5-year average share (7 percent) of total processed production. Beginning with 2018 crop year data, USDA NASS </t>
    </r>
  </si>
  <si>
    <t>discontinued reporting juice production.</t>
  </si>
  <si>
    <r>
      <t>2018/19</t>
    </r>
    <r>
      <rPr>
        <vertAlign val="superscript"/>
        <sz val="8"/>
        <color indexed="8"/>
        <rFont val="Helvetica"/>
      </rPr>
      <t xml:space="preserve"> 2</t>
    </r>
  </si>
  <si>
    <r>
      <t xml:space="preserve">Season </t>
    </r>
    <r>
      <rPr>
        <vertAlign val="superscript"/>
        <sz val="8"/>
        <color indexed="8"/>
        <rFont val="Helvetica"/>
      </rPr>
      <t>2</t>
    </r>
  </si>
  <si>
    <r>
      <t xml:space="preserve">Shipments </t>
    </r>
    <r>
      <rPr>
        <vertAlign val="superscript"/>
        <sz val="8"/>
        <color indexed="8"/>
        <rFont val="Helvetica"/>
      </rPr>
      <t>3</t>
    </r>
  </si>
  <si>
    <r>
      <t xml:space="preserve">Exports </t>
    </r>
    <r>
      <rPr>
        <vertAlign val="superscript"/>
        <sz val="8"/>
        <color indexed="8"/>
        <rFont val="Helvetica"/>
      </rPr>
      <t>4</t>
    </r>
  </si>
  <si>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Season begins in August of the first year shown. </t>
    </r>
    <r>
      <rPr>
        <vertAlign val="superscript"/>
        <sz val="7"/>
        <color indexed="8"/>
        <rFont val="Helvetica"/>
      </rPr>
      <t>3</t>
    </r>
    <r>
      <rPr>
        <sz val="7"/>
        <color indexed="8"/>
        <rFont val="Helvetica"/>
        <family val="2"/>
      </rPr>
      <t xml:space="preserve"> Shipments from Raisin Administrative Committee. </t>
    </r>
    <r>
      <rPr>
        <vertAlign val="superscript"/>
        <sz val="7"/>
        <color indexed="8"/>
        <rFont val="Helvetica"/>
      </rPr>
      <t>4</t>
    </r>
    <r>
      <rPr>
        <sz val="7"/>
        <color indexed="8"/>
        <rFont val="Helvetica"/>
        <family val="2"/>
      </rPr>
      <t xml:space="preserve"> Exports from the U.S. Department of Commerce,</t>
    </r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</si>
  <si>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Discontinued. Shipment data no longer available from the Raisin Administrative Committee.</t>
    </r>
  </si>
  <si>
    <r>
      <t>Table G-35--Raisins: Supply and utilization, 1980/81 to 2017/18</t>
    </r>
    <r>
      <rPr>
        <vertAlign val="superscript"/>
        <sz val="8"/>
        <color indexed="8"/>
        <rFont val="Helvetica"/>
      </rPr>
      <t>1</t>
    </r>
  </si>
  <si>
    <t xml:space="preserve">2018/19 P </t>
  </si>
  <si>
    <t xml:space="preserve">2018/19 </t>
  </si>
  <si>
    <r>
      <t xml:space="preserve">  39.19</t>
    </r>
    <r>
      <rPr>
        <vertAlign val="superscript"/>
        <sz val="8"/>
        <color indexed="8"/>
        <rFont val="Helvetica"/>
      </rPr>
      <t xml:space="preserve"> 3</t>
    </r>
  </si>
  <si>
    <r>
      <t xml:space="preserve">   </t>
    </r>
    <r>
      <rPr>
        <vertAlign val="superscript"/>
        <sz val="8"/>
        <color indexed="8"/>
        <rFont val="Helvetica"/>
      </rPr>
      <t xml:space="preserve">  3</t>
    </r>
  </si>
  <si>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Some figures may not add due to rounding.  Drop in 2018/19 total reflects the absence of per capita use estimate for raisins.</t>
    </r>
  </si>
  <si>
    <r>
      <rPr>
        <vertAlign val="superscript"/>
        <sz val="7"/>
        <color indexed="8"/>
        <rFont val="Helvetica"/>
      </rPr>
      <t>3</t>
    </r>
    <r>
      <rPr>
        <sz val="7"/>
        <color indexed="8"/>
        <rFont val="Helvetica"/>
        <family val="2"/>
      </rPr>
      <t xml:space="preserve"> Discontinued beginning in 2018/19 because shipment data from the Raisin Administrative Committee no longer available.</t>
    </r>
  </si>
  <si>
    <t>Table G-35--Raisins: Supply and utilization, 1980/81 to 2017/18</t>
  </si>
  <si>
    <r>
      <rPr>
        <vertAlign val="superscript"/>
        <sz val="7"/>
        <color indexed="8"/>
        <rFont val="Helvetica"/>
      </rPr>
      <t>1</t>
    </r>
    <r>
      <rPr>
        <sz val="7"/>
        <color indexed="8"/>
        <rFont val="Helvetica"/>
        <family val="2"/>
      </rPr>
      <t xml:space="preserve"> Marketing years begin in July and August for apples and pears, and May and August for grapes; calendar-year estimates, with harvest in the first year </t>
    </r>
  </si>
  <si>
    <r>
      <t xml:space="preserve">shown for peaches, pineapples, and strawberries. </t>
    </r>
    <r>
      <rPr>
        <vertAlign val="superscript"/>
        <sz val="7"/>
        <color indexed="8"/>
        <rFont val="Helvetica"/>
      </rPr>
      <t>2</t>
    </r>
    <r>
      <rPr>
        <sz val="7"/>
        <color indexed="8"/>
        <rFont val="Helvetica"/>
        <family val="2"/>
      </rPr>
      <t xml:space="preserve"> Includes nectarines. </t>
    </r>
    <r>
      <rPr>
        <vertAlign val="superscript"/>
        <sz val="7"/>
        <color indexed="8"/>
        <rFont val="Helvetica"/>
      </rPr>
      <t>3</t>
    </r>
    <r>
      <rPr>
        <sz val="7"/>
        <color indexed="8"/>
        <rFont val="Helvetica"/>
        <family val="2"/>
      </rPr>
      <t xml:space="preserve"> Beginning in 2018/19, processed per capita use only includes estimates for canned, </t>
    </r>
  </si>
  <si>
    <t xml:space="preserve">juice, and wine. Raisin (dried grape) estimate discontinued because shipment data no longer available from the Raisin Administrative Committee.  </t>
  </si>
  <si>
    <r>
      <t xml:space="preserve">2018 </t>
    </r>
    <r>
      <rPr>
        <vertAlign val="superscript"/>
        <sz val="8"/>
        <color indexed="8"/>
        <rFont val="Helvetica"/>
      </rPr>
      <t>1</t>
    </r>
  </si>
  <si>
    <r>
      <rPr>
        <vertAlign val="superscript"/>
        <sz val="7"/>
        <color indexed="8"/>
        <rFont val="Helvetica"/>
        <family val="2"/>
      </rPr>
      <t>1</t>
    </r>
    <r>
      <rPr>
        <sz val="7"/>
        <color indexed="8"/>
        <rFont val="Helvetica"/>
        <family val="2"/>
      </rPr>
      <t xml:space="preserve"> Beginning in 2018, estimate for grapes excludes raisin per capita use. Therefore, total reflects only the sum of fresh, canned, juice, and wine per capita use.</t>
    </r>
  </si>
  <si>
    <t>lasted more than a 12-month period running from November of the first year shown to November of the following year, and Florida marketings 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</si>
</sst>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3" formatCode="_(* #,##0.00_);_(* \(#,##0.00\);_(* &quot;-&quot;??_);_(@_)"/>
    <numFmt numFmtId="164" formatCode="#,##0.0___________)"/>
    <numFmt numFmtId="165" formatCode="#,##0.0_______)"/>
    <numFmt numFmtId="166" formatCode="0.00_________)"/>
    <numFmt numFmtId="167" formatCode="0.0"/>
    <numFmt numFmtId="168" formatCode="0.0_)"/>
    <numFmt numFmtId="169" formatCode="#,##0.0_);\(#,##0.0\)"/>
    <numFmt numFmtId="170" formatCode="0.00_)"/>
    <numFmt numFmtId="171" formatCode="General_)"/>
    <numFmt numFmtId="172" formatCode="0_)"/>
    <numFmt numFmtId="173" formatCode="_(* #,##0.0_);_(* \(#,##0.0\);_(* &quot;-&quot;??_);_(@_)"/>
    <numFmt numFmtId="174" formatCode="0.00___________)"/>
    <numFmt numFmtId="175" formatCode="0.00_____)"/>
    <numFmt numFmtId="176" formatCode="#,##0.0_______________)"/>
    <numFmt numFmtId="177" formatCode="0.0_____________)"/>
    <numFmt numFmtId="178" formatCode="0.00_____________)"/>
    <numFmt numFmtId="179" formatCode="#,##0.0_________)"/>
    <numFmt numFmtId="180" formatCode="0.0000"/>
    <numFmt numFmtId="181" formatCode="0.000"/>
    <numFmt numFmtId="182" formatCode="#,##0.0_____________)"/>
    <numFmt numFmtId="183" formatCode="#,##0_______)"/>
    <numFmt numFmtId="184" formatCode="dd\-mmm\-yy_)"/>
    <numFmt numFmtId="185" formatCode="0.0_____)"/>
    <numFmt numFmtId="186" formatCode="#,##0.00___________)"/>
    <numFmt numFmtId="187" formatCode="#,##0.0_____)"/>
    <numFmt numFmtId="188" formatCode="0.00_______)"/>
    <numFmt numFmtId="189" formatCode="#,##0_____)"/>
    <numFmt numFmtId="190" formatCode="#,##0.0___)"/>
    <numFmt numFmtId="191" formatCode="0.00___)"/>
    <numFmt numFmtId="192" formatCode="0.000_____________)"/>
    <numFmt numFmtId="193" formatCode="0.000_)"/>
    <numFmt numFmtId="194" formatCode="0.00000000000000"/>
    <numFmt numFmtId="195" formatCode="0.0___)"/>
    <numFmt numFmtId="196" formatCode="0_____)"/>
  </numFmts>
  <fonts count="96">
    <font>
      <sz val="9"/>
      <name val="Arial MT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Helvetica"/>
      <family val="2"/>
    </font>
    <font>
      <sz val="8"/>
      <name val="Helvetica"/>
      <family val="2"/>
    </font>
    <font>
      <i/>
      <sz val="8"/>
      <color indexed="8"/>
      <name val="Helvetica"/>
      <family val="2"/>
    </font>
    <font>
      <sz val="7"/>
      <color indexed="8"/>
      <name val="Helvetica"/>
      <family val="2"/>
    </font>
    <font>
      <sz val="7"/>
      <name val="Arial MT"/>
    </font>
    <font>
      <sz val="7"/>
      <name val="Helvetica"/>
      <family val="2"/>
    </font>
    <font>
      <sz val="10"/>
      <color indexed="12"/>
      <name val="Courier"/>
      <family val="3"/>
    </font>
    <font>
      <sz val="8"/>
      <name val="Arial"/>
      <family val="2"/>
    </font>
    <font>
      <sz val="9"/>
      <name val="Arial"/>
      <family val="2"/>
    </font>
    <font>
      <sz val="10"/>
      <name val="Helv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rgb="FF9C0006"/>
      <name val="Arial"/>
      <family val="2"/>
    </font>
    <font>
      <sz val="10"/>
      <color indexed="20"/>
      <name val="Arial"/>
      <family val="2"/>
    </font>
    <font>
      <b/>
      <sz val="10"/>
      <color rgb="FFFA7D00"/>
      <name val="Arial"/>
      <family val="2"/>
    </font>
    <font>
      <b/>
      <sz val="10"/>
      <color indexed="52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color rgb="FF7F7F7F"/>
      <name val="Arial"/>
      <family val="2"/>
    </font>
    <font>
      <i/>
      <sz val="10"/>
      <color indexed="23"/>
      <name val="Arial"/>
      <family val="2"/>
    </font>
    <font>
      <sz val="10"/>
      <color rgb="FF006100"/>
      <name val="Arial"/>
      <family val="2"/>
    </font>
    <font>
      <sz val="10"/>
      <color indexed="17"/>
      <name val="Arial"/>
      <family val="2"/>
    </font>
    <font>
      <b/>
      <sz val="15"/>
      <color theme="3"/>
      <name val="Arial"/>
      <family val="2"/>
    </font>
    <font>
      <b/>
      <sz val="15"/>
      <color indexed="56"/>
      <name val="Arial"/>
      <family val="2"/>
    </font>
    <font>
      <b/>
      <sz val="13"/>
      <color theme="3"/>
      <name val="Arial"/>
      <family val="2"/>
    </font>
    <font>
      <b/>
      <sz val="13"/>
      <color indexed="56"/>
      <name val="Arial"/>
      <family val="2"/>
    </font>
    <font>
      <b/>
      <sz val="11"/>
      <color theme="3"/>
      <name val="Arial"/>
      <family val="2"/>
    </font>
    <font>
      <b/>
      <sz val="11"/>
      <color indexed="56"/>
      <name val="Arial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indexed="62"/>
      <name val="Arial"/>
      <family val="2"/>
    </font>
    <font>
      <sz val="10"/>
      <color rgb="FFFA7D00"/>
      <name val="Arial"/>
      <family val="2"/>
    </font>
    <font>
      <sz val="10"/>
      <color indexed="52"/>
      <name val="Arial"/>
      <family val="2"/>
    </font>
    <font>
      <sz val="10"/>
      <color rgb="FF9C6500"/>
      <name val="Arial"/>
      <family val="2"/>
    </font>
    <font>
      <sz val="10"/>
      <color indexed="6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10"/>
      <color rgb="FF3F3F3F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9"/>
      <name val="Arial MT"/>
    </font>
    <font>
      <vertAlign val="superscript"/>
      <sz val="8"/>
      <color indexed="8"/>
      <name val="Helvetica"/>
    </font>
    <font>
      <vertAlign val="superscript"/>
      <sz val="7"/>
      <color indexed="8"/>
      <name val="Helvetica"/>
    </font>
    <font>
      <sz val="8"/>
      <name val="Arial MT"/>
    </font>
    <font>
      <vertAlign val="superscript"/>
      <sz val="8"/>
      <name val="Arial MT"/>
    </font>
    <font>
      <vertAlign val="superscript"/>
      <sz val="7"/>
      <name val="Arial MT"/>
    </font>
    <font>
      <sz val="12"/>
      <color indexed="8"/>
      <name val="Arial MT"/>
    </font>
    <font>
      <sz val="12"/>
      <color theme="1"/>
      <name val="Arial MT"/>
    </font>
    <font>
      <sz val="12"/>
      <color rgb="FFFF0000"/>
      <name val="Arial MT"/>
    </font>
    <font>
      <i/>
      <sz val="8"/>
      <name val="Helvetica"/>
      <family val="2"/>
    </font>
    <font>
      <sz val="7"/>
      <name val="Helvetica"/>
    </font>
    <font>
      <vertAlign val="superscript"/>
      <sz val="7"/>
      <name val="Helvetica"/>
    </font>
    <font>
      <sz val="7"/>
      <name val="AvantGarde"/>
      <family val="2"/>
    </font>
    <font>
      <sz val="9"/>
      <color indexed="12"/>
      <name val="Arial MT"/>
    </font>
    <font>
      <sz val="12"/>
      <name val="Arial MT"/>
    </font>
    <font>
      <vertAlign val="superscript"/>
      <sz val="8"/>
      <name val="Helvetica"/>
    </font>
    <font>
      <sz val="9"/>
      <name val="Helvetica"/>
      <family val="2"/>
    </font>
    <font>
      <sz val="9"/>
      <color indexed="8"/>
      <name val="Helvetica"/>
      <family val="2"/>
    </font>
    <font>
      <sz val="8"/>
      <color theme="1"/>
      <name val="Helvetica"/>
      <family val="2"/>
    </font>
    <font>
      <sz val="12"/>
      <name val="Helv"/>
    </font>
    <font>
      <sz val="12"/>
      <color indexed="12"/>
      <name val="Helv"/>
    </font>
    <font>
      <sz val="7"/>
      <color indexed="8"/>
      <name val="Helvetica"/>
    </font>
    <font>
      <sz val="8"/>
      <name val="AvantGarde"/>
      <family val="2"/>
    </font>
    <font>
      <u/>
      <sz val="9"/>
      <color theme="10"/>
      <name val="Arial MT"/>
    </font>
    <font>
      <b/>
      <sz val="9"/>
      <name val="Arial MT"/>
    </font>
    <font>
      <i/>
      <sz val="8"/>
      <color indexed="8"/>
      <name val="Helvetica"/>
    </font>
    <font>
      <vertAlign val="superscript"/>
      <sz val="8"/>
      <name val="Helvetica"/>
      <family val="2"/>
    </font>
    <font>
      <sz val="18"/>
      <color theme="3"/>
      <name val="Cambria"/>
      <family val="2"/>
      <scheme val="major"/>
    </font>
    <font>
      <sz val="9"/>
      <color theme="1"/>
      <name val="Arial MT"/>
    </font>
    <font>
      <vertAlign val="superscript"/>
      <sz val="7"/>
      <color indexed="8"/>
      <name val="Helvetica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16734">
    <xf numFmtId="1" fontId="0" fillId="0" borderId="0" applyFont="0"/>
    <xf numFmtId="0" fontId="23" fillId="0" borderId="0"/>
    <xf numFmtId="0" fontId="27" fillId="0" borderId="0"/>
    <xf numFmtId="171" fontId="28" fillId="0" borderId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30" fillId="33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30" fillId="33" borderId="0" applyNumberFormat="0" applyBorder="0" applyAlignment="0" applyProtection="0"/>
    <xf numFmtId="0" fontId="29" fillId="1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30" fillId="3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30" fillId="34" borderId="0" applyNumberFormat="0" applyBorder="0" applyAlignment="0" applyProtection="0"/>
    <xf numFmtId="0" fontId="29" fillId="1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30" fillId="35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30" fillId="35" borderId="0" applyNumberFormat="0" applyBorder="0" applyAlignment="0" applyProtection="0"/>
    <xf numFmtId="0" fontId="29" fillId="18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30" fillId="36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30" fillId="36" borderId="0" applyNumberFormat="0" applyBorder="0" applyAlignment="0" applyProtection="0"/>
    <xf numFmtId="0" fontId="29" fillId="22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0" fillId="37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0" fillId="37" borderId="0" applyNumberFormat="0" applyBorder="0" applyAlignment="0" applyProtection="0"/>
    <xf numFmtId="0" fontId="29" fillId="26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30" fillId="3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30" fillId="38" borderId="0" applyNumberFormat="0" applyBorder="0" applyAlignment="0" applyProtection="0"/>
    <xf numFmtId="0" fontId="29" fillId="30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30" fillId="39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30" fillId="39" borderId="0" applyNumberFormat="0" applyBorder="0" applyAlignment="0" applyProtection="0"/>
    <xf numFmtId="0" fontId="29" fillId="11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30" fillId="40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30" fillId="40" borderId="0" applyNumberFormat="0" applyBorder="0" applyAlignment="0" applyProtection="0"/>
    <xf numFmtId="0" fontId="29" fillId="15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30" fillId="41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30" fillId="41" borderId="0" applyNumberFormat="0" applyBorder="0" applyAlignment="0" applyProtection="0"/>
    <xf numFmtId="0" fontId="29" fillId="19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0" fillId="36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0" fillId="36" borderId="0" applyNumberFormat="0" applyBorder="0" applyAlignment="0" applyProtection="0"/>
    <xf numFmtId="0" fontId="29" fillId="23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30" fillId="39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30" fillId="39" borderId="0" applyNumberFormat="0" applyBorder="0" applyAlignment="0" applyProtection="0"/>
    <xf numFmtId="0" fontId="29" fillId="27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0" fillId="42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0" fillId="42" borderId="0" applyNumberFormat="0" applyBorder="0" applyAlignment="0" applyProtection="0"/>
    <xf numFmtId="0" fontId="29" fillId="3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8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2" fillId="43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2" fillId="43" borderId="0" applyNumberFormat="0" applyBorder="0" applyAlignment="0" applyProtection="0"/>
    <xf numFmtId="0" fontId="31" fillId="1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8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2" fillId="40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2" fillId="40" borderId="0" applyNumberFormat="0" applyBorder="0" applyAlignment="0" applyProtection="0"/>
    <xf numFmtId="0" fontId="31" fillId="1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8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2" fillId="41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2" fillId="41" borderId="0" applyNumberFormat="0" applyBorder="0" applyAlignment="0" applyProtection="0"/>
    <xf numFmtId="0" fontId="31" fillId="2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8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2" fillId="4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2" fillId="44" borderId="0" applyNumberFormat="0" applyBorder="0" applyAlignment="0" applyProtection="0"/>
    <xf numFmtId="0" fontId="31" fillId="2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8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2" fillId="45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2" fillId="45" borderId="0" applyNumberFormat="0" applyBorder="0" applyAlignment="0" applyProtection="0"/>
    <xf numFmtId="0" fontId="31" fillId="2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8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2" fillId="46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2" fillId="46" borderId="0" applyNumberFormat="0" applyBorder="0" applyAlignment="0" applyProtection="0"/>
    <xf numFmtId="0" fontId="31" fillId="3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8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2" fillId="47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2" fillId="47" borderId="0" applyNumberFormat="0" applyBorder="0" applyAlignment="0" applyProtection="0"/>
    <xf numFmtId="0" fontId="31" fillId="9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18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2" fillId="48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2" fillId="48" borderId="0" applyNumberFormat="0" applyBorder="0" applyAlignment="0" applyProtection="0"/>
    <xf numFmtId="0" fontId="31" fillId="13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18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49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49" borderId="0" applyNumberFormat="0" applyBorder="0" applyAlignment="0" applyProtection="0"/>
    <xf numFmtId="0" fontId="31" fillId="17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8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2" fillId="44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2" fillId="44" borderId="0" applyNumberFormat="0" applyBorder="0" applyAlignment="0" applyProtection="0"/>
    <xf numFmtId="0" fontId="31" fillId="21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8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2" fillId="4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2" fillId="45" borderId="0" applyNumberFormat="0" applyBorder="0" applyAlignment="0" applyProtection="0"/>
    <xf numFmtId="0" fontId="31" fillId="2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18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2" fillId="50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2" fillId="50" borderId="0" applyNumberFormat="0" applyBorder="0" applyAlignment="0" applyProtection="0"/>
    <xf numFmtId="0" fontId="31" fillId="2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8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4" fillId="34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4" fillId="34" borderId="0" applyNumberFormat="0" applyBorder="0" applyAlignment="0" applyProtection="0"/>
    <xf numFmtId="0" fontId="33" fillId="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6" fillId="51" borderId="13" applyNumberFormat="0" applyAlignment="0" applyProtection="0"/>
    <xf numFmtId="0" fontId="36" fillId="51" borderId="13" applyNumberFormat="0" applyAlignment="0" applyProtection="0"/>
    <xf numFmtId="0" fontId="36" fillId="51" borderId="13" applyNumberFormat="0" applyAlignment="0" applyProtection="0"/>
    <xf numFmtId="0" fontId="12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6" fillId="51" borderId="13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6" fillId="51" borderId="13" applyNumberFormat="0" applyAlignment="0" applyProtection="0"/>
    <xf numFmtId="0" fontId="35" fillId="6" borderId="4" applyNumberFormat="0" applyAlignment="0" applyProtection="0"/>
    <xf numFmtId="0" fontId="36" fillId="51" borderId="13" applyNumberFormat="0" applyAlignment="0" applyProtection="0"/>
    <xf numFmtId="0" fontId="36" fillId="51" borderId="13" applyNumberFormat="0" applyAlignment="0" applyProtection="0"/>
    <xf numFmtId="0" fontId="36" fillId="51" borderId="13" applyNumberFormat="0" applyAlignment="0" applyProtection="0"/>
    <xf numFmtId="0" fontId="36" fillId="51" borderId="13" applyNumberFormat="0" applyAlignment="0" applyProtection="0"/>
    <xf numFmtId="0" fontId="36" fillId="51" borderId="13" applyNumberFormat="0" applyAlignment="0" applyProtection="0"/>
    <xf numFmtId="0" fontId="36" fillId="51" borderId="13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8" fillId="52" borderId="14" applyNumberFormat="0" applyAlignment="0" applyProtection="0"/>
    <xf numFmtId="0" fontId="38" fillId="52" borderId="14" applyNumberFormat="0" applyAlignment="0" applyProtection="0"/>
    <xf numFmtId="0" fontId="38" fillId="52" borderId="14" applyNumberFormat="0" applyAlignment="0" applyProtection="0"/>
    <xf numFmtId="0" fontId="14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8" fillId="52" borderId="14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8" fillId="52" borderId="14" applyNumberFormat="0" applyAlignment="0" applyProtection="0"/>
    <xf numFmtId="0" fontId="37" fillId="7" borderId="7" applyNumberFormat="0" applyAlignment="0" applyProtection="0"/>
    <xf numFmtId="0" fontId="38" fillId="52" borderId="14" applyNumberFormat="0" applyAlignment="0" applyProtection="0"/>
    <xf numFmtId="0" fontId="38" fillId="52" borderId="14" applyNumberFormat="0" applyAlignment="0" applyProtection="0"/>
    <xf numFmtId="0" fontId="38" fillId="52" borderId="14" applyNumberFormat="0" applyAlignment="0" applyProtection="0"/>
    <xf numFmtId="0" fontId="38" fillId="52" borderId="14" applyNumberFormat="0" applyAlignment="0" applyProtection="0"/>
    <xf numFmtId="0" fontId="38" fillId="52" borderId="14" applyNumberFormat="0" applyAlignment="0" applyProtection="0"/>
    <xf numFmtId="0" fontId="38" fillId="52" borderId="14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7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3" fillId="35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3" fillId="35" borderId="0" applyNumberFormat="0" applyBorder="0" applyAlignment="0" applyProtection="0"/>
    <xf numFmtId="0" fontId="42" fillId="2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5" fillId="0" borderId="15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5" fillId="0" borderId="15" applyNumberFormat="0" applyFill="0" applyAlignment="0" applyProtection="0"/>
    <xf numFmtId="0" fontId="44" fillId="0" borderId="1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5" fillId="0" borderId="15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4" fillId="0" borderId="1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5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7" fillId="0" borderId="16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7" fillId="0" borderId="16" applyNumberFormat="0" applyFill="0" applyAlignment="0" applyProtection="0"/>
    <xf numFmtId="0" fontId="46" fillId="0" borderId="2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6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6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9" fillId="0" borderId="17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9" fillId="0" borderId="17" applyNumberFormat="0" applyFill="0" applyAlignment="0" applyProtection="0"/>
    <xf numFmtId="0" fontId="48" fillId="0" borderId="3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2" fillId="38" borderId="13" applyNumberFormat="0" applyAlignment="0" applyProtection="0"/>
    <xf numFmtId="0" fontId="52" fillId="38" borderId="13" applyNumberFormat="0" applyAlignment="0" applyProtection="0"/>
    <xf numFmtId="0" fontId="52" fillId="38" borderId="13" applyNumberFormat="0" applyAlignment="0" applyProtection="0"/>
    <xf numFmtId="0" fontId="10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2" fillId="38" borderId="13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2" fillId="38" borderId="13" applyNumberFormat="0" applyAlignment="0" applyProtection="0"/>
    <xf numFmtId="0" fontId="51" fillId="5" borderId="4" applyNumberFormat="0" applyAlignment="0" applyProtection="0"/>
    <xf numFmtId="0" fontId="52" fillId="38" borderId="13" applyNumberFormat="0" applyAlignment="0" applyProtection="0"/>
    <xf numFmtId="0" fontId="52" fillId="38" borderId="13" applyNumberFormat="0" applyAlignment="0" applyProtection="0"/>
    <xf numFmtId="0" fontId="52" fillId="38" borderId="13" applyNumberFormat="0" applyAlignment="0" applyProtection="0"/>
    <xf numFmtId="0" fontId="52" fillId="38" borderId="13" applyNumberFormat="0" applyAlignment="0" applyProtection="0"/>
    <xf numFmtId="0" fontId="52" fillId="38" borderId="13" applyNumberFormat="0" applyAlignment="0" applyProtection="0"/>
    <xf numFmtId="0" fontId="52" fillId="38" borderId="13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1" fillId="5" borderId="4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1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4" fillId="0" borderId="18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4" fillId="0" borderId="18" applyNumberFormat="0" applyFill="0" applyAlignment="0" applyProtection="0"/>
    <xf numFmtId="0" fontId="53" fillId="0" borderId="6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9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6" fillId="53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6" fillId="53" borderId="0" applyNumberFormat="0" applyBorder="0" applyAlignment="0" applyProtection="0"/>
    <xf numFmtId="0" fontId="55" fillId="4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172" fontId="57" fillId="0" borderId="0"/>
    <xf numFmtId="0" fontId="29" fillId="0" borderId="0"/>
    <xf numFmtId="0" fontId="29" fillId="0" borderId="0"/>
    <xf numFmtId="172" fontId="5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0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0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2" fontId="57" fillId="0" borderId="0"/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5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2" fillId="8" borderId="8" applyNumberFormat="0" applyFont="0" applyAlignment="0" applyProtection="0"/>
    <xf numFmtId="0" fontId="39" fillId="54" borderId="19" applyNumberFormat="0" applyFont="0" applyAlignment="0" applyProtection="0"/>
    <xf numFmtId="0" fontId="39" fillId="54" borderId="19" applyNumberFormat="0" applyFont="0" applyAlignment="0" applyProtection="0"/>
    <xf numFmtId="0" fontId="39" fillId="54" borderId="19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9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9" fillId="54" borderId="19" applyNumberFormat="0" applyFont="0" applyAlignment="0" applyProtection="0"/>
    <xf numFmtId="0" fontId="30" fillId="54" borderId="19" applyNumberFormat="0" applyFont="0" applyAlignment="0" applyProtection="0"/>
    <xf numFmtId="0" fontId="39" fillId="54" borderId="19" applyNumberFormat="0" applyFont="0" applyAlignment="0" applyProtection="0"/>
    <xf numFmtId="0" fontId="39" fillId="54" borderId="19" applyNumberFormat="0" applyFont="0" applyAlignment="0" applyProtection="0"/>
    <xf numFmtId="0" fontId="39" fillId="54" borderId="19" applyNumberFormat="0" applyFont="0" applyAlignment="0" applyProtection="0"/>
    <xf numFmtId="0" fontId="39" fillId="54" borderId="19" applyNumberFormat="0" applyFont="0" applyAlignment="0" applyProtection="0"/>
    <xf numFmtId="0" fontId="39" fillId="54" borderId="19" applyNumberFormat="0" applyFont="0" applyAlignment="0" applyProtection="0"/>
    <xf numFmtId="0" fontId="39" fillId="54" borderId="19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54" borderId="19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30" fillId="8" borderId="8" applyNumberFormat="0" applyFon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60" fillId="51" borderId="20" applyNumberFormat="0" applyAlignment="0" applyProtection="0"/>
    <xf numFmtId="0" fontId="60" fillId="51" borderId="20" applyNumberFormat="0" applyAlignment="0" applyProtection="0"/>
    <xf numFmtId="0" fontId="60" fillId="51" borderId="20" applyNumberFormat="0" applyAlignment="0" applyProtection="0"/>
    <xf numFmtId="0" fontId="11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60" fillId="51" borderId="20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60" fillId="51" borderId="20" applyNumberFormat="0" applyAlignment="0" applyProtection="0"/>
    <xf numFmtId="0" fontId="59" fillId="6" borderId="5" applyNumberFormat="0" applyAlignment="0" applyProtection="0"/>
    <xf numFmtId="0" fontId="60" fillId="51" borderId="20" applyNumberFormat="0" applyAlignment="0" applyProtection="0"/>
    <xf numFmtId="0" fontId="60" fillId="51" borderId="20" applyNumberFormat="0" applyAlignment="0" applyProtection="0"/>
    <xf numFmtId="0" fontId="60" fillId="51" borderId="20" applyNumberFormat="0" applyAlignment="0" applyProtection="0"/>
    <xf numFmtId="0" fontId="60" fillId="51" borderId="20" applyNumberFormat="0" applyAlignment="0" applyProtection="0"/>
    <xf numFmtId="0" fontId="60" fillId="51" borderId="20" applyNumberFormat="0" applyAlignment="0" applyProtection="0"/>
    <xf numFmtId="0" fontId="60" fillId="51" borderId="20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0" fontId="59" fillId="6" borderId="5" applyNumberFormat="0" applyAlignment="0" applyProtection="0"/>
    <xf numFmtId="9" fontId="57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17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3" fillId="0" borderId="21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3" fillId="0" borderId="21" applyNumberFormat="0" applyFill="0" applyAlignment="0" applyProtection="0"/>
    <xf numFmtId="0" fontId="62" fillId="0" borderId="9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43" fontId="66" fillId="0" borderId="0" applyFont="0" applyFill="0" applyBorder="0" applyAlignment="0" applyProtection="0"/>
    <xf numFmtId="43" fontId="39" fillId="0" borderId="0" applyNumberFormat="0" applyFont="0" applyFill="0" applyBorder="0" applyAlignment="0" applyProtection="0"/>
    <xf numFmtId="0" fontId="80" fillId="0" borderId="0"/>
    <xf numFmtId="0" fontId="85" fillId="0" borderId="0"/>
    <xf numFmtId="0" fontId="80" fillId="0" borderId="0"/>
    <xf numFmtId="1" fontId="8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24">
    <xf numFmtId="1" fontId="0" fillId="0" borderId="0" xfId="0"/>
    <xf numFmtId="1" fontId="19" fillId="0" borderId="10" xfId="0" quotePrefix="1" applyFont="1" applyBorder="1" applyAlignment="1">
      <alignment horizontal="left"/>
    </xf>
    <xf numFmtId="1" fontId="19" fillId="0" borderId="10" xfId="0" applyFont="1" applyBorder="1"/>
    <xf numFmtId="1" fontId="19" fillId="0" borderId="0" xfId="0" applyFont="1"/>
    <xf numFmtId="1" fontId="19" fillId="0" borderId="11" xfId="0" applyFont="1" applyBorder="1" applyAlignment="1">
      <alignment horizontal="centerContinuous"/>
    </xf>
    <xf numFmtId="1" fontId="0" fillId="0" borderId="11" xfId="0" applyBorder="1" applyAlignment="1">
      <alignment horizontal="centerContinuous"/>
    </xf>
    <xf numFmtId="1" fontId="19" fillId="0" borderId="0" xfId="0" applyFont="1" applyAlignment="1">
      <alignment horizontal="left"/>
    </xf>
    <xf numFmtId="1" fontId="19" fillId="0" borderId="0" xfId="0" applyFont="1" applyBorder="1" applyAlignment="1">
      <alignment horizontal="centerContinuous"/>
    </xf>
    <xf numFmtId="1" fontId="19" fillId="0" borderId="0" xfId="0" quotePrefix="1" applyFont="1" applyBorder="1" applyAlignment="1">
      <alignment horizontal="center"/>
    </xf>
    <xf numFmtId="1" fontId="19" fillId="0" borderId="12" xfId="0" applyFont="1" applyBorder="1" applyAlignment="1">
      <alignment horizontal="left"/>
    </xf>
    <xf numFmtId="1" fontId="19" fillId="0" borderId="12" xfId="0" applyFont="1" applyBorder="1" applyAlignment="1">
      <alignment horizontal="center"/>
    </xf>
    <xf numFmtId="1" fontId="20" fillId="0" borderId="12" xfId="0" applyFont="1" applyBorder="1" applyAlignment="1">
      <alignment horizontal="center"/>
    </xf>
    <xf numFmtId="1" fontId="21" fillId="0" borderId="0" xfId="0" quotePrefix="1" applyFont="1" applyAlignment="1">
      <alignment horizontal="centerContinuous"/>
    </xf>
    <xf numFmtId="1" fontId="19" fillId="0" borderId="0" xfId="0" applyFont="1" applyAlignment="1">
      <alignment horizontal="centerContinuous"/>
    </xf>
    <xf numFmtId="1" fontId="21" fillId="0" borderId="0" xfId="0" applyFont="1" applyAlignment="1">
      <alignment horizontal="center"/>
    </xf>
    <xf numFmtId="164" fontId="19" fillId="0" borderId="0" xfId="0" applyNumberFormat="1" applyFont="1" applyProtection="1"/>
    <xf numFmtId="165" fontId="19" fillId="0" borderId="0" xfId="0" applyNumberFormat="1" applyFont="1"/>
    <xf numFmtId="165" fontId="19" fillId="0" borderId="0" xfId="0" applyNumberFormat="1" applyFont="1" applyProtection="1"/>
    <xf numFmtId="166" fontId="19" fillId="0" borderId="0" xfId="0" applyNumberFormat="1" applyFont="1" applyProtection="1"/>
    <xf numFmtId="167" fontId="0" fillId="0" borderId="0" xfId="0" applyNumberFormat="1"/>
    <xf numFmtId="164" fontId="19" fillId="0" borderId="0" xfId="0" applyNumberFormat="1" applyFont="1" applyProtection="1">
      <protection locked="0"/>
    </xf>
    <xf numFmtId="165" fontId="19" fillId="0" borderId="0" xfId="0" applyNumberFormat="1" applyFont="1" applyProtection="1">
      <protection locked="0"/>
    </xf>
    <xf numFmtId="49" fontId="19" fillId="0" borderId="0" xfId="0" applyNumberFormat="1" applyFont="1" applyAlignment="1">
      <alignment horizontal="left"/>
    </xf>
    <xf numFmtId="1" fontId="19" fillId="0" borderId="0" xfId="0" quotePrefix="1" applyFont="1" applyBorder="1" applyAlignment="1">
      <alignment horizontal="left"/>
    </xf>
    <xf numFmtId="164" fontId="19" fillId="0" borderId="0" xfId="0" applyNumberFormat="1" applyFont="1" applyBorder="1" applyProtection="1"/>
    <xf numFmtId="165" fontId="19" fillId="0" borderId="0" xfId="0" applyNumberFormat="1" applyFont="1" applyBorder="1"/>
    <xf numFmtId="165" fontId="19" fillId="0" borderId="0" xfId="0" applyNumberFormat="1" applyFont="1" applyBorder="1" applyProtection="1"/>
    <xf numFmtId="166" fontId="19" fillId="0" borderId="0" xfId="0" applyNumberFormat="1" applyFont="1" applyBorder="1" applyProtection="1">
      <protection locked="0"/>
    </xf>
    <xf numFmtId="164" fontId="19" fillId="0" borderId="0" xfId="0" applyNumberFormat="1" applyFont="1" applyBorder="1" applyProtection="1">
      <protection locked="0"/>
    </xf>
    <xf numFmtId="165" fontId="19" fillId="0" borderId="0" xfId="0" applyNumberFormat="1" applyFont="1" applyBorder="1" applyProtection="1">
      <protection locked="0"/>
    </xf>
    <xf numFmtId="2" fontId="0" fillId="0" borderId="0" xfId="0" applyNumberFormat="1"/>
    <xf numFmtId="1" fontId="19" fillId="0" borderId="12" xfId="0" quotePrefix="1" applyFont="1" applyBorder="1" applyAlignment="1">
      <alignment horizontal="left"/>
    </xf>
    <xf numFmtId="164" fontId="19" fillId="0" borderId="12" xfId="0" applyNumberFormat="1" applyFont="1" applyFill="1" applyBorder="1" applyProtection="1"/>
    <xf numFmtId="164" fontId="19" fillId="0" borderId="12" xfId="0" applyNumberFormat="1" applyFont="1" applyBorder="1" applyProtection="1"/>
    <xf numFmtId="164" fontId="19" fillId="0" borderId="12" xfId="0" applyNumberFormat="1" applyFont="1" applyBorder="1" applyProtection="1">
      <protection locked="0"/>
    </xf>
    <xf numFmtId="165" fontId="19" fillId="0" borderId="12" xfId="0" applyNumberFormat="1" applyFont="1" applyBorder="1"/>
    <xf numFmtId="165" fontId="19" fillId="0" borderId="12" xfId="0" applyNumberFormat="1" applyFont="1" applyBorder="1" applyProtection="1"/>
    <xf numFmtId="165" fontId="19" fillId="0" borderId="12" xfId="0" applyNumberFormat="1" applyFont="1" applyBorder="1" applyProtection="1">
      <protection locked="0"/>
    </xf>
    <xf numFmtId="166" fontId="19" fillId="0" borderId="12" xfId="0" applyNumberFormat="1" applyFont="1" applyBorder="1" applyProtection="1">
      <protection locked="0"/>
    </xf>
    <xf numFmtId="1" fontId="22" fillId="0" borderId="0" xfId="0" quotePrefix="1" applyFont="1" applyAlignment="1">
      <alignment horizontal="left"/>
    </xf>
    <xf numFmtId="1" fontId="22" fillId="0" borderId="0" xfId="0" applyFont="1"/>
    <xf numFmtId="168" fontId="22" fillId="0" borderId="0" xfId="0" applyNumberFormat="1" applyFont="1" applyProtection="1"/>
    <xf numFmtId="1" fontId="23" fillId="0" borderId="0" xfId="0" applyFont="1"/>
    <xf numFmtId="0" fontId="24" fillId="0" borderId="0" xfId="1" applyFont="1" applyAlignment="1">
      <alignment horizontal="left"/>
    </xf>
    <xf numFmtId="167" fontId="22" fillId="0" borderId="0" xfId="0" applyNumberFormat="1" applyFont="1"/>
    <xf numFmtId="169" fontId="25" fillId="0" borderId="0" xfId="0" applyNumberFormat="1" applyFont="1" applyProtection="1">
      <protection locked="0"/>
    </xf>
    <xf numFmtId="169" fontId="0" fillId="0" borderId="0" xfId="0" applyNumberFormat="1" applyProtection="1"/>
    <xf numFmtId="170" fontId="25" fillId="0" borderId="0" xfId="0" applyNumberFormat="1" applyFont="1" applyProtection="1">
      <protection locked="0"/>
    </xf>
    <xf numFmtId="167" fontId="26" fillId="0" borderId="0" xfId="0" applyNumberFormat="1" applyFont="1" applyAlignment="1">
      <alignment vertical="center"/>
    </xf>
    <xf numFmtId="167" fontId="26" fillId="0" borderId="0" xfId="2" applyNumberFormat="1" applyFont="1"/>
    <xf numFmtId="0" fontId="26" fillId="0" borderId="0" xfId="2" applyFont="1"/>
    <xf numFmtId="0" fontId="26" fillId="0" borderId="0" xfId="2" applyFont="1" applyFill="1"/>
    <xf numFmtId="0" fontId="27" fillId="0" borderId="0" xfId="2" applyFont="1" applyFill="1"/>
    <xf numFmtId="167" fontId="26" fillId="0" borderId="0" xfId="3" applyNumberFormat="1" applyFont="1"/>
    <xf numFmtId="164" fontId="19" fillId="0" borderId="0" xfId="0" applyNumberFormat="1" applyFont="1" applyFill="1" applyBorder="1" applyProtection="1"/>
    <xf numFmtId="173" fontId="0" fillId="0" borderId="0" xfId="16687" applyNumberFormat="1" applyFont="1"/>
    <xf numFmtId="173" fontId="26" fillId="0" borderId="0" xfId="16687" applyNumberFormat="1" applyFont="1"/>
    <xf numFmtId="1" fontId="19" fillId="0" borderId="0" xfId="0" quotePrefix="1" applyFont="1" applyAlignment="1">
      <alignment horizontal="centerContinuous"/>
    </xf>
    <xf numFmtId="1" fontId="19" fillId="0" borderId="0" xfId="0" applyFont="1" applyAlignment="1">
      <alignment horizontal="center"/>
    </xf>
    <xf numFmtId="164" fontId="69" fillId="0" borderId="0" xfId="0" applyNumberFormat="1" applyFont="1"/>
    <xf numFmtId="174" fontId="69" fillId="0" borderId="0" xfId="0" applyNumberFormat="1" applyFont="1"/>
    <xf numFmtId="167" fontId="69" fillId="0" borderId="0" xfId="0" applyNumberFormat="1" applyFont="1" applyAlignment="1">
      <alignment horizontal="center"/>
    </xf>
    <xf numFmtId="164" fontId="69" fillId="0" borderId="0" xfId="0" applyNumberFormat="1" applyFont="1" applyBorder="1"/>
    <xf numFmtId="174" fontId="69" fillId="0" borderId="0" xfId="0" applyNumberFormat="1" applyFont="1" applyBorder="1"/>
    <xf numFmtId="167" fontId="69" fillId="0" borderId="0" xfId="0" applyNumberFormat="1" applyFont="1" applyBorder="1" applyAlignment="1">
      <alignment horizontal="center"/>
    </xf>
    <xf numFmtId="1" fontId="0" fillId="0" borderId="0" xfId="0" applyBorder="1"/>
    <xf numFmtId="164" fontId="69" fillId="0" borderId="12" xfId="0" applyNumberFormat="1" applyFont="1" applyBorder="1"/>
    <xf numFmtId="1" fontId="0" fillId="0" borderId="12" xfId="0" applyBorder="1"/>
    <xf numFmtId="167" fontId="69" fillId="0" borderId="12" xfId="0" applyNumberFormat="1" applyFont="1" applyBorder="1" applyAlignment="1">
      <alignment horizontal="center"/>
    </xf>
    <xf numFmtId="174" fontId="69" fillId="0" borderId="12" xfId="0" applyNumberFormat="1" applyFont="1" applyBorder="1"/>
    <xf numFmtId="1" fontId="69" fillId="0" borderId="0" xfId="0" applyFont="1"/>
    <xf numFmtId="1" fontId="69" fillId="0" borderId="11" xfId="0" applyFont="1" applyBorder="1" applyAlignment="1">
      <alignment horizontal="centerContinuous"/>
    </xf>
    <xf numFmtId="164" fontId="69" fillId="0" borderId="0" xfId="16688" applyNumberFormat="1" applyFont="1"/>
    <xf numFmtId="167" fontId="69" fillId="0" borderId="0" xfId="0" applyNumberFormat="1" applyFont="1"/>
    <xf numFmtId="1" fontId="69" fillId="0" borderId="0" xfId="0" quotePrefix="1" applyNumberFormat="1" applyFont="1" applyBorder="1" applyAlignment="1">
      <alignment horizontal="left"/>
    </xf>
    <xf numFmtId="164" fontId="69" fillId="0" borderId="0" xfId="16688" applyNumberFormat="1" applyFont="1" applyBorder="1"/>
    <xf numFmtId="1" fontId="69" fillId="0" borderId="0" xfId="0" quotePrefix="1" applyFont="1" applyBorder="1"/>
    <xf numFmtId="1" fontId="69" fillId="0" borderId="0" xfId="0" applyFont="1" applyBorder="1"/>
    <xf numFmtId="1" fontId="69" fillId="0" borderId="12" xfId="0" applyFont="1" applyBorder="1"/>
    <xf numFmtId="164" fontId="69" fillId="0" borderId="12" xfId="16688" applyNumberFormat="1" applyFont="1" applyBorder="1"/>
    <xf numFmtId="1" fontId="19" fillId="0" borderId="0" xfId="0" applyFont="1" applyBorder="1"/>
    <xf numFmtId="176" fontId="19" fillId="0" borderId="0" xfId="0" applyNumberFormat="1" applyFont="1" applyProtection="1"/>
    <xf numFmtId="169" fontId="19" fillId="0" borderId="0" xfId="0" applyNumberFormat="1" applyFont="1" applyProtection="1">
      <protection locked="0"/>
    </xf>
    <xf numFmtId="176" fontId="19" fillId="0" borderId="0" xfId="0" applyNumberFormat="1" applyFont="1" applyAlignment="1" applyProtection="1"/>
    <xf numFmtId="169" fontId="19" fillId="0" borderId="0" xfId="0" applyNumberFormat="1" applyFont="1"/>
    <xf numFmtId="176" fontId="19" fillId="0" borderId="0" xfId="0" quotePrefix="1" applyNumberFormat="1" applyFont="1" applyAlignment="1" applyProtection="1"/>
    <xf numFmtId="169" fontId="19" fillId="0" borderId="0" xfId="0" applyNumberFormat="1" applyFont="1" applyAlignment="1">
      <alignment horizontal="right"/>
    </xf>
    <xf numFmtId="176" fontId="19" fillId="0" borderId="0" xfId="0" quotePrefix="1" applyNumberFormat="1" applyFont="1" applyAlignment="1" applyProtection="1">
      <alignment horizontal="right"/>
    </xf>
    <xf numFmtId="1" fontId="19" fillId="0" borderId="0" xfId="0" applyFont="1" applyBorder="1" applyAlignment="1">
      <alignment horizontal="left"/>
    </xf>
    <xf numFmtId="176" fontId="19" fillId="0" borderId="0" xfId="0" applyNumberFormat="1" applyFont="1" applyBorder="1" applyProtection="1"/>
    <xf numFmtId="169" fontId="19" fillId="0" borderId="0" xfId="0" applyNumberFormat="1" applyFont="1" applyBorder="1" applyProtection="1">
      <protection locked="0"/>
    </xf>
    <xf numFmtId="176" fontId="19" fillId="0" borderId="0" xfId="0" quotePrefix="1" applyNumberFormat="1" applyFont="1" applyBorder="1" applyAlignment="1" applyProtection="1">
      <alignment horizontal="right"/>
    </xf>
    <xf numFmtId="169" fontId="19" fillId="0" borderId="0" xfId="0" applyNumberFormat="1" applyFont="1" applyBorder="1" applyAlignment="1">
      <alignment horizontal="right"/>
    </xf>
    <xf numFmtId="166" fontId="19" fillId="0" borderId="0" xfId="0" applyNumberFormat="1" applyFont="1" applyBorder="1" applyProtection="1"/>
    <xf numFmtId="176" fontId="19" fillId="0" borderId="0" xfId="0" quotePrefix="1" applyNumberFormat="1" applyFont="1" applyBorder="1" applyAlignment="1" applyProtection="1">
      <alignment horizontal="left"/>
    </xf>
    <xf numFmtId="165" fontId="19" fillId="0" borderId="0" xfId="0" applyNumberFormat="1" applyFont="1" applyBorder="1" applyAlignment="1" applyProtection="1">
      <alignment horizontal="right"/>
    </xf>
    <xf numFmtId="165" fontId="19" fillId="0" borderId="0" xfId="0" applyNumberFormat="1" applyFont="1" applyBorder="1" applyAlignment="1" applyProtection="1">
      <alignment horizontal="right"/>
      <protection locked="0"/>
    </xf>
    <xf numFmtId="169" fontId="19" fillId="0" borderId="0" xfId="0" applyNumberFormat="1" applyFont="1" applyBorder="1" applyAlignment="1" applyProtection="1">
      <alignment horizontal="left"/>
      <protection locked="0"/>
    </xf>
    <xf numFmtId="169" fontId="19" fillId="0" borderId="0" xfId="0" applyNumberFormat="1" applyFont="1" applyBorder="1" applyAlignment="1">
      <alignment horizontal="left"/>
    </xf>
    <xf numFmtId="176" fontId="19" fillId="0" borderId="0" xfId="0" quotePrefix="1" applyNumberFormat="1" applyFont="1" applyBorder="1" applyAlignment="1" applyProtection="1"/>
    <xf numFmtId="176" fontId="19" fillId="0" borderId="12" xfId="0" quotePrefix="1" applyNumberFormat="1" applyFont="1" applyBorder="1" applyAlignment="1" applyProtection="1"/>
    <xf numFmtId="165" fontId="19" fillId="0" borderId="12" xfId="0" applyNumberFormat="1" applyFont="1" applyBorder="1" applyAlignment="1" applyProtection="1">
      <alignment horizontal="right"/>
    </xf>
    <xf numFmtId="165" fontId="19" fillId="0" borderId="12" xfId="0" applyNumberFormat="1" applyFont="1" applyBorder="1" applyAlignment="1" applyProtection="1">
      <alignment horizontal="right"/>
      <protection locked="0"/>
    </xf>
    <xf numFmtId="169" fontId="19" fillId="0" borderId="12" xfId="0" applyNumberFormat="1" applyFont="1" applyBorder="1" applyAlignment="1" applyProtection="1">
      <alignment horizontal="left"/>
      <protection locked="0"/>
    </xf>
    <xf numFmtId="176" fontId="19" fillId="0" borderId="12" xfId="0" quotePrefix="1" applyNumberFormat="1" applyFont="1" applyBorder="1" applyAlignment="1" applyProtection="1">
      <alignment horizontal="right"/>
    </xf>
    <xf numFmtId="169" fontId="19" fillId="0" borderId="12" xfId="0" applyNumberFormat="1" applyFont="1" applyBorder="1" applyAlignment="1">
      <alignment horizontal="left"/>
    </xf>
    <xf numFmtId="166" fontId="19" fillId="0" borderId="12" xfId="0" applyNumberFormat="1" applyFont="1" applyBorder="1" applyProtection="1"/>
    <xf numFmtId="1" fontId="22" fillId="0" borderId="0" xfId="0" quotePrefix="1" applyFont="1" applyBorder="1" applyAlignment="1">
      <alignment horizontal="left"/>
    </xf>
    <xf numFmtId="1" fontId="0" fillId="0" borderId="0" xfId="0" applyAlignment="1">
      <alignment horizontal="right"/>
    </xf>
    <xf numFmtId="168" fontId="72" fillId="0" borderId="0" xfId="0" applyNumberFormat="1" applyFont="1" applyProtection="1"/>
    <xf numFmtId="168" fontId="73" fillId="0" borderId="0" xfId="0" applyNumberFormat="1" applyFont="1" applyProtection="1"/>
    <xf numFmtId="168" fontId="74" fillId="0" borderId="0" xfId="0" applyNumberFormat="1" applyFont="1" applyFill="1" applyProtection="1"/>
    <xf numFmtId="1" fontId="20" fillId="0" borderId="10" xfId="0" applyFont="1" applyBorder="1" applyProtection="1"/>
    <xf numFmtId="1" fontId="20" fillId="0" borderId="12" xfId="0" applyFont="1" applyBorder="1" applyProtection="1"/>
    <xf numFmtId="1" fontId="20" fillId="0" borderId="0" xfId="0" applyFont="1"/>
    <xf numFmtId="1" fontId="20" fillId="0" borderId="11" xfId="0" applyFont="1" applyBorder="1"/>
    <xf numFmtId="1" fontId="19" fillId="0" borderId="11" xfId="0" applyFont="1" applyBorder="1" applyAlignment="1">
      <alignment horizontal="center"/>
    </xf>
    <xf numFmtId="1" fontId="19" fillId="0" borderId="11" xfId="0" applyFont="1" applyBorder="1" applyAlignment="1">
      <alignment horizontal="left"/>
    </xf>
    <xf numFmtId="1" fontId="75" fillId="0" borderId="0" xfId="0" applyFont="1" applyAlignment="1">
      <alignment horizontal="center"/>
    </xf>
    <xf numFmtId="1" fontId="20" fillId="0" borderId="0" xfId="0" quotePrefix="1" applyFont="1" applyAlignment="1">
      <alignment horizontal="center"/>
    </xf>
    <xf numFmtId="177" fontId="20" fillId="0" borderId="0" xfId="0" applyNumberFormat="1" applyFont="1"/>
    <xf numFmtId="177" fontId="20" fillId="0" borderId="0" xfId="0" applyNumberFormat="1" applyFont="1" applyProtection="1"/>
    <xf numFmtId="178" fontId="20" fillId="0" borderId="0" xfId="0" applyNumberFormat="1" applyFont="1" applyProtection="1"/>
    <xf numFmtId="2" fontId="20" fillId="0" borderId="0" xfId="0" applyNumberFormat="1" applyFont="1"/>
    <xf numFmtId="1" fontId="20" fillId="0" borderId="0" xfId="0" quotePrefix="1" applyFont="1" applyBorder="1" applyAlignment="1">
      <alignment horizontal="center"/>
    </xf>
    <xf numFmtId="177" fontId="20" fillId="0" borderId="0" xfId="0" applyNumberFormat="1" applyFont="1" applyBorder="1" applyProtection="1"/>
    <xf numFmtId="178" fontId="20" fillId="0" borderId="0" xfId="0" applyNumberFormat="1" applyFont="1" applyBorder="1" applyProtection="1"/>
    <xf numFmtId="1" fontId="20" fillId="0" borderId="12" xfId="0" quotePrefix="1" applyFont="1" applyBorder="1" applyAlignment="1">
      <alignment horizontal="center"/>
    </xf>
    <xf numFmtId="177" fontId="20" fillId="0" borderId="12" xfId="0" applyNumberFormat="1" applyFont="1" applyBorder="1" applyProtection="1"/>
    <xf numFmtId="178" fontId="20" fillId="0" borderId="12" xfId="0" applyNumberFormat="1" applyFont="1" applyBorder="1" applyProtection="1"/>
    <xf numFmtId="1" fontId="76" fillId="0" borderId="0" xfId="0" applyFont="1"/>
    <xf numFmtId="167" fontId="20" fillId="0" borderId="0" xfId="0" applyNumberFormat="1" applyFont="1"/>
    <xf numFmtId="179" fontId="19" fillId="0" borderId="0" xfId="0" applyNumberFormat="1" applyFont="1" applyProtection="1">
      <protection locked="0"/>
    </xf>
    <xf numFmtId="169" fontId="19" fillId="0" borderId="0" xfId="0" applyNumberFormat="1" applyFont="1" applyProtection="1"/>
    <xf numFmtId="179" fontId="19" fillId="0" borderId="0" xfId="0" applyNumberFormat="1" applyFont="1" applyBorder="1" applyProtection="1">
      <protection locked="0"/>
    </xf>
    <xf numFmtId="169" fontId="19" fillId="0" borderId="0" xfId="0" applyNumberFormat="1" applyFont="1" applyBorder="1" applyProtection="1"/>
    <xf numFmtId="180" fontId="0" fillId="0" borderId="0" xfId="0" applyNumberFormat="1"/>
    <xf numFmtId="181" fontId="0" fillId="0" borderId="0" xfId="0" applyNumberFormat="1"/>
    <xf numFmtId="179" fontId="19" fillId="0" borderId="12" xfId="0" applyNumberFormat="1" applyFont="1" applyBorder="1" applyProtection="1">
      <protection locked="0"/>
    </xf>
    <xf numFmtId="1" fontId="19" fillId="0" borderId="12" xfId="0" applyFont="1" applyBorder="1"/>
    <xf numFmtId="169" fontId="19" fillId="0" borderId="12" xfId="0" applyNumberFormat="1" applyFont="1" applyBorder="1" applyProtection="1"/>
    <xf numFmtId="1" fontId="19" fillId="0" borderId="10" xfId="0" applyFont="1" applyBorder="1" applyAlignment="1" applyProtection="1">
      <alignment horizontal="left"/>
      <protection locked="0"/>
    </xf>
    <xf numFmtId="2" fontId="19" fillId="0" borderId="0" xfId="0" applyNumberFormat="1" applyFont="1"/>
    <xf numFmtId="1" fontId="19" fillId="0" borderId="0" xfId="0" quotePrefix="1" applyFont="1" applyAlignment="1">
      <alignment horizontal="left"/>
    </xf>
    <xf numFmtId="164" fontId="19" fillId="0" borderId="0" xfId="0" applyNumberFormat="1" applyFont="1"/>
    <xf numFmtId="166" fontId="19" fillId="0" borderId="0" xfId="0" applyNumberFormat="1" applyFont="1" applyProtection="1">
      <protection locked="0"/>
    </xf>
    <xf numFmtId="1" fontId="19" fillId="0" borderId="0" xfId="0" quotePrefix="1" applyFont="1"/>
    <xf numFmtId="1" fontId="22" fillId="0" borderId="0" xfId="0" applyFont="1" applyAlignment="1">
      <alignment horizontal="left"/>
    </xf>
    <xf numFmtId="1" fontId="19" fillId="0" borderId="10" xfId="0" quotePrefix="1" applyFont="1" applyBorder="1" applyAlignment="1" applyProtection="1">
      <alignment horizontal="left"/>
      <protection locked="0"/>
    </xf>
    <xf numFmtId="168" fontId="19" fillId="0" borderId="0" xfId="0" applyNumberFormat="1" applyFont="1"/>
    <xf numFmtId="182" fontId="19" fillId="0" borderId="0" xfId="0" applyNumberFormat="1" applyFont="1" applyProtection="1"/>
    <xf numFmtId="182" fontId="19" fillId="0" borderId="0" xfId="0" applyNumberFormat="1" applyFont="1" applyProtection="1">
      <protection locked="0"/>
    </xf>
    <xf numFmtId="164" fontId="19" fillId="0" borderId="0" xfId="0" applyNumberFormat="1" applyFont="1" applyAlignment="1" applyProtection="1">
      <alignment horizontal="left"/>
    </xf>
    <xf numFmtId="174" fontId="19" fillId="0" borderId="0" xfId="0" applyNumberFormat="1" applyFont="1" applyProtection="1"/>
    <xf numFmtId="174" fontId="19" fillId="0" borderId="0" xfId="0" applyNumberFormat="1" applyFont="1"/>
    <xf numFmtId="182" fontId="19" fillId="0" borderId="0" xfId="0" applyNumberFormat="1" applyFont="1" applyBorder="1" applyProtection="1"/>
    <xf numFmtId="182" fontId="19" fillId="0" borderId="0" xfId="0" applyNumberFormat="1" applyFont="1" applyBorder="1" applyProtection="1">
      <protection locked="0"/>
    </xf>
    <xf numFmtId="164" fontId="19" fillId="0" borderId="0" xfId="0" applyNumberFormat="1" applyFont="1" applyBorder="1"/>
    <xf numFmtId="174" fontId="19" fillId="0" borderId="0" xfId="0" applyNumberFormat="1" applyFont="1" applyBorder="1"/>
    <xf numFmtId="2" fontId="0" fillId="0" borderId="0" xfId="0" applyNumberFormat="1" applyBorder="1"/>
    <xf numFmtId="182" fontId="19" fillId="0" borderId="12" xfId="0" applyNumberFormat="1" applyFont="1" applyBorder="1" applyProtection="1">
      <protection locked="0"/>
    </xf>
    <xf numFmtId="164" fontId="19" fillId="0" borderId="12" xfId="0" applyNumberFormat="1" applyFont="1" applyBorder="1"/>
    <xf numFmtId="174" fontId="19" fillId="0" borderId="12" xfId="0" applyNumberFormat="1" applyFont="1" applyBorder="1"/>
    <xf numFmtId="167" fontId="23" fillId="0" borderId="0" xfId="0" applyNumberFormat="1" applyFont="1"/>
    <xf numFmtId="164" fontId="19" fillId="0" borderId="0" xfId="0" applyNumberFormat="1" applyFont="1" applyAlignment="1" applyProtection="1">
      <alignment horizontal="center"/>
    </xf>
    <xf numFmtId="164" fontId="19" fillId="0" borderId="0" xfId="0" quotePrefix="1" applyNumberFormat="1" applyFont="1" applyBorder="1" applyAlignment="1" applyProtection="1">
      <alignment horizontal="center"/>
    </xf>
    <xf numFmtId="164" fontId="19" fillId="0" borderId="0" xfId="0" applyNumberFormat="1" applyFont="1" applyBorder="1" applyAlignment="1" applyProtection="1">
      <alignment horizontal="right"/>
    </xf>
    <xf numFmtId="164" fontId="19" fillId="0" borderId="0" xfId="0" quotePrefix="1" applyNumberFormat="1" applyFont="1" applyBorder="1" applyAlignment="1" applyProtection="1">
      <alignment horizontal="right"/>
    </xf>
    <xf numFmtId="164" fontId="19" fillId="0" borderId="0" xfId="0" quotePrefix="1" applyNumberFormat="1" applyFont="1" applyBorder="1" applyAlignment="1" applyProtection="1"/>
    <xf numFmtId="164" fontId="19" fillId="0" borderId="12" xfId="0" quotePrefix="1" applyNumberFormat="1" applyFont="1" applyBorder="1" applyAlignment="1" applyProtection="1"/>
    <xf numFmtId="164" fontId="19" fillId="0" borderId="12" xfId="0" applyNumberFormat="1" applyFont="1" applyBorder="1" applyAlignment="1" applyProtection="1">
      <alignment horizontal="right"/>
    </xf>
    <xf numFmtId="164" fontId="19" fillId="0" borderId="12" xfId="0" quotePrefix="1" applyNumberFormat="1" applyFont="1" applyBorder="1" applyAlignment="1" applyProtection="1">
      <alignment horizontal="right"/>
    </xf>
    <xf numFmtId="169" fontId="19" fillId="0" borderId="0" xfId="0" applyNumberFormat="1" applyFont="1" applyBorder="1"/>
    <xf numFmtId="169" fontId="19" fillId="0" borderId="12" xfId="0" applyNumberFormat="1" applyFont="1" applyBorder="1"/>
    <xf numFmtId="183" fontId="19" fillId="0" borderId="0" xfId="0" quotePrefix="1" applyNumberFormat="1" applyFont="1" applyBorder="1" applyAlignment="1" applyProtection="1">
      <alignment horizontal="left"/>
    </xf>
    <xf numFmtId="183" fontId="19" fillId="0" borderId="12" xfId="0" quotePrefix="1" applyNumberFormat="1" applyFont="1" applyBorder="1" applyAlignment="1" applyProtection="1">
      <alignment horizontal="left"/>
    </xf>
    <xf numFmtId="169" fontId="19" fillId="0" borderId="12" xfId="0" applyNumberFormat="1" applyFont="1" applyBorder="1" applyProtection="1">
      <protection locked="0"/>
    </xf>
    <xf numFmtId="169" fontId="19" fillId="0" borderId="12" xfId="0" applyNumberFormat="1" applyFont="1" applyBorder="1" applyAlignment="1">
      <alignment horizontal="right"/>
    </xf>
    <xf numFmtId="183" fontId="19" fillId="0" borderId="0" xfId="0" applyNumberFormat="1" applyFont="1" applyBorder="1" applyAlignment="1" applyProtection="1">
      <alignment horizontal="left"/>
    </xf>
    <xf numFmtId="1" fontId="69" fillId="0" borderId="0" xfId="0" applyFont="1" applyAlignment="1">
      <alignment horizontal="left"/>
    </xf>
    <xf numFmtId="1" fontId="69" fillId="0" borderId="0" xfId="0" applyFont="1" applyBorder="1" applyAlignment="1">
      <alignment horizontal="left"/>
    </xf>
    <xf numFmtId="1" fontId="69" fillId="0" borderId="12" xfId="0" applyFont="1" applyBorder="1" applyAlignment="1">
      <alignment horizontal="left"/>
    </xf>
    <xf numFmtId="1" fontId="69" fillId="0" borderId="0" xfId="0" applyFont="1" applyAlignment="1">
      <alignment horizontal="center"/>
    </xf>
    <xf numFmtId="166" fontId="19" fillId="0" borderId="0" xfId="0" applyNumberFormat="1" applyFont="1"/>
    <xf numFmtId="166" fontId="19" fillId="0" borderId="0" xfId="0" applyNumberFormat="1" applyFont="1" applyBorder="1"/>
    <xf numFmtId="169" fontId="0" fillId="0" borderId="0" xfId="0" applyNumberFormat="1" applyAlignment="1" applyProtection="1">
      <alignment horizontal="right"/>
    </xf>
    <xf numFmtId="166" fontId="19" fillId="0" borderId="12" xfId="0" applyNumberFormat="1" applyFont="1" applyBorder="1"/>
    <xf numFmtId="1" fontId="78" fillId="0" borderId="0" xfId="0" applyFont="1" applyAlignment="1">
      <alignment horizontal="left"/>
    </xf>
    <xf numFmtId="168" fontId="0" fillId="0" borderId="0" xfId="0" applyNumberFormat="1" applyProtection="1"/>
    <xf numFmtId="1" fontId="0" fillId="0" borderId="0" xfId="0" applyAlignment="1">
      <alignment horizontal="left"/>
    </xf>
    <xf numFmtId="1" fontId="23" fillId="0" borderId="0" xfId="0" applyFont="1" applyAlignment="1">
      <alignment horizontal="left"/>
    </xf>
    <xf numFmtId="170" fontId="0" fillId="0" borderId="0" xfId="0" applyNumberFormat="1" applyProtection="1"/>
    <xf numFmtId="169" fontId="79" fillId="0" borderId="0" xfId="0" applyNumberFormat="1" applyFont="1" applyProtection="1">
      <protection locked="0"/>
    </xf>
    <xf numFmtId="184" fontId="0" fillId="0" borderId="0" xfId="0" applyNumberFormat="1" applyProtection="1"/>
    <xf numFmtId="0" fontId="20" fillId="0" borderId="12" xfId="16689" quotePrefix="1" applyFont="1" applyBorder="1" applyAlignment="1">
      <alignment horizontal="left"/>
    </xf>
    <xf numFmtId="1" fontId="20" fillId="0" borderId="10" xfId="0" applyFont="1" applyBorder="1"/>
    <xf numFmtId="2" fontId="20" fillId="0" borderId="10" xfId="0" applyNumberFormat="1" applyFont="1" applyBorder="1"/>
    <xf numFmtId="1" fontId="20" fillId="0" borderId="0" xfId="0" quotePrefix="1" applyFont="1" applyAlignment="1">
      <alignment horizontal="left"/>
    </xf>
    <xf numFmtId="1" fontId="20" fillId="0" borderId="12" xfId="0" quotePrefix="1" applyFont="1" applyBorder="1" applyAlignment="1">
      <alignment horizontal="left"/>
    </xf>
    <xf numFmtId="1" fontId="20" fillId="0" borderId="0" xfId="0" applyFont="1" applyBorder="1"/>
    <xf numFmtId="0" fontId="20" fillId="0" borderId="0" xfId="16689" applyFont="1" applyAlignment="1">
      <alignment horizontal="left"/>
    </xf>
    <xf numFmtId="182" fontId="20" fillId="0" borderId="0" xfId="16689" applyNumberFormat="1" applyFont="1"/>
    <xf numFmtId="164" fontId="20" fillId="0" borderId="0" xfId="16689" applyNumberFormat="1" applyFont="1" applyAlignment="1" applyProtection="1">
      <alignment horizontal="right"/>
    </xf>
    <xf numFmtId="164" fontId="20" fillId="0" borderId="0" xfId="16689" applyNumberFormat="1" applyFont="1" applyProtection="1"/>
    <xf numFmtId="164" fontId="20" fillId="0" borderId="0" xfId="0" applyNumberFormat="1" applyFont="1"/>
    <xf numFmtId="164" fontId="20" fillId="0" borderId="0" xfId="0" applyNumberFormat="1" applyFont="1" applyProtection="1"/>
    <xf numFmtId="174" fontId="20" fillId="0" borderId="0" xfId="16689" applyNumberFormat="1" applyFont="1" applyProtection="1"/>
    <xf numFmtId="182" fontId="20" fillId="0" borderId="0" xfId="16689" applyNumberFormat="1" applyFont="1" applyProtection="1"/>
    <xf numFmtId="0" fontId="20" fillId="0" borderId="0" xfId="16689" quotePrefix="1" applyFont="1" applyBorder="1" applyAlignment="1">
      <alignment horizontal="left"/>
    </xf>
    <xf numFmtId="182" fontId="20" fillId="0" borderId="0" xfId="16689" applyNumberFormat="1" applyFont="1" applyBorder="1" applyProtection="1"/>
    <xf numFmtId="164" fontId="20" fillId="0" borderId="0" xfId="16689" quotePrefix="1" applyNumberFormat="1" applyFont="1" applyAlignment="1" applyProtection="1">
      <alignment horizontal="right"/>
    </xf>
    <xf numFmtId="164" fontId="20" fillId="0" borderId="0" xfId="0" applyNumberFormat="1" applyFont="1" applyBorder="1"/>
    <xf numFmtId="164" fontId="20" fillId="0" borderId="0" xfId="16689" applyNumberFormat="1" applyFont="1" applyBorder="1"/>
    <xf numFmtId="164" fontId="20" fillId="0" borderId="0" xfId="0" applyNumberFormat="1" applyFont="1" applyBorder="1" applyProtection="1"/>
    <xf numFmtId="174" fontId="20" fillId="0" borderId="0" xfId="16689" applyNumberFormat="1" applyFont="1" applyBorder="1" applyProtection="1"/>
    <xf numFmtId="164" fontId="20" fillId="0" borderId="0" xfId="16689" quotePrefix="1" applyNumberFormat="1" applyFont="1" applyBorder="1" applyAlignment="1">
      <alignment horizontal="right"/>
    </xf>
    <xf numFmtId="164" fontId="20" fillId="0" borderId="0" xfId="16689" applyNumberFormat="1" applyFont="1" applyBorder="1" applyProtection="1"/>
    <xf numFmtId="169" fontId="58" fillId="0" borderId="0" xfId="0" applyNumberFormat="1" applyFont="1" applyProtection="1">
      <protection locked="0"/>
    </xf>
    <xf numFmtId="182" fontId="20" fillId="0" borderId="12" xfId="16689" applyNumberFormat="1" applyFont="1" applyBorder="1" applyProtection="1"/>
    <xf numFmtId="164" fontId="20" fillId="0" borderId="12" xfId="16689" quotePrefix="1" applyNumberFormat="1" applyFont="1" applyBorder="1" applyAlignment="1">
      <alignment horizontal="right"/>
    </xf>
    <xf numFmtId="164" fontId="20" fillId="0" borderId="12" xfId="0" applyNumberFormat="1" applyFont="1" applyBorder="1"/>
    <xf numFmtId="164" fontId="20" fillId="0" borderId="12" xfId="16689" applyNumberFormat="1" applyFont="1" applyBorder="1"/>
    <xf numFmtId="174" fontId="20" fillId="0" borderId="12" xfId="16689" applyNumberFormat="1" applyFont="1" applyBorder="1" applyProtection="1"/>
    <xf numFmtId="0" fontId="24" fillId="0" borderId="0" xfId="16689" quotePrefix="1" applyFont="1" applyAlignment="1">
      <alignment horizontal="left"/>
    </xf>
    <xf numFmtId="1" fontId="24" fillId="0" borderId="0" xfId="0" applyFont="1"/>
    <xf numFmtId="2" fontId="24" fillId="0" borderId="0" xfId="0" applyNumberFormat="1" applyFont="1" applyProtection="1"/>
    <xf numFmtId="1" fontId="24" fillId="0" borderId="0" xfId="0" applyFont="1" applyAlignment="1">
      <alignment horizontal="left"/>
    </xf>
    <xf numFmtId="2" fontId="24" fillId="0" borderId="0" xfId="0" applyNumberFormat="1" applyFont="1" applyAlignment="1">
      <alignment horizontal="left"/>
    </xf>
    <xf numFmtId="1" fontId="20" fillId="0" borderId="12" xfId="0" applyFont="1" applyBorder="1"/>
    <xf numFmtId="1" fontId="20" fillId="0" borderId="22" xfId="0" applyFont="1" applyBorder="1"/>
    <xf numFmtId="1" fontId="19" fillId="0" borderId="0" xfId="0" applyFont="1" applyBorder="1" applyAlignment="1">
      <alignment horizontal="center"/>
    </xf>
    <xf numFmtId="1" fontId="20" fillId="0" borderId="12" xfId="0" applyFont="1" applyBorder="1" applyAlignment="1">
      <alignment horizontal="right"/>
    </xf>
    <xf numFmtId="1" fontId="75" fillId="0" borderId="0" xfId="0" applyFont="1"/>
    <xf numFmtId="185" fontId="20" fillId="0" borderId="0" xfId="0" applyNumberFormat="1" applyFont="1"/>
    <xf numFmtId="2" fontId="20" fillId="0" borderId="0" xfId="0" applyNumberFormat="1" applyFont="1" applyAlignment="1">
      <alignment horizontal="center"/>
    </xf>
    <xf numFmtId="1" fontId="20" fillId="0" borderId="0" xfId="0" quotePrefix="1" applyFont="1"/>
    <xf numFmtId="167" fontId="20" fillId="0" borderId="0" xfId="0" applyNumberFormat="1" applyFont="1" applyBorder="1"/>
    <xf numFmtId="185" fontId="20" fillId="0" borderId="0" xfId="0" applyNumberFormat="1" applyFont="1" applyBorder="1"/>
    <xf numFmtId="1" fontId="20" fillId="0" borderId="0" xfId="0" quotePrefix="1" applyFont="1" applyBorder="1"/>
    <xf numFmtId="2" fontId="20" fillId="0" borderId="0" xfId="0" applyNumberFormat="1" applyFont="1" applyBorder="1" applyAlignment="1">
      <alignment horizontal="center"/>
    </xf>
    <xf numFmtId="1" fontId="20" fillId="0" borderId="12" xfId="0" quotePrefix="1" applyFont="1" applyBorder="1"/>
    <xf numFmtId="167" fontId="20" fillId="0" borderId="12" xfId="0" applyNumberFormat="1" applyFont="1" applyBorder="1"/>
    <xf numFmtId="185" fontId="20" fillId="0" borderId="12" xfId="0" applyNumberFormat="1" applyFont="1" applyBorder="1"/>
    <xf numFmtId="2" fontId="20" fillId="0" borderId="12" xfId="0" applyNumberFormat="1" applyFont="1" applyBorder="1" applyAlignment="1">
      <alignment horizontal="center"/>
    </xf>
    <xf numFmtId="1" fontId="19" fillId="0" borderId="0" xfId="0" applyFont="1" applyBorder="1" applyAlignment="1"/>
    <xf numFmtId="179" fontId="19" fillId="0" borderId="0" xfId="0" applyNumberFormat="1" applyFont="1"/>
    <xf numFmtId="179" fontId="19" fillId="0" borderId="0" xfId="16689" applyNumberFormat="1" applyFont="1"/>
    <xf numFmtId="179" fontId="19" fillId="0" borderId="0" xfId="0" applyNumberFormat="1" applyFont="1" applyProtection="1"/>
    <xf numFmtId="176" fontId="19" fillId="0" borderId="0" xfId="0" applyNumberFormat="1" applyFont="1" applyBorder="1" applyAlignment="1" applyProtection="1"/>
    <xf numFmtId="179" fontId="19" fillId="0" borderId="0" xfId="0" applyNumberFormat="1" applyFont="1" applyBorder="1"/>
    <xf numFmtId="179" fontId="19" fillId="0" borderId="0" xfId="0" applyNumberFormat="1" applyFont="1" applyBorder="1" applyProtection="1"/>
    <xf numFmtId="179" fontId="19" fillId="0" borderId="0" xfId="16689" applyNumberFormat="1" applyFont="1" applyBorder="1"/>
    <xf numFmtId="176" fontId="19" fillId="0" borderId="12" xfId="0" applyNumberFormat="1" applyFont="1" applyBorder="1" applyAlignment="1" applyProtection="1"/>
    <xf numFmtId="179" fontId="19" fillId="0" borderId="12" xfId="0" applyNumberFormat="1" applyFont="1" applyBorder="1" applyProtection="1"/>
    <xf numFmtId="179" fontId="19" fillId="0" borderId="12" xfId="0" applyNumberFormat="1" applyFont="1" applyBorder="1"/>
    <xf numFmtId="179" fontId="19" fillId="0" borderId="12" xfId="16689" applyNumberFormat="1" applyFont="1" applyBorder="1"/>
    <xf numFmtId="168" fontId="78" fillId="0" borderId="0" xfId="0" applyNumberFormat="1" applyFont="1" applyProtection="1"/>
    <xf numFmtId="1" fontId="78" fillId="0" borderId="0" xfId="0" applyFont="1"/>
    <xf numFmtId="0" fontId="20" fillId="0" borderId="10" xfId="16689" quotePrefix="1" applyFont="1" applyBorder="1" applyAlignment="1">
      <alignment horizontal="left"/>
    </xf>
    <xf numFmtId="176" fontId="20" fillId="0" borderId="0" xfId="16689" applyNumberFormat="1" applyFont="1" applyBorder="1" applyAlignment="1" applyProtection="1">
      <alignment horizontal="center"/>
      <protection locked="0"/>
    </xf>
    <xf numFmtId="164" fontId="20" fillId="0" borderId="0" xfId="16689" applyNumberFormat="1" applyFont="1" applyAlignment="1" applyProtection="1">
      <alignment horizontal="center"/>
      <protection locked="0"/>
    </xf>
    <xf numFmtId="1" fontId="0" fillId="0" borderId="0" xfId="0" applyAlignment="1">
      <alignment horizontal="center"/>
    </xf>
    <xf numFmtId="0" fontId="20" fillId="0" borderId="12" xfId="16689" applyFont="1" applyBorder="1" applyAlignment="1">
      <alignment horizontal="left"/>
    </xf>
    <xf numFmtId="176" fontId="20" fillId="0" borderId="12" xfId="16689" applyNumberFormat="1" applyFont="1" applyBorder="1" applyAlignment="1" applyProtection="1">
      <alignment horizontal="left"/>
      <protection locked="0"/>
    </xf>
    <xf numFmtId="164" fontId="20" fillId="0" borderId="12" xfId="16689" applyNumberFormat="1" applyFont="1" applyBorder="1" applyAlignment="1" applyProtection="1">
      <alignment horizontal="center"/>
    </xf>
    <xf numFmtId="164" fontId="20" fillId="0" borderId="12" xfId="16689" applyNumberFormat="1" applyFont="1" applyBorder="1" applyAlignment="1" applyProtection="1">
      <alignment horizontal="left"/>
      <protection locked="0"/>
    </xf>
    <xf numFmtId="1" fontId="0" fillId="0" borderId="12" xfId="0" applyBorder="1" applyAlignment="1">
      <alignment horizontal="center"/>
    </xf>
    <xf numFmtId="164" fontId="20" fillId="0" borderId="12" xfId="0" applyNumberFormat="1" applyFont="1" applyBorder="1" applyAlignment="1">
      <alignment horizontal="center"/>
    </xf>
    <xf numFmtId="164" fontId="75" fillId="0" borderId="0" xfId="16689" quotePrefix="1" applyNumberFormat="1" applyFont="1" applyAlignment="1">
      <alignment horizontal="center"/>
    </xf>
    <xf numFmtId="176" fontId="20" fillId="0" borderId="0" xfId="16689" applyNumberFormat="1" applyFont="1" applyProtection="1">
      <protection locked="0"/>
    </xf>
    <xf numFmtId="164" fontId="20" fillId="0" borderId="0" xfId="16689" applyNumberFormat="1" applyFont="1" applyProtection="1">
      <protection locked="0"/>
    </xf>
    <xf numFmtId="164" fontId="20" fillId="0" borderId="0" xfId="16689" applyNumberFormat="1" applyFont="1"/>
    <xf numFmtId="186" fontId="20" fillId="0" borderId="0" xfId="16689" applyNumberFormat="1" applyFont="1"/>
    <xf numFmtId="176" fontId="20" fillId="0" borderId="0" xfId="16689" applyNumberFormat="1" applyFont="1" applyProtection="1"/>
    <xf numFmtId="0" fontId="20" fillId="0" borderId="0" xfId="16689" applyFont="1" applyBorder="1" applyAlignment="1">
      <alignment horizontal="left"/>
    </xf>
    <xf numFmtId="176" fontId="20" fillId="0" borderId="0" xfId="16689" applyNumberFormat="1" applyFont="1" applyBorder="1" applyProtection="1"/>
    <xf numFmtId="186" fontId="20" fillId="0" borderId="0" xfId="16689" applyNumberFormat="1" applyFont="1" applyBorder="1"/>
    <xf numFmtId="1" fontId="78" fillId="0" borderId="0" xfId="0" applyFont="1" applyBorder="1" applyAlignment="1">
      <alignment horizontal="left"/>
    </xf>
    <xf numFmtId="176" fontId="20" fillId="0" borderId="12" xfId="16689" applyNumberFormat="1" applyFont="1" applyBorder="1" applyProtection="1"/>
    <xf numFmtId="164" fontId="20" fillId="0" borderId="12" xfId="16689" applyNumberFormat="1" applyFont="1" applyBorder="1" applyProtection="1"/>
    <xf numFmtId="186" fontId="20" fillId="0" borderId="12" xfId="16689" applyNumberFormat="1" applyFont="1" applyBorder="1"/>
    <xf numFmtId="1" fontId="24" fillId="0" borderId="0" xfId="0" quotePrefix="1" applyFont="1" applyAlignment="1">
      <alignment horizontal="left"/>
    </xf>
    <xf numFmtId="168" fontId="24" fillId="0" borderId="0" xfId="0" applyNumberFormat="1" applyFont="1" applyProtection="1"/>
    <xf numFmtId="167" fontId="0" fillId="0" borderId="0" xfId="0" applyNumberFormat="1" applyAlignment="1"/>
    <xf numFmtId="167" fontId="23" fillId="0" borderId="0" xfId="0" applyNumberFormat="1" applyFont="1" applyAlignment="1"/>
    <xf numFmtId="1" fontId="19" fillId="0" borderId="12" xfId="0" quotePrefix="1" applyFont="1" applyBorder="1" applyAlignment="1">
      <alignment horizontal="center"/>
    </xf>
    <xf numFmtId="168" fontId="19" fillId="0" borderId="0" xfId="0" applyNumberFormat="1" applyFont="1" applyBorder="1"/>
    <xf numFmtId="164" fontId="19" fillId="0" borderId="0" xfId="0" applyNumberFormat="1" applyFont="1" applyFill="1" applyBorder="1" applyProtection="1">
      <protection locked="0"/>
    </xf>
    <xf numFmtId="164" fontId="19" fillId="0" borderId="12" xfId="0" applyNumberFormat="1" applyFont="1" applyFill="1" applyBorder="1" applyProtection="1">
      <protection locked="0"/>
    </xf>
    <xf numFmtId="1" fontId="19" fillId="0" borderId="10" xfId="0" applyFont="1" applyBorder="1" applyAlignment="1">
      <alignment horizontal="centerContinuous"/>
    </xf>
    <xf numFmtId="1" fontId="19" fillId="0" borderId="0" xfId="0" quotePrefix="1" applyFont="1" applyAlignment="1">
      <alignment horizontal="center"/>
    </xf>
    <xf numFmtId="1" fontId="19" fillId="0" borderId="0" xfId="0" applyFont="1" applyBorder="1" applyAlignment="1" applyProtection="1">
      <alignment horizontal="centerContinuous"/>
      <protection locked="0"/>
    </xf>
    <xf numFmtId="1" fontId="19" fillId="0" borderId="10" xfId="0" applyFont="1" applyBorder="1" applyAlignment="1">
      <alignment horizontal="center"/>
    </xf>
    <xf numFmtId="1" fontId="19" fillId="0" borderId="10" xfId="0" quotePrefix="1" applyFont="1" applyBorder="1" applyAlignment="1">
      <alignment horizontal="center"/>
    </xf>
    <xf numFmtId="1" fontId="19" fillId="0" borderId="0" xfId="0" applyFont="1" applyAlignment="1" applyProtection="1">
      <alignment horizontal="left"/>
      <protection locked="0"/>
    </xf>
    <xf numFmtId="187" fontId="19" fillId="0" borderId="0" xfId="0" applyNumberFormat="1" applyFont="1" applyProtection="1"/>
    <xf numFmtId="187" fontId="19" fillId="0" borderId="0" xfId="0" applyNumberFormat="1" applyFont="1" applyProtection="1">
      <protection locked="0"/>
    </xf>
    <xf numFmtId="187" fontId="19" fillId="0" borderId="0" xfId="0" applyNumberFormat="1" applyFont="1"/>
    <xf numFmtId="188" fontId="19" fillId="0" borderId="0" xfId="0" applyNumberFormat="1" applyFont="1" applyProtection="1">
      <protection locked="0"/>
    </xf>
    <xf numFmtId="187" fontId="19" fillId="0" borderId="0" xfId="0" quotePrefix="1" applyNumberFormat="1" applyFont="1" applyAlignment="1">
      <alignment horizontal="center"/>
    </xf>
    <xf numFmtId="187" fontId="19" fillId="0" borderId="0" xfId="0" applyNumberFormat="1" applyFont="1" applyAlignment="1">
      <alignment horizontal="left"/>
    </xf>
    <xf numFmtId="187" fontId="19" fillId="0" borderId="0" xfId="0" applyNumberFormat="1" applyFont="1" applyBorder="1" applyProtection="1">
      <protection locked="0"/>
    </xf>
    <xf numFmtId="187" fontId="19" fillId="0" borderId="0" xfId="0" applyNumberFormat="1" applyFont="1" applyBorder="1"/>
    <xf numFmtId="188" fontId="19" fillId="0" borderId="0" xfId="0" applyNumberFormat="1" applyFont="1" applyBorder="1" applyProtection="1">
      <protection locked="0"/>
    </xf>
    <xf numFmtId="165" fontId="19" fillId="0" borderId="0" xfId="0" quotePrefix="1" applyNumberFormat="1" applyFont="1" applyBorder="1" applyAlignment="1" applyProtection="1">
      <alignment horizontal="center"/>
      <protection locked="0"/>
    </xf>
    <xf numFmtId="165" fontId="19" fillId="0" borderId="0" xfId="0" quotePrefix="1" applyNumberFormat="1" applyFont="1" applyBorder="1" applyProtection="1">
      <protection locked="0"/>
    </xf>
    <xf numFmtId="187" fontId="19" fillId="0" borderId="0" xfId="0" quotePrefix="1" applyNumberFormat="1" applyFont="1" applyBorder="1" applyAlignment="1">
      <alignment horizontal="center"/>
    </xf>
    <xf numFmtId="165" fontId="19" fillId="0" borderId="12" xfId="0" quotePrefix="1" applyNumberFormat="1" applyFont="1" applyBorder="1" applyProtection="1">
      <protection locked="0"/>
    </xf>
    <xf numFmtId="187" fontId="19" fillId="0" borderId="12" xfId="0" quotePrefix="1" applyNumberFormat="1" applyFont="1" applyBorder="1" applyAlignment="1">
      <alignment horizontal="center"/>
    </xf>
    <xf numFmtId="187" fontId="19" fillId="0" borderId="12" xfId="0" applyNumberFormat="1" applyFont="1" applyBorder="1" applyProtection="1">
      <protection locked="0"/>
    </xf>
    <xf numFmtId="187" fontId="19" fillId="0" borderId="12" xfId="0" applyNumberFormat="1" applyFont="1" applyBorder="1"/>
    <xf numFmtId="188" fontId="19" fillId="0" borderId="12" xfId="0" applyNumberFormat="1" applyFont="1" applyBorder="1" applyProtection="1">
      <protection locked="0"/>
    </xf>
    <xf numFmtId="187" fontId="19" fillId="0" borderId="0" xfId="0" applyNumberFormat="1" applyFont="1" applyBorder="1" applyAlignment="1">
      <alignment horizontal="center"/>
    </xf>
    <xf numFmtId="187" fontId="19" fillId="0" borderId="0" xfId="0" applyNumberFormat="1" applyFont="1" applyBorder="1" applyProtection="1"/>
    <xf numFmtId="187" fontId="19" fillId="0" borderId="12" xfId="0" applyNumberFormat="1" applyFont="1" applyBorder="1" applyProtection="1"/>
    <xf numFmtId="187" fontId="19" fillId="0" borderId="0" xfId="0" quotePrefix="1" applyNumberFormat="1" applyFont="1" applyFill="1" applyBorder="1" applyAlignment="1" applyProtection="1">
      <alignment horizontal="center"/>
      <protection locked="0"/>
    </xf>
    <xf numFmtId="187" fontId="19" fillId="0" borderId="0" xfId="0" quotePrefix="1" applyNumberFormat="1" applyFont="1" applyFill="1" applyBorder="1" applyAlignment="1" applyProtection="1">
      <alignment horizontal="right"/>
      <protection locked="0"/>
    </xf>
    <xf numFmtId="187" fontId="19" fillId="0" borderId="12" xfId="0" quotePrefix="1" applyNumberFormat="1" applyFont="1" applyFill="1" applyBorder="1" applyAlignment="1" applyProtection="1">
      <alignment horizontal="right"/>
      <protection locked="0"/>
    </xf>
    <xf numFmtId="1" fontId="82" fillId="0" borderId="0" xfId="0" applyFont="1"/>
    <xf numFmtId="187" fontId="19" fillId="0" borderId="0" xfId="0" quotePrefix="1" applyNumberFormat="1" applyFont="1" applyBorder="1" applyAlignment="1">
      <alignment horizontal="left"/>
    </xf>
    <xf numFmtId="187" fontId="19" fillId="0" borderId="12" xfId="0" quotePrefix="1" applyNumberFormat="1" applyFont="1" applyBorder="1" applyAlignment="1">
      <alignment horizontal="left"/>
    </xf>
    <xf numFmtId="0" fontId="19" fillId="0" borderId="10" xfId="16689" quotePrefix="1" applyFont="1" applyBorder="1" applyAlignment="1">
      <alignment horizontal="left"/>
    </xf>
    <xf numFmtId="187" fontId="19" fillId="0" borderId="0" xfId="16689" applyNumberFormat="1" applyFont="1" applyProtection="1">
      <protection locked="0"/>
    </xf>
    <xf numFmtId="187" fontId="19" fillId="0" borderId="0" xfId="16689" applyNumberFormat="1" applyFont="1" applyProtection="1"/>
    <xf numFmtId="188" fontId="19" fillId="0" borderId="0" xfId="16689" applyNumberFormat="1" applyFont="1" applyProtection="1">
      <protection locked="0"/>
    </xf>
    <xf numFmtId="187" fontId="19" fillId="0" borderId="0" xfId="16689" applyNumberFormat="1" applyFont="1" applyBorder="1" applyProtection="1">
      <protection locked="0"/>
    </xf>
    <xf numFmtId="187" fontId="19" fillId="0" borderId="0" xfId="16689" applyNumberFormat="1" applyFont="1" applyBorder="1" applyProtection="1"/>
    <xf numFmtId="188" fontId="19" fillId="0" borderId="0" xfId="16689" applyNumberFormat="1" applyFont="1" applyBorder="1" applyProtection="1">
      <protection locked="0"/>
    </xf>
    <xf numFmtId="187" fontId="19" fillId="0" borderId="12" xfId="16689" applyNumberFormat="1" applyFont="1" applyBorder="1" applyProtection="1">
      <protection locked="0"/>
    </xf>
    <xf numFmtId="187" fontId="19" fillId="0" borderId="12" xfId="16689" applyNumberFormat="1" applyFont="1" applyBorder="1" applyProtection="1"/>
    <xf numFmtId="188" fontId="19" fillId="0" borderId="12" xfId="16689" applyNumberFormat="1" applyFont="1" applyBorder="1" applyProtection="1">
      <protection locked="0"/>
    </xf>
    <xf numFmtId="164" fontId="19" fillId="0" borderId="0" xfId="0" quotePrefix="1" applyNumberFormat="1" applyFont="1" applyBorder="1" applyAlignment="1" applyProtection="1">
      <alignment horizontal="center"/>
      <protection locked="0"/>
    </xf>
    <xf numFmtId="164" fontId="19" fillId="0" borderId="12" xfId="0" quotePrefix="1" applyNumberFormat="1" applyFont="1" applyBorder="1" applyAlignment="1" applyProtection="1">
      <alignment horizontal="center"/>
      <protection locked="0"/>
    </xf>
    <xf numFmtId="170" fontId="19" fillId="0" borderId="0" xfId="0" applyNumberFormat="1" applyFont="1" applyProtection="1">
      <protection locked="0"/>
    </xf>
    <xf numFmtId="187" fontId="19" fillId="0" borderId="0" xfId="0" quotePrefix="1" applyNumberFormat="1" applyFont="1" applyAlignment="1">
      <alignment horizontal="left"/>
    </xf>
    <xf numFmtId="170" fontId="19" fillId="0" borderId="0" xfId="0" applyNumberFormat="1" applyFont="1" applyBorder="1" applyProtection="1">
      <protection locked="0"/>
    </xf>
    <xf numFmtId="164" fontId="19" fillId="0" borderId="0" xfId="0" quotePrefix="1" applyNumberFormat="1" applyFont="1" applyFill="1" applyBorder="1" applyAlignment="1" applyProtection="1">
      <alignment horizontal="right"/>
      <protection locked="0"/>
    </xf>
    <xf numFmtId="164" fontId="19" fillId="0" borderId="12" xfId="0" quotePrefix="1" applyNumberFormat="1" applyFont="1" applyFill="1" applyBorder="1" applyAlignment="1" applyProtection="1">
      <alignment horizontal="right"/>
      <protection locked="0"/>
    </xf>
    <xf numFmtId="164" fontId="20" fillId="0" borderId="0" xfId="16688" applyNumberFormat="1" applyFont="1"/>
    <xf numFmtId="174" fontId="20" fillId="0" borderId="0" xfId="0" applyNumberFormat="1" applyFont="1"/>
    <xf numFmtId="164" fontId="20" fillId="0" borderId="0" xfId="16688" applyNumberFormat="1" applyFont="1" applyBorder="1"/>
    <xf numFmtId="174" fontId="20" fillId="0" borderId="0" xfId="0" applyNumberFormat="1" applyFont="1" applyBorder="1"/>
    <xf numFmtId="164" fontId="20" fillId="0" borderId="12" xfId="16688" applyNumberFormat="1" applyFont="1" applyBorder="1"/>
    <xf numFmtId="174" fontId="20" fillId="0" borderId="12" xfId="0" applyNumberFormat="1" applyFont="1" applyBorder="1"/>
    <xf numFmtId="188" fontId="19" fillId="0" borderId="0" xfId="0" applyNumberFormat="1" applyFont="1" applyProtection="1"/>
    <xf numFmtId="188" fontId="19" fillId="0" borderId="0" xfId="0" applyNumberFormat="1" applyFont="1" applyBorder="1" applyProtection="1"/>
    <xf numFmtId="1" fontId="19" fillId="0" borderId="0" xfId="0" quotePrefix="1" applyFont="1" applyFill="1" applyBorder="1" applyAlignment="1">
      <alignment horizontal="left"/>
    </xf>
    <xf numFmtId="187" fontId="19" fillId="0" borderId="0" xfId="0" applyNumberFormat="1" applyFont="1" applyFill="1" applyBorder="1" applyProtection="1"/>
    <xf numFmtId="179" fontId="19" fillId="0" borderId="0" xfId="0" applyNumberFormat="1" applyFont="1" applyFill="1" applyBorder="1" applyProtection="1"/>
    <xf numFmtId="187" fontId="19" fillId="0" borderId="0" xfId="0" applyNumberFormat="1" applyFont="1" applyFill="1" applyBorder="1" applyProtection="1">
      <protection locked="0"/>
    </xf>
    <xf numFmtId="187" fontId="19" fillId="0" borderId="0" xfId="0" applyNumberFormat="1" applyFont="1" applyFill="1" applyBorder="1"/>
    <xf numFmtId="1" fontId="0" fillId="0" borderId="0" xfId="0" applyFill="1" applyBorder="1"/>
    <xf numFmtId="188" fontId="19" fillId="0" borderId="0" xfId="0" applyNumberFormat="1" applyFont="1" applyFill="1" applyBorder="1" applyProtection="1"/>
    <xf numFmtId="1" fontId="19" fillId="0" borderId="12" xfId="0" quotePrefix="1" applyFont="1" applyFill="1" applyBorder="1" applyAlignment="1">
      <alignment horizontal="left"/>
    </xf>
    <xf numFmtId="187" fontId="19" fillId="0" borderId="12" xfId="0" applyNumberFormat="1" applyFont="1" applyFill="1" applyBorder="1" applyProtection="1"/>
    <xf numFmtId="179" fontId="19" fillId="0" borderId="12" xfId="0" applyNumberFormat="1" applyFont="1" applyFill="1" applyBorder="1" applyProtection="1"/>
    <xf numFmtId="187" fontId="19" fillId="0" borderId="12" xfId="0" applyNumberFormat="1" applyFont="1" applyFill="1" applyBorder="1" applyProtection="1">
      <protection locked="0"/>
    </xf>
    <xf numFmtId="187" fontId="19" fillId="0" borderId="12" xfId="0" applyNumberFormat="1" applyFont="1" applyFill="1" applyBorder="1"/>
    <xf numFmtId="1" fontId="0" fillId="0" borderId="12" xfId="0" applyFill="1" applyBorder="1"/>
    <xf numFmtId="188" fontId="19" fillId="0" borderId="12" xfId="0" applyNumberFormat="1" applyFont="1" applyFill="1" applyBorder="1" applyProtection="1"/>
    <xf numFmtId="2" fontId="0" fillId="0" borderId="0" xfId="0" applyNumberFormat="1" applyFill="1" applyBorder="1"/>
    <xf numFmtId="1" fontId="0" fillId="0" borderId="0" xfId="0" applyFill="1"/>
    <xf numFmtId="1" fontId="19" fillId="0" borderId="10" xfId="0" applyFont="1" applyBorder="1" applyAlignment="1">
      <alignment horizontal="left"/>
    </xf>
    <xf numFmtId="189" fontId="19" fillId="0" borderId="0" xfId="0" applyNumberFormat="1" applyFont="1" applyProtection="1">
      <protection locked="0"/>
    </xf>
    <xf numFmtId="183" fontId="19" fillId="0" borderId="0" xfId="0" applyNumberFormat="1" applyFont="1" applyProtection="1">
      <protection locked="0"/>
    </xf>
    <xf numFmtId="189" fontId="19" fillId="0" borderId="0" xfId="0" applyNumberFormat="1" applyFont="1" applyProtection="1"/>
    <xf numFmtId="189" fontId="19" fillId="0" borderId="0" xfId="0" applyNumberFormat="1" applyFont="1"/>
    <xf numFmtId="188" fontId="19" fillId="0" borderId="0" xfId="0" applyNumberFormat="1" applyFont="1"/>
    <xf numFmtId="183" fontId="19" fillId="0" borderId="0" xfId="0" applyNumberFormat="1" applyFont="1"/>
    <xf numFmtId="183" fontId="19" fillId="0" borderId="0" xfId="0" applyNumberFormat="1" applyFont="1" applyProtection="1"/>
    <xf numFmtId="189" fontId="19" fillId="0" borderId="0" xfId="0" applyNumberFormat="1" applyFont="1" applyBorder="1" applyProtection="1"/>
    <xf numFmtId="183" fontId="19" fillId="0" borderId="0" xfId="0" applyNumberFormat="1" applyFont="1" applyBorder="1" applyProtection="1"/>
    <xf numFmtId="189" fontId="19" fillId="0" borderId="0" xfId="0" applyNumberFormat="1" applyFont="1" applyBorder="1"/>
    <xf numFmtId="189" fontId="19" fillId="0" borderId="12" xfId="0" applyNumberFormat="1" applyFont="1" applyBorder="1" applyProtection="1"/>
    <xf numFmtId="183" fontId="19" fillId="0" borderId="12" xfId="0" applyNumberFormat="1" applyFont="1" applyBorder="1" applyProtection="1"/>
    <xf numFmtId="189" fontId="19" fillId="0" borderId="12" xfId="0" applyNumberFormat="1" applyFont="1" applyBorder="1"/>
    <xf numFmtId="188" fontId="19" fillId="0" borderId="12" xfId="0" applyNumberFormat="1" applyFont="1" applyBorder="1" applyProtection="1"/>
    <xf numFmtId="1" fontId="20" fillId="0" borderId="10" xfId="0" quotePrefix="1" applyFont="1" applyBorder="1" applyAlignment="1">
      <alignment horizontal="left"/>
    </xf>
    <xf numFmtId="1" fontId="20" fillId="0" borderId="10" xfId="0" quotePrefix="1" applyFont="1" applyBorder="1" applyAlignment="1">
      <alignment horizontal="centerContinuous"/>
    </xf>
    <xf numFmtId="1" fontId="20" fillId="0" borderId="10" xfId="0" applyFont="1" applyBorder="1" applyAlignment="1">
      <alignment horizontal="centerContinuous"/>
    </xf>
    <xf numFmtId="1" fontId="20" fillId="0" borderId="0" xfId="0" applyFont="1" applyAlignment="1">
      <alignment horizontal="left"/>
    </xf>
    <xf numFmtId="1" fontId="20" fillId="0" borderId="0" xfId="0" applyFont="1" applyAlignment="1">
      <alignment horizontal="center"/>
    </xf>
    <xf numFmtId="1" fontId="20" fillId="0" borderId="10" xfId="0" applyFont="1" applyBorder="1" applyAlignment="1">
      <alignment horizontal="center"/>
    </xf>
    <xf numFmtId="169" fontId="20" fillId="0" borderId="0" xfId="0" applyNumberFormat="1" applyFont="1"/>
    <xf numFmtId="165" fontId="20" fillId="0" borderId="0" xfId="0" applyNumberFormat="1" applyFont="1" applyProtection="1"/>
    <xf numFmtId="187" fontId="20" fillId="0" borderId="0" xfId="0" applyNumberFormat="1" applyFont="1" applyProtection="1"/>
    <xf numFmtId="187" fontId="20" fillId="0" borderId="0" xfId="0" applyNumberFormat="1" applyFont="1"/>
    <xf numFmtId="190" fontId="20" fillId="0" borderId="0" xfId="0" applyNumberFormat="1" applyFont="1" applyProtection="1"/>
    <xf numFmtId="188" fontId="20" fillId="0" borderId="0" xfId="0" applyNumberFormat="1" applyFont="1" applyProtection="1"/>
    <xf numFmtId="165" fontId="20" fillId="0" borderId="0" xfId="0" applyNumberFormat="1" applyFont="1"/>
    <xf numFmtId="190" fontId="20" fillId="0" borderId="0" xfId="0" applyNumberFormat="1" applyFont="1"/>
    <xf numFmtId="1" fontId="20" fillId="0" borderId="0" xfId="0" quotePrefix="1" applyFont="1" applyBorder="1" applyAlignment="1">
      <alignment horizontal="left"/>
    </xf>
    <xf numFmtId="165" fontId="20" fillId="0" borderId="0" xfId="0" applyNumberFormat="1" applyFont="1" applyBorder="1" applyProtection="1"/>
    <xf numFmtId="187" fontId="20" fillId="0" borderId="0" xfId="0" applyNumberFormat="1" applyFont="1" applyBorder="1" applyProtection="1"/>
    <xf numFmtId="187" fontId="20" fillId="0" borderId="0" xfId="0" applyNumberFormat="1" applyFont="1" applyBorder="1"/>
    <xf numFmtId="190" fontId="20" fillId="0" borderId="0" xfId="0" applyNumberFormat="1" applyFont="1" applyBorder="1" applyProtection="1"/>
    <xf numFmtId="188" fontId="20" fillId="0" borderId="0" xfId="0" applyNumberFormat="1" applyFont="1" applyBorder="1" applyProtection="1"/>
    <xf numFmtId="190" fontId="19" fillId="0" borderId="0" xfId="0" applyNumberFormat="1" applyFont="1" applyBorder="1" applyProtection="1"/>
    <xf numFmtId="190" fontId="19" fillId="0" borderId="12" xfId="0" applyNumberFormat="1" applyFont="1" applyBorder="1" applyProtection="1"/>
    <xf numFmtId="174" fontId="19" fillId="0" borderId="0" xfId="0" applyNumberFormat="1" applyFont="1" applyProtection="1">
      <protection locked="0"/>
    </xf>
    <xf numFmtId="1" fontId="83" fillId="0" borderId="0" xfId="0" applyFont="1"/>
    <xf numFmtId="170" fontId="19" fillId="0" borderId="0" xfId="0" applyNumberFormat="1" applyFont="1" applyAlignment="1" applyProtection="1">
      <alignment horizontal="center"/>
    </xf>
    <xf numFmtId="170" fontId="19" fillId="0" borderId="10" xfId="0" applyNumberFormat="1" applyFont="1" applyBorder="1" applyAlignment="1" applyProtection="1">
      <alignment horizontal="center"/>
    </xf>
    <xf numFmtId="170" fontId="19" fillId="0" borderId="0" xfId="0" applyNumberFormat="1" applyFont="1" applyProtection="1"/>
    <xf numFmtId="191" fontId="19" fillId="0" borderId="0" xfId="0" applyNumberFormat="1" applyFont="1" applyAlignment="1" applyProtection="1"/>
    <xf numFmtId="191" fontId="19" fillId="0" borderId="0" xfId="0" applyNumberFormat="1" applyFont="1" applyProtection="1"/>
    <xf numFmtId="191" fontId="20" fillId="0" borderId="0" xfId="0" applyNumberFormat="1" applyFont="1"/>
    <xf numFmtId="191" fontId="19" fillId="0" borderId="0" xfId="0" applyNumberFormat="1" applyFont="1" applyAlignment="1" applyProtection="1">
      <alignment horizontal="left"/>
    </xf>
    <xf numFmtId="180" fontId="19" fillId="0" borderId="0" xfId="0" quotePrefix="1" applyNumberFormat="1" applyFont="1" applyAlignment="1">
      <alignment horizontal="left"/>
    </xf>
    <xf numFmtId="172" fontId="19" fillId="0" borderId="0" xfId="0" applyNumberFormat="1" applyFont="1" applyAlignment="1" applyProtection="1">
      <alignment horizontal="left"/>
    </xf>
    <xf numFmtId="180" fontId="19" fillId="0" borderId="0" xfId="0" applyNumberFormat="1" applyFont="1" applyProtection="1"/>
    <xf numFmtId="191" fontId="19" fillId="0" borderId="0" xfId="0" quotePrefix="1" applyNumberFormat="1" applyFont="1" applyAlignment="1" applyProtection="1"/>
    <xf numFmtId="191" fontId="19" fillId="0" borderId="0" xfId="0" applyNumberFormat="1" applyFont="1" applyBorder="1" applyProtection="1"/>
    <xf numFmtId="2" fontId="19" fillId="0" borderId="0" xfId="0" quotePrefix="1" applyNumberFormat="1" applyFont="1" applyAlignment="1">
      <alignment horizontal="left"/>
    </xf>
    <xf numFmtId="170" fontId="19" fillId="0" borderId="0" xfId="0" applyNumberFormat="1" applyFont="1" applyAlignment="1">
      <alignment horizontal="center"/>
    </xf>
    <xf numFmtId="191" fontId="19" fillId="0" borderId="0" xfId="0" applyNumberFormat="1" applyFont="1"/>
    <xf numFmtId="191" fontId="19" fillId="0" borderId="0" xfId="0" applyNumberFormat="1" applyFont="1" applyBorder="1" applyAlignment="1" applyProtection="1"/>
    <xf numFmtId="170" fontId="19" fillId="0" borderId="0" xfId="0" applyNumberFormat="1" applyFont="1" applyBorder="1" applyAlignment="1" applyProtection="1">
      <alignment horizontal="center"/>
    </xf>
    <xf numFmtId="170" fontId="19" fillId="0" borderId="0" xfId="0" applyNumberFormat="1" applyFont="1" applyBorder="1" applyAlignment="1">
      <alignment horizontal="center"/>
    </xf>
    <xf numFmtId="191" fontId="19" fillId="0" borderId="0" xfId="0" applyNumberFormat="1" applyFont="1" applyBorder="1"/>
    <xf numFmtId="1" fontId="19" fillId="55" borderId="0" xfId="0" quotePrefix="1" applyFont="1" applyFill="1" applyAlignment="1">
      <alignment horizontal="left"/>
    </xf>
    <xf numFmtId="191" fontId="19" fillId="55" borderId="0" xfId="0" applyNumberFormat="1" applyFont="1" applyFill="1" applyBorder="1" applyAlignment="1" applyProtection="1"/>
    <xf numFmtId="170" fontId="19" fillId="55" borderId="0" xfId="0" applyNumberFormat="1" applyFont="1" applyFill="1" applyBorder="1" applyAlignment="1" applyProtection="1">
      <alignment horizontal="center"/>
    </xf>
    <xf numFmtId="188" fontId="19" fillId="55" borderId="0" xfId="0" applyNumberFormat="1" applyFont="1" applyFill="1" applyBorder="1" applyProtection="1"/>
    <xf numFmtId="191" fontId="20" fillId="0" borderId="0" xfId="0" applyNumberFormat="1" applyFont="1" applyBorder="1"/>
    <xf numFmtId="191" fontId="19" fillId="0" borderId="0" xfId="0" applyNumberFormat="1" applyFont="1" applyFill="1" applyBorder="1" applyAlignment="1" applyProtection="1"/>
    <xf numFmtId="170" fontId="19" fillId="0" borderId="0" xfId="0" applyNumberFormat="1" applyFont="1" applyFill="1" applyBorder="1" applyAlignment="1" applyProtection="1">
      <alignment horizontal="center"/>
    </xf>
    <xf numFmtId="170" fontId="19" fillId="0" borderId="0" xfId="0" applyNumberFormat="1" applyFont="1" applyFill="1" applyBorder="1" applyAlignment="1">
      <alignment horizontal="center"/>
    </xf>
    <xf numFmtId="191" fontId="84" fillId="0" borderId="0" xfId="0" applyNumberFormat="1" applyFont="1" applyFill="1" applyBorder="1" applyAlignment="1" applyProtection="1"/>
    <xf numFmtId="170" fontId="84" fillId="0" borderId="0" xfId="0" applyNumberFormat="1" applyFont="1" applyFill="1" applyBorder="1" applyAlignment="1" applyProtection="1">
      <alignment horizontal="center"/>
    </xf>
    <xf numFmtId="188" fontId="84" fillId="0" borderId="0" xfId="0" applyNumberFormat="1" applyFont="1" applyFill="1" applyBorder="1" applyProtection="1"/>
    <xf numFmtId="170" fontId="84" fillId="0" borderId="0" xfId="0" applyNumberFormat="1" applyFont="1" applyFill="1" applyBorder="1" applyAlignment="1">
      <alignment horizontal="center"/>
    </xf>
    <xf numFmtId="170" fontId="19" fillId="0" borderId="12" xfId="0" applyNumberFormat="1" applyFont="1" applyBorder="1" applyAlignment="1">
      <alignment horizontal="center"/>
    </xf>
    <xf numFmtId="191" fontId="19" fillId="0" borderId="12" xfId="0" applyNumberFormat="1" applyFont="1" applyBorder="1"/>
    <xf numFmtId="191" fontId="19" fillId="0" borderId="12" xfId="0" applyNumberFormat="1" applyFont="1" applyBorder="1" applyProtection="1"/>
    <xf numFmtId="191" fontId="20" fillId="0" borderId="12" xfId="0" applyNumberFormat="1" applyFont="1" applyBorder="1"/>
    <xf numFmtId="170" fontId="86" fillId="0" borderId="12" xfId="16690" applyNumberFormat="1" applyFont="1" applyBorder="1" applyProtection="1">
      <protection locked="0"/>
    </xf>
    <xf numFmtId="170" fontId="19" fillId="0" borderId="12" xfId="0" applyNumberFormat="1" applyFont="1" applyBorder="1" applyAlignment="1" applyProtection="1">
      <alignment horizontal="center"/>
    </xf>
    <xf numFmtId="170" fontId="25" fillId="0" borderId="12" xfId="16691" applyNumberFormat="1" applyFont="1" applyBorder="1" applyProtection="1">
      <protection locked="0"/>
    </xf>
    <xf numFmtId="2" fontId="80" fillId="0" borderId="12" xfId="16691" applyNumberFormat="1" applyBorder="1"/>
    <xf numFmtId="2" fontId="19" fillId="0" borderId="10" xfId="0" applyNumberFormat="1" applyFont="1" applyBorder="1" applyAlignment="1">
      <alignment horizontal="centerContinuous"/>
    </xf>
    <xf numFmtId="2" fontId="19" fillId="0" borderId="12" xfId="0" applyNumberFormat="1" applyFont="1" applyBorder="1"/>
    <xf numFmtId="2" fontId="19" fillId="0" borderId="10" xfId="0" applyNumberFormat="1" applyFont="1" applyBorder="1" applyAlignment="1" applyProtection="1">
      <alignment horizontal="centerContinuous"/>
    </xf>
    <xf numFmtId="1" fontId="0" fillId="0" borderId="12" xfId="0" applyBorder="1" applyAlignment="1">
      <alignment horizontal="centerContinuous"/>
    </xf>
    <xf numFmtId="2" fontId="19" fillId="0" borderId="0" xfId="0" applyNumberFormat="1" applyFont="1" applyAlignment="1" applyProtection="1">
      <alignment horizontal="center"/>
    </xf>
    <xf numFmtId="2" fontId="19" fillId="0" borderId="0" xfId="0" applyNumberFormat="1" applyFont="1" applyAlignment="1">
      <alignment horizontal="center"/>
    </xf>
    <xf numFmtId="2" fontId="19" fillId="0" borderId="10" xfId="0" applyNumberFormat="1" applyFont="1" applyBorder="1" applyAlignment="1" applyProtection="1">
      <alignment horizontal="center"/>
    </xf>
    <xf numFmtId="2" fontId="19" fillId="0" borderId="10" xfId="0" applyNumberFormat="1" applyFont="1" applyBorder="1" applyAlignment="1">
      <alignment horizontal="center"/>
    </xf>
    <xf numFmtId="2" fontId="19" fillId="0" borderId="0" xfId="0" applyNumberFormat="1" applyFont="1" applyAlignment="1" applyProtection="1">
      <alignment horizontal="left"/>
    </xf>
    <xf numFmtId="2" fontId="19" fillId="0" borderId="0" xfId="0" applyNumberFormat="1" applyFont="1" applyProtection="1"/>
    <xf numFmtId="191" fontId="19" fillId="0" borderId="0" xfId="0" applyNumberFormat="1" applyFont="1" applyProtection="1">
      <protection locked="0"/>
    </xf>
    <xf numFmtId="191" fontId="19" fillId="0" borderId="0" xfId="0" applyNumberFormat="1" applyFont="1" applyBorder="1" applyProtection="1">
      <protection locked="0"/>
    </xf>
    <xf numFmtId="191" fontId="19" fillId="0" borderId="0" xfId="0" applyNumberFormat="1" applyFont="1" applyAlignment="1"/>
    <xf numFmtId="170" fontId="84" fillId="0" borderId="0" xfId="0" applyNumberFormat="1" applyFont="1" applyBorder="1" applyAlignment="1" applyProtection="1">
      <alignment horizontal="center"/>
    </xf>
    <xf numFmtId="191" fontId="84" fillId="0" borderId="0" xfId="0" applyNumberFormat="1" applyFont="1" applyBorder="1" applyProtection="1"/>
    <xf numFmtId="1" fontId="19" fillId="55" borderId="0" xfId="0" quotePrefix="1" applyFont="1" applyFill="1" applyBorder="1" applyAlignment="1">
      <alignment horizontal="left"/>
    </xf>
    <xf numFmtId="170" fontId="84" fillId="55" borderId="0" xfId="0" applyNumberFormat="1" applyFont="1" applyFill="1" applyBorder="1" applyAlignment="1" applyProtection="1">
      <alignment horizontal="center"/>
    </xf>
    <xf numFmtId="191" fontId="84" fillId="55" borderId="0" xfId="0" applyNumberFormat="1" applyFont="1" applyFill="1" applyBorder="1" applyProtection="1"/>
    <xf numFmtId="191" fontId="19" fillId="0" borderId="0" xfId="0" applyNumberFormat="1" applyFont="1" applyFill="1" applyBorder="1" applyProtection="1">
      <protection locked="0"/>
    </xf>
    <xf numFmtId="191" fontId="84" fillId="0" borderId="0" xfId="0" applyNumberFormat="1" applyFont="1" applyBorder="1" applyAlignment="1" applyProtection="1">
      <alignment horizontal="right"/>
    </xf>
    <xf numFmtId="191" fontId="19" fillId="0" borderId="12" xfId="0" applyNumberFormat="1" applyFont="1" applyBorder="1" applyAlignment="1" applyProtection="1"/>
    <xf numFmtId="170" fontId="84" fillId="0" borderId="12" xfId="0" applyNumberFormat="1" applyFont="1" applyBorder="1" applyAlignment="1" applyProtection="1">
      <alignment horizontal="center"/>
    </xf>
    <xf numFmtId="191" fontId="84" fillId="0" borderId="12" xfId="0" applyNumberFormat="1" applyFont="1" applyBorder="1" applyProtection="1"/>
    <xf numFmtId="191" fontId="84" fillId="0" borderId="12" xfId="0" applyNumberFormat="1" applyFont="1" applyBorder="1" applyAlignment="1" applyProtection="1">
      <alignment horizontal="right"/>
    </xf>
    <xf numFmtId="191" fontId="19" fillId="0" borderId="12" xfId="0" applyNumberFormat="1" applyFont="1" applyFill="1" applyBorder="1" applyProtection="1">
      <protection locked="0"/>
    </xf>
    <xf numFmtId="1" fontId="87" fillId="0" borderId="0" xfId="0" applyFont="1" applyAlignment="1">
      <alignment horizontal="left"/>
    </xf>
    <xf numFmtId="175" fontId="19" fillId="0" borderId="0" xfId="0" applyNumberFormat="1" applyFont="1" applyProtection="1"/>
    <xf numFmtId="175" fontId="19" fillId="0" borderId="0" xfId="0" applyNumberFormat="1" applyFont="1" applyProtection="1">
      <protection locked="0"/>
    </xf>
    <xf numFmtId="175" fontId="19" fillId="0" borderId="0" xfId="0" applyNumberFormat="1" applyFont="1"/>
    <xf numFmtId="175" fontId="19" fillId="0" borderId="0" xfId="0" applyNumberFormat="1" applyFont="1" applyBorder="1"/>
    <xf numFmtId="175" fontId="19" fillId="0" borderId="0" xfId="0" applyNumberFormat="1" applyFont="1" applyBorder="1" applyProtection="1"/>
    <xf numFmtId="175" fontId="19" fillId="0" borderId="0" xfId="0" applyNumberFormat="1" applyFont="1" applyBorder="1" applyProtection="1">
      <protection locked="0"/>
    </xf>
    <xf numFmtId="175" fontId="19" fillId="0" borderId="0" xfId="0" applyNumberFormat="1" applyFont="1" applyFill="1" applyBorder="1"/>
    <xf numFmtId="175" fontId="19" fillId="0" borderId="12" xfId="0" applyNumberFormat="1" applyFont="1" applyBorder="1"/>
    <xf numFmtId="175" fontId="19" fillId="0" borderId="12" xfId="0" applyNumberFormat="1" applyFont="1" applyBorder="1" applyProtection="1"/>
    <xf numFmtId="175" fontId="19" fillId="0" borderId="12" xfId="0" applyNumberFormat="1" applyFont="1" applyFill="1" applyBorder="1"/>
    <xf numFmtId="175" fontId="19" fillId="0" borderId="12" xfId="0" applyNumberFormat="1" applyFont="1" applyBorder="1" applyProtection="1">
      <protection locked="0"/>
    </xf>
    <xf numFmtId="181" fontId="0" fillId="0" borderId="0" xfId="16688" applyNumberFormat="1" applyFont="1"/>
    <xf numFmtId="170" fontId="0" fillId="0" borderId="0" xfId="0" applyNumberFormat="1"/>
    <xf numFmtId="1" fontId="21" fillId="0" borderId="0" xfId="0" applyFont="1"/>
    <xf numFmtId="167" fontId="19" fillId="0" borderId="0" xfId="0" applyNumberFormat="1" applyFont="1"/>
    <xf numFmtId="191" fontId="19" fillId="0" borderId="0" xfId="0" quotePrefix="1" applyNumberFormat="1" applyFont="1" applyAlignment="1">
      <alignment horizontal="center"/>
    </xf>
    <xf numFmtId="191" fontId="19" fillId="0" borderId="0" xfId="0" quotePrefix="1" applyNumberFormat="1" applyFont="1" applyAlignment="1">
      <alignment horizontal="right"/>
    </xf>
    <xf numFmtId="191" fontId="19" fillId="0" borderId="0" xfId="0" applyNumberFormat="1" applyFont="1" applyFill="1" applyBorder="1" applyProtection="1"/>
    <xf numFmtId="170" fontId="19" fillId="0" borderId="0" xfId="0" applyNumberFormat="1" applyFont="1" applyBorder="1" applyProtection="1"/>
    <xf numFmtId="1" fontId="19" fillId="0" borderId="22" xfId="0" applyFont="1" applyBorder="1" applyAlignment="1">
      <alignment horizontal="center"/>
    </xf>
    <xf numFmtId="166" fontId="19" fillId="55" borderId="0" xfId="0" applyNumberFormat="1" applyFont="1" applyFill="1" applyBorder="1" applyProtection="1"/>
    <xf numFmtId="166" fontId="19" fillId="55" borderId="0" xfId="0" applyNumberFormat="1" applyFont="1" applyFill="1" applyBorder="1" applyProtection="1">
      <protection locked="0"/>
    </xf>
    <xf numFmtId="168" fontId="19" fillId="0" borderId="12" xfId="0" applyNumberFormat="1" applyFont="1" applyBorder="1" applyAlignment="1" applyProtection="1">
      <alignment horizontal="centerContinuous"/>
    </xf>
    <xf numFmtId="1" fontId="19" fillId="0" borderId="12" xfId="0" applyFont="1" applyBorder="1" applyAlignment="1">
      <alignment horizontal="centerContinuous"/>
    </xf>
    <xf numFmtId="168" fontId="19" fillId="0" borderId="0" xfId="0" applyNumberFormat="1" applyFont="1" applyProtection="1"/>
    <xf numFmtId="169" fontId="19" fillId="0" borderId="10" xfId="0" applyNumberFormat="1" applyFont="1" applyBorder="1" applyProtection="1"/>
    <xf numFmtId="1" fontId="88" fillId="0" borderId="0" xfId="0" applyFont="1"/>
    <xf numFmtId="169" fontId="19" fillId="0" borderId="0" xfId="0" applyNumberFormat="1" applyFont="1" applyAlignment="1" applyProtection="1">
      <alignment horizontal="center"/>
    </xf>
    <xf numFmtId="169" fontId="19" fillId="0" borderId="10" xfId="0" applyNumberFormat="1" applyFont="1" applyBorder="1" applyAlignment="1" applyProtection="1">
      <alignment horizontal="center"/>
    </xf>
    <xf numFmtId="168" fontId="19" fillId="0" borderId="0" xfId="0" applyNumberFormat="1" applyFont="1" applyProtection="1">
      <protection locked="0"/>
    </xf>
    <xf numFmtId="2" fontId="88" fillId="0" borderId="0" xfId="0" applyNumberFormat="1" applyFont="1"/>
    <xf numFmtId="174" fontId="19" fillId="0" borderId="0" xfId="0" applyNumberFormat="1" applyFont="1" applyBorder="1" applyProtection="1">
      <protection locked="0"/>
    </xf>
    <xf numFmtId="174" fontId="19" fillId="0" borderId="0" xfId="0" applyNumberFormat="1" applyFont="1" applyFill="1" applyBorder="1" applyProtection="1"/>
    <xf numFmtId="174" fontId="19" fillId="0" borderId="0" xfId="0" applyNumberFormat="1" applyFont="1" applyFill="1" applyBorder="1" applyProtection="1">
      <protection locked="0"/>
    </xf>
    <xf numFmtId="2" fontId="0" fillId="0" borderId="0" xfId="0" applyNumberFormat="1" applyFill="1"/>
    <xf numFmtId="174" fontId="19" fillId="0" borderId="12" xfId="0" applyNumberFormat="1" applyFont="1" applyFill="1" applyBorder="1" applyProtection="1"/>
    <xf numFmtId="174" fontId="19" fillId="0" borderId="0" xfId="0" applyNumberFormat="1" applyFont="1" applyBorder="1" applyProtection="1"/>
    <xf numFmtId="174" fontId="19" fillId="0" borderId="0" xfId="0" applyNumberFormat="1" applyFont="1" applyFill="1" applyProtection="1"/>
    <xf numFmtId="175" fontId="84" fillId="0" borderId="0" xfId="0" applyNumberFormat="1" applyFont="1" applyProtection="1">
      <protection locked="0"/>
    </xf>
    <xf numFmtId="175" fontId="84" fillId="0" borderId="0" xfId="0" applyNumberFormat="1" applyFont="1" applyProtection="1"/>
    <xf numFmtId="175" fontId="84" fillId="0" borderId="0" xfId="0" applyNumberFormat="1" applyFont="1" applyBorder="1" applyProtection="1"/>
    <xf numFmtId="175" fontId="84" fillId="0" borderId="0" xfId="0" applyNumberFormat="1" applyFont="1" applyFill="1" applyBorder="1" applyProtection="1"/>
    <xf numFmtId="175" fontId="84" fillId="0" borderId="0" xfId="0" applyNumberFormat="1" applyFont="1" applyFill="1" applyProtection="1"/>
    <xf numFmtId="175" fontId="19" fillId="55" borderId="0" xfId="0" applyNumberFormat="1" applyFont="1" applyFill="1" applyBorder="1" applyProtection="1"/>
    <xf numFmtId="175" fontId="84" fillId="55" borderId="0" xfId="0" applyNumberFormat="1" applyFont="1" applyFill="1" applyBorder="1" applyProtection="1"/>
    <xf numFmtId="175" fontId="19" fillId="55" borderId="12" xfId="0" applyNumberFormat="1" applyFont="1" applyFill="1" applyBorder="1" applyProtection="1"/>
    <xf numFmtId="175" fontId="84" fillId="55" borderId="12" xfId="0" applyNumberFormat="1" applyFont="1" applyFill="1" applyBorder="1" applyProtection="1"/>
    <xf numFmtId="170" fontId="83" fillId="0" borderId="0" xfId="0" applyNumberFormat="1" applyFont="1" applyProtection="1">
      <protection locked="0"/>
    </xf>
    <xf numFmtId="2" fontId="69" fillId="0" borderId="0" xfId="0" applyNumberFormat="1" applyFont="1" applyAlignment="1">
      <alignment horizontal="center"/>
    </xf>
    <xf numFmtId="2" fontId="69" fillId="0" borderId="0" xfId="0" applyNumberFormat="1" applyFont="1" applyBorder="1" applyAlignment="1">
      <alignment horizontal="center"/>
    </xf>
    <xf numFmtId="2" fontId="69" fillId="0" borderId="12" xfId="0" applyNumberFormat="1" applyFont="1" applyBorder="1" applyAlignment="1">
      <alignment horizontal="center"/>
    </xf>
    <xf numFmtId="166" fontId="19" fillId="55" borderId="12" xfId="0" applyNumberFormat="1" applyFont="1" applyFill="1" applyBorder="1" applyProtection="1"/>
    <xf numFmtId="166" fontId="19" fillId="55" borderId="12" xfId="0" applyNumberFormat="1" applyFont="1" applyFill="1" applyBorder="1" applyProtection="1">
      <protection locked="0"/>
    </xf>
    <xf numFmtId="167" fontId="19" fillId="0" borderId="0" xfId="16688" applyNumberFormat="1" applyFont="1"/>
    <xf numFmtId="192" fontId="19" fillId="0" borderId="0" xfId="0" applyNumberFormat="1" applyFont="1"/>
    <xf numFmtId="192" fontId="19" fillId="0" borderId="0" xfId="0" applyNumberFormat="1" applyFont="1" applyProtection="1"/>
    <xf numFmtId="192" fontId="19" fillId="0" borderId="0" xfId="0" applyNumberFormat="1" applyFont="1" applyBorder="1" applyProtection="1"/>
    <xf numFmtId="192" fontId="19" fillId="0" borderId="0" xfId="0" applyNumberFormat="1" applyFont="1" applyBorder="1"/>
    <xf numFmtId="181" fontId="0" fillId="0" borderId="0" xfId="0" applyNumberFormat="1" applyAlignment="1">
      <alignment horizontal="right"/>
    </xf>
    <xf numFmtId="192" fontId="19" fillId="0" borderId="12" xfId="0" applyNumberFormat="1" applyFont="1" applyBorder="1" applyProtection="1"/>
    <xf numFmtId="192" fontId="19" fillId="0" borderId="12" xfId="0" applyNumberFormat="1" applyFont="1" applyBorder="1"/>
    <xf numFmtId="1" fontId="0" fillId="0" borderId="0" xfId="0" applyNumberFormat="1"/>
    <xf numFmtId="193" fontId="19" fillId="0" borderId="0" xfId="0" applyNumberFormat="1" applyFont="1" applyProtection="1"/>
    <xf numFmtId="1" fontId="90" fillId="0" borderId="0" xfId="0" applyFont="1"/>
    <xf numFmtId="1" fontId="89" fillId="0" borderId="0" xfId="16692"/>
    <xf numFmtId="1" fontId="21" fillId="0" borderId="0" xfId="0" quotePrefix="1" applyFont="1" applyAlignment="1"/>
    <xf numFmtId="191" fontId="19" fillId="0" borderId="0" xfId="0" quotePrefix="1" applyNumberFormat="1" applyFont="1" applyAlignment="1" applyProtection="1">
      <alignment horizontal="left"/>
    </xf>
    <xf numFmtId="164" fontId="19" fillId="0" borderId="0" xfId="0" applyNumberFormat="1" applyFont="1" applyBorder="1" applyAlignment="1" applyProtection="1">
      <alignment horizontal="left"/>
    </xf>
    <xf numFmtId="164" fontId="19" fillId="0" borderId="12" xfId="0" applyNumberFormat="1" applyFont="1" applyBorder="1" applyAlignment="1" applyProtection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8" fontId="0" fillId="0" borderId="0" xfId="0" applyNumberFormat="1"/>
    <xf numFmtId="1" fontId="0" fillId="0" borderId="0" xfId="0" applyNumberFormat="1" applyBorder="1"/>
    <xf numFmtId="189" fontId="19" fillId="0" borderId="0" xfId="0" applyNumberFormat="1" applyFont="1" applyFill="1" applyBorder="1" applyProtection="1"/>
    <xf numFmtId="181" fontId="0" fillId="0" borderId="0" xfId="0" applyNumberFormat="1" applyAlignment="1"/>
    <xf numFmtId="191" fontId="19" fillId="0" borderId="0" xfId="0" applyNumberFormat="1" applyFont="1" applyFill="1" applyBorder="1"/>
    <xf numFmtId="191" fontId="20" fillId="0" borderId="0" xfId="0" applyNumberFormat="1" applyFont="1" applyFill="1" applyBorder="1"/>
    <xf numFmtId="191" fontId="84" fillId="0" borderId="0" xfId="0" applyNumberFormat="1" applyFont="1" applyFill="1" applyBorder="1" applyProtection="1"/>
    <xf numFmtId="167" fontId="0" fillId="0" borderId="0" xfId="0" applyNumberFormat="1" applyProtection="1"/>
    <xf numFmtId="1" fontId="19" fillId="0" borderId="0" xfId="0" applyFont="1" applyFill="1" applyAlignment="1">
      <alignment horizontal="left"/>
    </xf>
    <xf numFmtId="187" fontId="19" fillId="0" borderId="0" xfId="0" applyNumberFormat="1" applyFont="1" applyFill="1" applyProtection="1"/>
    <xf numFmtId="179" fontId="19" fillId="0" borderId="0" xfId="0" applyNumberFormat="1" applyFont="1" applyFill="1" applyProtection="1"/>
    <xf numFmtId="187" fontId="19" fillId="0" borderId="0" xfId="0" applyNumberFormat="1" applyFont="1" applyFill="1" applyProtection="1">
      <protection locked="0"/>
    </xf>
    <xf numFmtId="187" fontId="19" fillId="0" borderId="0" xfId="0" applyNumberFormat="1" applyFont="1" applyFill="1"/>
    <xf numFmtId="188" fontId="19" fillId="0" borderId="0" xfId="0" applyNumberFormat="1" applyFont="1" applyFill="1" applyProtection="1"/>
    <xf numFmtId="164" fontId="20" fillId="0" borderId="0" xfId="16689" applyNumberFormat="1" applyFont="1" applyAlignment="1" applyProtection="1">
      <alignment horizontal="center"/>
    </xf>
    <xf numFmtId="43" fontId="26" fillId="0" borderId="0" xfId="16687" applyNumberFormat="1" applyFont="1"/>
    <xf numFmtId="43" fontId="26" fillId="0" borderId="0" xfId="2" applyNumberFormat="1" applyFont="1"/>
    <xf numFmtId="43" fontId="0" fillId="0" borderId="0" xfId="16687" applyNumberFormat="1" applyFont="1"/>
    <xf numFmtId="43" fontId="0" fillId="0" borderId="0" xfId="0" applyNumberFormat="1"/>
    <xf numFmtId="2" fontId="69" fillId="0" borderId="0" xfId="0" applyNumberFormat="1" applyFont="1"/>
    <xf numFmtId="1" fontId="19" fillId="0" borderId="0" xfId="0" quotePrefix="1" applyFont="1" applyFill="1" applyAlignment="1">
      <alignment horizontal="left"/>
    </xf>
    <xf numFmtId="191" fontId="20" fillId="0" borderId="0" xfId="0" applyNumberFormat="1" applyFont="1" applyFill="1"/>
    <xf numFmtId="1" fontId="84" fillId="0" borderId="0" xfId="0" applyFont="1" applyAlignment="1">
      <alignment horizontal="left"/>
    </xf>
    <xf numFmtId="1" fontId="84" fillId="0" borderId="0" xfId="0" quotePrefix="1" applyFont="1" applyBorder="1" applyAlignment="1">
      <alignment horizontal="left"/>
    </xf>
    <xf numFmtId="0" fontId="84" fillId="0" borderId="0" xfId="16689" quotePrefix="1" applyFont="1" applyBorder="1" applyAlignment="1">
      <alignment horizontal="left"/>
    </xf>
    <xf numFmtId="2" fontId="19" fillId="0" borderId="0" xfId="0" quotePrefix="1" applyNumberFormat="1" applyFont="1" applyAlignment="1"/>
    <xf numFmtId="2" fontId="0" fillId="0" borderId="0" xfId="0" applyNumberFormat="1" applyAlignment="1"/>
    <xf numFmtId="170" fontId="84" fillId="0" borderId="12" xfId="0" applyNumberFormat="1" applyFont="1" applyFill="1" applyBorder="1" applyAlignment="1" applyProtection="1">
      <alignment horizontal="center"/>
    </xf>
    <xf numFmtId="188" fontId="84" fillId="0" borderId="12" xfId="0" applyNumberFormat="1" applyFont="1" applyFill="1" applyBorder="1" applyProtection="1"/>
    <xf numFmtId="175" fontId="84" fillId="0" borderId="12" xfId="0" applyNumberFormat="1" applyFont="1" applyFill="1" applyBorder="1" applyProtection="1"/>
    <xf numFmtId="175" fontId="84" fillId="0" borderId="0" xfId="0" applyNumberFormat="1" applyFont="1" applyFill="1" applyProtection="1">
      <protection locked="0"/>
    </xf>
    <xf numFmtId="1" fontId="84" fillId="0" borderId="0" xfId="0" quotePrefix="1" applyFont="1" applyAlignment="1">
      <alignment horizontal="left"/>
    </xf>
    <xf numFmtId="170" fontId="84" fillId="0" borderId="12" xfId="0" applyNumberFormat="1" applyFont="1" applyFill="1" applyBorder="1" applyAlignment="1">
      <alignment horizontal="center"/>
    </xf>
    <xf numFmtId="187" fontId="19" fillId="0" borderId="0" xfId="0" quotePrefix="1" applyNumberFormat="1" applyFont="1" applyFill="1" applyAlignment="1">
      <alignment horizontal="center"/>
    </xf>
    <xf numFmtId="1" fontId="84" fillId="0" borderId="0" xfId="0" quotePrefix="1" applyFont="1" applyFill="1" applyBorder="1" applyAlignment="1">
      <alignment horizontal="left"/>
    </xf>
    <xf numFmtId="43" fontId="0" fillId="0" borderId="0" xfId="16687" applyNumberFormat="1" applyFont="1" applyBorder="1"/>
    <xf numFmtId="176" fontId="19" fillId="0" borderId="0" xfId="0" applyNumberFormat="1" applyFont="1" applyFill="1" applyAlignment="1" applyProtection="1">
      <alignment horizontal="right"/>
      <protection locked="0"/>
    </xf>
    <xf numFmtId="176" fontId="19" fillId="0" borderId="0" xfId="0" applyNumberFormat="1" applyFont="1" applyFill="1" applyAlignment="1" applyProtection="1">
      <protection locked="0"/>
    </xf>
    <xf numFmtId="176" fontId="19" fillId="0" borderId="0" xfId="0" applyNumberFormat="1" applyFont="1" applyFill="1" applyAlignment="1" applyProtection="1"/>
    <xf numFmtId="176" fontId="19" fillId="0" borderId="0" xfId="0" applyNumberFormat="1" applyFont="1" applyFill="1" applyBorder="1" applyAlignment="1" applyProtection="1"/>
    <xf numFmtId="183" fontId="19" fillId="0" borderId="0" xfId="0" applyNumberFormat="1" applyFont="1" applyFill="1" applyBorder="1" applyProtection="1"/>
    <xf numFmtId="189" fontId="19" fillId="0" borderId="0" xfId="0" applyNumberFormat="1" applyFont="1" applyFill="1" applyBorder="1"/>
    <xf numFmtId="191" fontId="84" fillId="0" borderId="12" xfId="0" applyNumberFormat="1" applyFont="1" applyFill="1" applyBorder="1" applyAlignment="1" applyProtection="1"/>
    <xf numFmtId="1" fontId="19" fillId="0" borderId="10" xfId="0" applyFont="1" applyFill="1" applyBorder="1" applyAlignment="1">
      <alignment horizontal="center"/>
    </xf>
    <xf numFmtId="191" fontId="19" fillId="0" borderId="12" xfId="0" applyNumberFormat="1" applyFont="1" applyFill="1" applyBorder="1" applyProtection="1"/>
    <xf numFmtId="174" fontId="19" fillId="0" borderId="12" xfId="0" applyNumberFormat="1" applyFont="1" applyFill="1" applyBorder="1" applyProtection="1">
      <protection locked="0"/>
    </xf>
    <xf numFmtId="174" fontId="19" fillId="0" borderId="12" xfId="0" applyNumberFormat="1" applyFont="1" applyBorder="1" applyProtection="1">
      <protection locked="0"/>
    </xf>
    <xf numFmtId="191" fontId="19" fillId="0" borderId="12" xfId="0" applyNumberFormat="1" applyFont="1" applyBorder="1" applyProtection="1">
      <protection locked="0"/>
    </xf>
    <xf numFmtId="2" fontId="19" fillId="0" borderId="0" xfId="0" quotePrefix="1" applyNumberFormat="1" applyFont="1" applyBorder="1" applyAlignment="1">
      <alignment horizontal="left"/>
    </xf>
    <xf numFmtId="1" fontId="87" fillId="0" borderId="0" xfId="0" quotePrefix="1" applyFont="1" applyAlignment="1">
      <alignment horizontal="left"/>
    </xf>
    <xf numFmtId="195" fontId="0" fillId="0" borderId="0" xfId="0" applyNumberFormat="1" applyAlignment="1">
      <alignment horizontal="right"/>
    </xf>
    <xf numFmtId="195" fontId="19" fillId="0" borderId="0" xfId="0" applyNumberFormat="1" applyFont="1" applyBorder="1" applyProtection="1">
      <protection locked="0"/>
    </xf>
    <xf numFmtId="179" fontId="19" fillId="0" borderId="0" xfId="0" applyNumberFormat="1" applyFont="1" applyAlignment="1" applyProtection="1"/>
    <xf numFmtId="179" fontId="19" fillId="0" borderId="0" xfId="0" quotePrefix="1" applyNumberFormat="1" applyFont="1" applyAlignment="1" applyProtection="1"/>
    <xf numFmtId="179" fontId="19" fillId="0" borderId="0" xfId="0" quotePrefix="1" applyNumberFormat="1" applyFont="1" applyAlignment="1" applyProtection="1">
      <alignment horizontal="right"/>
    </xf>
    <xf numFmtId="179" fontId="19" fillId="0" borderId="0" xfId="0" quotePrefix="1" applyNumberFormat="1" applyFont="1" applyBorder="1" applyAlignment="1" applyProtection="1">
      <alignment horizontal="right"/>
    </xf>
    <xf numFmtId="179" fontId="19" fillId="0" borderId="0" xfId="16687" quotePrefix="1" applyNumberFormat="1" applyFont="1" applyBorder="1" applyAlignment="1" applyProtection="1">
      <alignment horizontal="right"/>
    </xf>
    <xf numFmtId="179" fontId="19" fillId="0" borderId="12" xfId="16687" quotePrefix="1" applyNumberFormat="1" applyFont="1" applyBorder="1" applyAlignment="1" applyProtection="1">
      <alignment horizontal="right"/>
    </xf>
    <xf numFmtId="191" fontId="0" fillId="0" borderId="0" xfId="0" applyNumberFormat="1" applyAlignment="1">
      <alignment horizontal="right"/>
    </xf>
    <xf numFmtId="194" fontId="0" fillId="0" borderId="0" xfId="16688" applyNumberFormat="1" applyFont="1"/>
    <xf numFmtId="175" fontId="19" fillId="0" borderId="0" xfId="0" applyNumberFormat="1" applyFont="1" applyBorder="1" applyAlignment="1" applyProtection="1">
      <alignment horizontal="center"/>
    </xf>
    <xf numFmtId="175" fontId="19" fillId="0" borderId="12" xfId="0" applyNumberFormat="1" applyFont="1" applyBorder="1" applyAlignment="1" applyProtection="1">
      <alignment horizontal="center"/>
    </xf>
    <xf numFmtId="1" fontId="22" fillId="0" borderId="0" xfId="0" quotePrefix="1" applyFont="1" applyFill="1" applyBorder="1" applyAlignment="1">
      <alignment horizontal="left"/>
    </xf>
    <xf numFmtId="1" fontId="94" fillId="0" borderId="0" xfId="0" applyFont="1" applyFill="1"/>
    <xf numFmtId="191" fontId="19" fillId="55" borderId="0" xfId="0" applyNumberFormat="1" applyFont="1" applyFill="1" applyBorder="1" applyProtection="1"/>
    <xf numFmtId="191" fontId="19" fillId="55" borderId="12" xfId="0" applyNumberFormat="1" applyFont="1" applyFill="1" applyBorder="1" applyProtection="1"/>
    <xf numFmtId="2" fontId="19" fillId="0" borderId="12" xfId="16687" applyNumberFormat="1" applyFont="1" applyBorder="1" applyAlignment="1" applyProtection="1">
      <alignment horizontal="center"/>
    </xf>
    <xf numFmtId="175" fontId="19" fillId="0" borderId="12" xfId="0" applyNumberFormat="1" applyFont="1" applyFill="1" applyBorder="1" applyProtection="1">
      <protection locked="0"/>
    </xf>
    <xf numFmtId="196" fontId="19" fillId="0" borderId="12" xfId="0" quotePrefix="1" applyNumberFormat="1" applyFont="1" applyFill="1" applyBorder="1" applyAlignment="1">
      <alignment horizontal="center"/>
    </xf>
    <xf numFmtId="175" fontId="19" fillId="0" borderId="12" xfId="0" applyNumberFormat="1" applyFont="1" applyFill="1" applyBorder="1" applyProtection="1"/>
    <xf numFmtId="175" fontId="19" fillId="0" borderId="0" xfId="0" applyNumberFormat="1" applyFont="1" applyFill="1" applyBorder="1" applyProtection="1"/>
    <xf numFmtId="187" fontId="0" fillId="0" borderId="12" xfId="0" applyNumberFormat="1" applyBorder="1"/>
    <xf numFmtId="194" fontId="0" fillId="0" borderId="0" xfId="0" applyNumberFormat="1"/>
    <xf numFmtId="1" fontId="21" fillId="0" borderId="23" xfId="0" quotePrefix="1" applyFont="1" applyBorder="1" applyAlignment="1">
      <alignment horizontal="center"/>
    </xf>
    <xf numFmtId="1" fontId="75" fillId="0" borderId="23" xfId="0" applyFont="1" applyBorder="1" applyAlignment="1">
      <alignment horizontal="center"/>
    </xf>
    <xf numFmtId="1" fontId="75" fillId="0" borderId="23" xfId="0" quotePrefix="1" applyFont="1" applyBorder="1" applyAlignment="1">
      <alignment horizontal="center"/>
    </xf>
    <xf numFmtId="164" fontId="75" fillId="0" borderId="23" xfId="16689" quotePrefix="1" applyNumberFormat="1" applyFont="1" applyBorder="1" applyAlignment="1" applyProtection="1">
      <alignment horizontal="center"/>
    </xf>
    <xf numFmtId="1" fontId="21" fillId="0" borderId="0" xfId="0" quotePrefix="1" applyFont="1" applyAlignment="1">
      <alignment horizontal="center"/>
    </xf>
    <xf numFmtId="1" fontId="21" fillId="0" borderId="0" xfId="0" quotePrefix="1" applyFont="1" applyBorder="1" applyAlignment="1">
      <alignment horizontal="center"/>
    </xf>
    <xf numFmtId="1" fontId="75" fillId="0" borderId="0" xfId="0" quotePrefix="1" applyFont="1" applyAlignment="1">
      <alignment horizontal="center"/>
    </xf>
    <xf numFmtId="1" fontId="19" fillId="0" borderId="11" xfId="0" quotePrefix="1" applyFont="1" applyBorder="1" applyAlignment="1">
      <alignment horizontal="center"/>
    </xf>
    <xf numFmtId="1" fontId="21" fillId="0" borderId="24" xfId="0" quotePrefix="1" applyFont="1" applyBorder="1" applyAlignment="1">
      <alignment horizontal="center"/>
    </xf>
    <xf numFmtId="1" fontId="21" fillId="0" borderId="24" xfId="0" applyFont="1" applyBorder="1" applyAlignment="1">
      <alignment horizontal="center"/>
    </xf>
    <xf numFmtId="1" fontId="19" fillId="0" borderId="24" xfId="0" quotePrefix="1" applyFont="1" applyBorder="1" applyAlignment="1">
      <alignment horizontal="center"/>
    </xf>
    <xf numFmtId="169" fontId="19" fillId="0" borderId="11" xfId="0" applyNumberFormat="1" applyFont="1" applyBorder="1" applyAlignment="1" applyProtection="1">
      <alignment horizontal="center"/>
    </xf>
    <xf numFmtId="169" fontId="19" fillId="0" borderId="12" xfId="0" applyNumberFormat="1" applyFont="1" applyBorder="1" applyAlignment="1" applyProtection="1">
      <alignment horizontal="center"/>
    </xf>
    <xf numFmtId="1" fontId="21" fillId="0" borderId="24" xfId="0" quotePrefix="1" applyFont="1" applyBorder="1" applyAlignment="1">
      <alignment horizontal="center" vertical="center" wrapText="1"/>
    </xf>
  </cellXfs>
  <cellStyles count="16734">
    <cellStyle name="20% - Accent1" xfId="16711" builtinId="30" customBuiltin="1"/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2 10" xfId="9"/>
    <cellStyle name="20% - Accent1 2 11" xfId="10"/>
    <cellStyle name="20% - Accent1 2 12" xfId="11"/>
    <cellStyle name="20% - Accent1 2 13" xfId="12"/>
    <cellStyle name="20% - Accent1 2 13 10" xfId="13"/>
    <cellStyle name="20% - Accent1 2 13 11" xfId="14"/>
    <cellStyle name="20% - Accent1 2 13 12" xfId="15"/>
    <cellStyle name="20% - Accent1 2 13 13" xfId="16"/>
    <cellStyle name="20% - Accent1 2 13 14" xfId="17"/>
    <cellStyle name="20% - Accent1 2 13 15" xfId="18"/>
    <cellStyle name="20% - Accent1 2 13 16" xfId="19"/>
    <cellStyle name="20% - Accent1 2 13 17" xfId="20"/>
    <cellStyle name="20% - Accent1 2 13 18" xfId="21"/>
    <cellStyle name="20% - Accent1 2 13 19" xfId="22"/>
    <cellStyle name="20% - Accent1 2 13 2" xfId="23"/>
    <cellStyle name="20% - Accent1 2 13 20" xfId="24"/>
    <cellStyle name="20% - Accent1 2 13 21" xfId="25"/>
    <cellStyle name="20% - Accent1 2 13 22" xfId="26"/>
    <cellStyle name="20% - Accent1 2 13 23" xfId="27"/>
    <cellStyle name="20% - Accent1 2 13 24" xfId="28"/>
    <cellStyle name="20% - Accent1 2 13 25" xfId="29"/>
    <cellStyle name="20% - Accent1 2 13 26" xfId="30"/>
    <cellStyle name="20% - Accent1 2 13 27" xfId="31"/>
    <cellStyle name="20% - Accent1 2 13 28" xfId="32"/>
    <cellStyle name="20% - Accent1 2 13 29" xfId="33"/>
    <cellStyle name="20% - Accent1 2 13 3" xfId="34"/>
    <cellStyle name="20% - Accent1 2 13 30" xfId="35"/>
    <cellStyle name="20% - Accent1 2 13 31" xfId="36"/>
    <cellStyle name="20% - Accent1 2 13 32" xfId="37"/>
    <cellStyle name="20% - Accent1 2 13 33" xfId="38"/>
    <cellStyle name="20% - Accent1 2 13 34" xfId="39"/>
    <cellStyle name="20% - Accent1 2 13 35" xfId="40"/>
    <cellStyle name="20% - Accent1 2 13 36" xfId="41"/>
    <cellStyle name="20% - Accent1 2 13 37" xfId="42"/>
    <cellStyle name="20% - Accent1 2 13 38" xfId="43"/>
    <cellStyle name="20% - Accent1 2 13 39" xfId="44"/>
    <cellStyle name="20% - Accent1 2 13 4" xfId="45"/>
    <cellStyle name="20% - Accent1 2 13 40" xfId="46"/>
    <cellStyle name="20% - Accent1 2 13 41" xfId="47"/>
    <cellStyle name="20% - Accent1 2 13 42" xfId="48"/>
    <cellStyle name="20% - Accent1 2 13 43" xfId="49"/>
    <cellStyle name="20% - Accent1 2 13 44" xfId="50"/>
    <cellStyle name="20% - Accent1 2 13 45" xfId="51"/>
    <cellStyle name="20% - Accent1 2 13 46" xfId="52"/>
    <cellStyle name="20% - Accent1 2 13 47" xfId="53"/>
    <cellStyle name="20% - Accent1 2 13 5" xfId="54"/>
    <cellStyle name="20% - Accent1 2 13 6" xfId="55"/>
    <cellStyle name="20% - Accent1 2 13 7" xfId="56"/>
    <cellStyle name="20% - Accent1 2 13 8" xfId="57"/>
    <cellStyle name="20% - Accent1 2 13 9" xfId="58"/>
    <cellStyle name="20% - Accent1 2 2" xfId="59"/>
    <cellStyle name="20% - Accent1 2 2 10" xfId="60"/>
    <cellStyle name="20% - Accent1 2 2 2" xfId="61"/>
    <cellStyle name="20% - Accent1 2 2 2 2" xfId="62"/>
    <cellStyle name="20% - Accent1 2 2 3" xfId="63"/>
    <cellStyle name="20% - Accent1 2 2 4" xfId="64"/>
    <cellStyle name="20% - Accent1 2 2 5" xfId="65"/>
    <cellStyle name="20% - Accent1 2 2 6" xfId="66"/>
    <cellStyle name="20% - Accent1 2 2 7" xfId="67"/>
    <cellStyle name="20% - Accent1 2 2 8" xfId="68"/>
    <cellStyle name="20% - Accent1 2 2 9" xfId="69"/>
    <cellStyle name="20% - Accent1 2 3" xfId="70"/>
    <cellStyle name="20% - Accent1 2 3 2" xfId="71"/>
    <cellStyle name="20% - Accent1 2 4" xfId="72"/>
    <cellStyle name="20% - Accent1 2 4 2" xfId="73"/>
    <cellStyle name="20% - Accent1 2 5" xfId="74"/>
    <cellStyle name="20% - Accent1 2 6" xfId="75"/>
    <cellStyle name="20% - Accent1 2 7" xfId="76"/>
    <cellStyle name="20% - Accent1 2 8" xfId="77"/>
    <cellStyle name="20% - Accent1 2 9" xfId="78"/>
    <cellStyle name="20% - Accent1 3" xfId="79"/>
    <cellStyle name="20% - Accent1 3 10" xfId="80"/>
    <cellStyle name="20% - Accent1 3 2" xfId="81"/>
    <cellStyle name="20% - Accent1 3 3" xfId="82"/>
    <cellStyle name="20% - Accent1 3 4" xfId="83"/>
    <cellStyle name="20% - Accent1 3 5" xfId="84"/>
    <cellStyle name="20% - Accent1 3 6" xfId="85"/>
    <cellStyle name="20% - Accent1 3 7" xfId="86"/>
    <cellStyle name="20% - Accent1 3 8" xfId="87"/>
    <cellStyle name="20% - Accent1 3 9" xfId="88"/>
    <cellStyle name="20% - Accent1 4" xfId="89"/>
    <cellStyle name="20% - Accent1 4 10" xfId="90"/>
    <cellStyle name="20% - Accent1 4 2" xfId="91"/>
    <cellStyle name="20% - Accent1 4 3" xfId="92"/>
    <cellStyle name="20% - Accent1 4 4" xfId="93"/>
    <cellStyle name="20% - Accent1 4 5" xfId="94"/>
    <cellStyle name="20% - Accent1 4 6" xfId="95"/>
    <cellStyle name="20% - Accent1 4 7" xfId="96"/>
    <cellStyle name="20% - Accent1 4 8" xfId="97"/>
    <cellStyle name="20% - Accent1 4 9" xfId="98"/>
    <cellStyle name="20% - Accent1 5" xfId="99"/>
    <cellStyle name="20% - Accent1 5 10" xfId="100"/>
    <cellStyle name="20% - Accent1 5 2" xfId="101"/>
    <cellStyle name="20% - Accent1 5 3" xfId="102"/>
    <cellStyle name="20% - Accent1 5 4" xfId="103"/>
    <cellStyle name="20% - Accent1 5 5" xfId="104"/>
    <cellStyle name="20% - Accent1 5 6" xfId="105"/>
    <cellStyle name="20% - Accent1 5 7" xfId="106"/>
    <cellStyle name="20% - Accent1 5 8" xfId="107"/>
    <cellStyle name="20% - Accent1 5 9" xfId="108"/>
    <cellStyle name="20% - Accent1 6 2" xfId="109"/>
    <cellStyle name="20% - Accent1 7 2" xfId="110"/>
    <cellStyle name="20% - Accent1 8" xfId="111"/>
    <cellStyle name="20% - Accent1 9" xfId="112"/>
    <cellStyle name="20% - Accent2" xfId="16715" builtinId="34" customBuiltin="1"/>
    <cellStyle name="20% - Accent2 10" xfId="113"/>
    <cellStyle name="20% - Accent2 11" xfId="114"/>
    <cellStyle name="20% - Accent2 12" xfId="115"/>
    <cellStyle name="20% - Accent2 13" xfId="116"/>
    <cellStyle name="20% - Accent2 14" xfId="117"/>
    <cellStyle name="20% - Accent2 2 10" xfId="118"/>
    <cellStyle name="20% - Accent2 2 11" xfId="119"/>
    <cellStyle name="20% - Accent2 2 12" xfId="120"/>
    <cellStyle name="20% - Accent2 2 13" xfId="121"/>
    <cellStyle name="20% - Accent2 2 13 10" xfId="122"/>
    <cellStyle name="20% - Accent2 2 13 11" xfId="123"/>
    <cellStyle name="20% - Accent2 2 13 12" xfId="124"/>
    <cellStyle name="20% - Accent2 2 13 13" xfId="125"/>
    <cellStyle name="20% - Accent2 2 13 14" xfId="126"/>
    <cellStyle name="20% - Accent2 2 13 15" xfId="127"/>
    <cellStyle name="20% - Accent2 2 13 16" xfId="128"/>
    <cellStyle name="20% - Accent2 2 13 17" xfId="129"/>
    <cellStyle name="20% - Accent2 2 13 18" xfId="130"/>
    <cellStyle name="20% - Accent2 2 13 19" xfId="131"/>
    <cellStyle name="20% - Accent2 2 13 2" xfId="132"/>
    <cellStyle name="20% - Accent2 2 13 20" xfId="133"/>
    <cellStyle name="20% - Accent2 2 13 21" xfId="134"/>
    <cellStyle name="20% - Accent2 2 13 22" xfId="135"/>
    <cellStyle name="20% - Accent2 2 13 23" xfId="136"/>
    <cellStyle name="20% - Accent2 2 13 24" xfId="137"/>
    <cellStyle name="20% - Accent2 2 13 25" xfId="138"/>
    <cellStyle name="20% - Accent2 2 13 26" xfId="139"/>
    <cellStyle name="20% - Accent2 2 13 27" xfId="140"/>
    <cellStyle name="20% - Accent2 2 13 28" xfId="141"/>
    <cellStyle name="20% - Accent2 2 13 29" xfId="142"/>
    <cellStyle name="20% - Accent2 2 13 3" xfId="143"/>
    <cellStyle name="20% - Accent2 2 13 30" xfId="144"/>
    <cellStyle name="20% - Accent2 2 13 31" xfId="145"/>
    <cellStyle name="20% - Accent2 2 13 32" xfId="146"/>
    <cellStyle name="20% - Accent2 2 13 33" xfId="147"/>
    <cellStyle name="20% - Accent2 2 13 34" xfId="148"/>
    <cellStyle name="20% - Accent2 2 13 35" xfId="149"/>
    <cellStyle name="20% - Accent2 2 13 36" xfId="150"/>
    <cellStyle name="20% - Accent2 2 13 37" xfId="151"/>
    <cellStyle name="20% - Accent2 2 13 38" xfId="152"/>
    <cellStyle name="20% - Accent2 2 13 39" xfId="153"/>
    <cellStyle name="20% - Accent2 2 13 4" xfId="154"/>
    <cellStyle name="20% - Accent2 2 13 40" xfId="155"/>
    <cellStyle name="20% - Accent2 2 13 41" xfId="156"/>
    <cellStyle name="20% - Accent2 2 13 42" xfId="157"/>
    <cellStyle name="20% - Accent2 2 13 43" xfId="158"/>
    <cellStyle name="20% - Accent2 2 13 44" xfId="159"/>
    <cellStyle name="20% - Accent2 2 13 45" xfId="160"/>
    <cellStyle name="20% - Accent2 2 13 46" xfId="161"/>
    <cellStyle name="20% - Accent2 2 13 47" xfId="162"/>
    <cellStyle name="20% - Accent2 2 13 5" xfId="163"/>
    <cellStyle name="20% - Accent2 2 13 6" xfId="164"/>
    <cellStyle name="20% - Accent2 2 13 7" xfId="165"/>
    <cellStyle name="20% - Accent2 2 13 8" xfId="166"/>
    <cellStyle name="20% - Accent2 2 13 9" xfId="167"/>
    <cellStyle name="20% - Accent2 2 2" xfId="168"/>
    <cellStyle name="20% - Accent2 2 2 10" xfId="169"/>
    <cellStyle name="20% - Accent2 2 2 2" xfId="170"/>
    <cellStyle name="20% - Accent2 2 2 2 2" xfId="171"/>
    <cellStyle name="20% - Accent2 2 2 3" xfId="172"/>
    <cellStyle name="20% - Accent2 2 2 4" xfId="173"/>
    <cellStyle name="20% - Accent2 2 2 5" xfId="174"/>
    <cellStyle name="20% - Accent2 2 2 6" xfId="175"/>
    <cellStyle name="20% - Accent2 2 2 7" xfId="176"/>
    <cellStyle name="20% - Accent2 2 2 8" xfId="177"/>
    <cellStyle name="20% - Accent2 2 2 9" xfId="178"/>
    <cellStyle name="20% - Accent2 2 3" xfId="179"/>
    <cellStyle name="20% - Accent2 2 3 2" xfId="180"/>
    <cellStyle name="20% - Accent2 2 4" xfId="181"/>
    <cellStyle name="20% - Accent2 2 4 2" xfId="182"/>
    <cellStyle name="20% - Accent2 2 5" xfId="183"/>
    <cellStyle name="20% - Accent2 2 6" xfId="184"/>
    <cellStyle name="20% - Accent2 2 7" xfId="185"/>
    <cellStyle name="20% - Accent2 2 8" xfId="186"/>
    <cellStyle name="20% - Accent2 2 9" xfId="187"/>
    <cellStyle name="20% - Accent2 3" xfId="188"/>
    <cellStyle name="20% - Accent2 3 10" xfId="189"/>
    <cellStyle name="20% - Accent2 3 2" xfId="190"/>
    <cellStyle name="20% - Accent2 3 3" xfId="191"/>
    <cellStyle name="20% - Accent2 3 4" xfId="192"/>
    <cellStyle name="20% - Accent2 3 5" xfId="193"/>
    <cellStyle name="20% - Accent2 3 6" xfId="194"/>
    <cellStyle name="20% - Accent2 3 7" xfId="195"/>
    <cellStyle name="20% - Accent2 3 8" xfId="196"/>
    <cellStyle name="20% - Accent2 3 9" xfId="197"/>
    <cellStyle name="20% - Accent2 4" xfId="198"/>
    <cellStyle name="20% - Accent2 4 10" xfId="199"/>
    <cellStyle name="20% - Accent2 4 2" xfId="200"/>
    <cellStyle name="20% - Accent2 4 3" xfId="201"/>
    <cellStyle name="20% - Accent2 4 4" xfId="202"/>
    <cellStyle name="20% - Accent2 4 5" xfId="203"/>
    <cellStyle name="20% - Accent2 4 6" xfId="204"/>
    <cellStyle name="20% - Accent2 4 7" xfId="205"/>
    <cellStyle name="20% - Accent2 4 8" xfId="206"/>
    <cellStyle name="20% - Accent2 4 9" xfId="207"/>
    <cellStyle name="20% - Accent2 5" xfId="208"/>
    <cellStyle name="20% - Accent2 5 10" xfId="209"/>
    <cellStyle name="20% - Accent2 5 2" xfId="210"/>
    <cellStyle name="20% - Accent2 5 3" xfId="211"/>
    <cellStyle name="20% - Accent2 5 4" xfId="212"/>
    <cellStyle name="20% - Accent2 5 5" xfId="213"/>
    <cellStyle name="20% - Accent2 5 6" xfId="214"/>
    <cellStyle name="20% - Accent2 5 7" xfId="215"/>
    <cellStyle name="20% - Accent2 5 8" xfId="216"/>
    <cellStyle name="20% - Accent2 5 9" xfId="217"/>
    <cellStyle name="20% - Accent2 6 2" xfId="218"/>
    <cellStyle name="20% - Accent2 7 2" xfId="219"/>
    <cellStyle name="20% - Accent2 8" xfId="220"/>
    <cellStyle name="20% - Accent2 9" xfId="221"/>
    <cellStyle name="20% - Accent3" xfId="16719" builtinId="38" customBuiltin="1"/>
    <cellStyle name="20% - Accent3 10" xfId="222"/>
    <cellStyle name="20% - Accent3 11" xfId="223"/>
    <cellStyle name="20% - Accent3 12" xfId="224"/>
    <cellStyle name="20% - Accent3 13" xfId="225"/>
    <cellStyle name="20% - Accent3 14" xfId="226"/>
    <cellStyle name="20% - Accent3 2 10" xfId="227"/>
    <cellStyle name="20% - Accent3 2 11" xfId="228"/>
    <cellStyle name="20% - Accent3 2 12" xfId="229"/>
    <cellStyle name="20% - Accent3 2 13" xfId="230"/>
    <cellStyle name="20% - Accent3 2 13 10" xfId="231"/>
    <cellStyle name="20% - Accent3 2 13 11" xfId="232"/>
    <cellStyle name="20% - Accent3 2 13 12" xfId="233"/>
    <cellStyle name="20% - Accent3 2 13 13" xfId="234"/>
    <cellStyle name="20% - Accent3 2 13 14" xfId="235"/>
    <cellStyle name="20% - Accent3 2 13 15" xfId="236"/>
    <cellStyle name="20% - Accent3 2 13 16" xfId="237"/>
    <cellStyle name="20% - Accent3 2 13 17" xfId="238"/>
    <cellStyle name="20% - Accent3 2 13 18" xfId="239"/>
    <cellStyle name="20% - Accent3 2 13 19" xfId="240"/>
    <cellStyle name="20% - Accent3 2 13 2" xfId="241"/>
    <cellStyle name="20% - Accent3 2 13 20" xfId="242"/>
    <cellStyle name="20% - Accent3 2 13 21" xfId="243"/>
    <cellStyle name="20% - Accent3 2 13 22" xfId="244"/>
    <cellStyle name="20% - Accent3 2 13 23" xfId="245"/>
    <cellStyle name="20% - Accent3 2 13 24" xfId="246"/>
    <cellStyle name="20% - Accent3 2 13 25" xfId="247"/>
    <cellStyle name="20% - Accent3 2 13 26" xfId="248"/>
    <cellStyle name="20% - Accent3 2 13 27" xfId="249"/>
    <cellStyle name="20% - Accent3 2 13 28" xfId="250"/>
    <cellStyle name="20% - Accent3 2 13 29" xfId="251"/>
    <cellStyle name="20% - Accent3 2 13 3" xfId="252"/>
    <cellStyle name="20% - Accent3 2 13 30" xfId="253"/>
    <cellStyle name="20% - Accent3 2 13 31" xfId="254"/>
    <cellStyle name="20% - Accent3 2 13 32" xfId="255"/>
    <cellStyle name="20% - Accent3 2 13 33" xfId="256"/>
    <cellStyle name="20% - Accent3 2 13 34" xfId="257"/>
    <cellStyle name="20% - Accent3 2 13 35" xfId="258"/>
    <cellStyle name="20% - Accent3 2 13 36" xfId="259"/>
    <cellStyle name="20% - Accent3 2 13 37" xfId="260"/>
    <cellStyle name="20% - Accent3 2 13 38" xfId="261"/>
    <cellStyle name="20% - Accent3 2 13 39" xfId="262"/>
    <cellStyle name="20% - Accent3 2 13 4" xfId="263"/>
    <cellStyle name="20% - Accent3 2 13 40" xfId="264"/>
    <cellStyle name="20% - Accent3 2 13 41" xfId="265"/>
    <cellStyle name="20% - Accent3 2 13 42" xfId="266"/>
    <cellStyle name="20% - Accent3 2 13 43" xfId="267"/>
    <cellStyle name="20% - Accent3 2 13 44" xfId="268"/>
    <cellStyle name="20% - Accent3 2 13 45" xfId="269"/>
    <cellStyle name="20% - Accent3 2 13 46" xfId="270"/>
    <cellStyle name="20% - Accent3 2 13 47" xfId="271"/>
    <cellStyle name="20% - Accent3 2 13 5" xfId="272"/>
    <cellStyle name="20% - Accent3 2 13 6" xfId="273"/>
    <cellStyle name="20% - Accent3 2 13 7" xfId="274"/>
    <cellStyle name="20% - Accent3 2 13 8" xfId="275"/>
    <cellStyle name="20% - Accent3 2 13 9" xfId="276"/>
    <cellStyle name="20% - Accent3 2 2" xfId="277"/>
    <cellStyle name="20% - Accent3 2 2 10" xfId="278"/>
    <cellStyle name="20% - Accent3 2 2 2" xfId="279"/>
    <cellStyle name="20% - Accent3 2 2 2 2" xfId="280"/>
    <cellStyle name="20% - Accent3 2 2 3" xfId="281"/>
    <cellStyle name="20% - Accent3 2 2 4" xfId="282"/>
    <cellStyle name="20% - Accent3 2 2 5" xfId="283"/>
    <cellStyle name="20% - Accent3 2 2 6" xfId="284"/>
    <cellStyle name="20% - Accent3 2 2 7" xfId="285"/>
    <cellStyle name="20% - Accent3 2 2 8" xfId="286"/>
    <cellStyle name="20% - Accent3 2 2 9" xfId="287"/>
    <cellStyle name="20% - Accent3 2 3" xfId="288"/>
    <cellStyle name="20% - Accent3 2 3 2" xfId="289"/>
    <cellStyle name="20% - Accent3 2 4" xfId="290"/>
    <cellStyle name="20% - Accent3 2 4 2" xfId="291"/>
    <cellStyle name="20% - Accent3 2 5" xfId="292"/>
    <cellStyle name="20% - Accent3 2 6" xfId="293"/>
    <cellStyle name="20% - Accent3 2 7" xfId="294"/>
    <cellStyle name="20% - Accent3 2 8" xfId="295"/>
    <cellStyle name="20% - Accent3 2 9" xfId="296"/>
    <cellStyle name="20% - Accent3 3" xfId="297"/>
    <cellStyle name="20% - Accent3 3 10" xfId="298"/>
    <cellStyle name="20% - Accent3 3 2" xfId="299"/>
    <cellStyle name="20% - Accent3 3 3" xfId="300"/>
    <cellStyle name="20% - Accent3 3 4" xfId="301"/>
    <cellStyle name="20% - Accent3 3 5" xfId="302"/>
    <cellStyle name="20% - Accent3 3 6" xfId="303"/>
    <cellStyle name="20% - Accent3 3 7" xfId="304"/>
    <cellStyle name="20% - Accent3 3 8" xfId="305"/>
    <cellStyle name="20% - Accent3 3 9" xfId="306"/>
    <cellStyle name="20% - Accent3 4" xfId="307"/>
    <cellStyle name="20% - Accent3 4 10" xfId="308"/>
    <cellStyle name="20% - Accent3 4 2" xfId="309"/>
    <cellStyle name="20% - Accent3 4 3" xfId="310"/>
    <cellStyle name="20% - Accent3 4 4" xfId="311"/>
    <cellStyle name="20% - Accent3 4 5" xfId="312"/>
    <cellStyle name="20% - Accent3 4 6" xfId="313"/>
    <cellStyle name="20% - Accent3 4 7" xfId="314"/>
    <cellStyle name="20% - Accent3 4 8" xfId="315"/>
    <cellStyle name="20% - Accent3 4 9" xfId="316"/>
    <cellStyle name="20% - Accent3 5" xfId="317"/>
    <cellStyle name="20% - Accent3 5 10" xfId="318"/>
    <cellStyle name="20% - Accent3 5 2" xfId="319"/>
    <cellStyle name="20% - Accent3 5 3" xfId="320"/>
    <cellStyle name="20% - Accent3 5 4" xfId="321"/>
    <cellStyle name="20% - Accent3 5 5" xfId="322"/>
    <cellStyle name="20% - Accent3 5 6" xfId="323"/>
    <cellStyle name="20% - Accent3 5 7" xfId="324"/>
    <cellStyle name="20% - Accent3 5 8" xfId="325"/>
    <cellStyle name="20% - Accent3 5 9" xfId="326"/>
    <cellStyle name="20% - Accent3 6 2" xfId="327"/>
    <cellStyle name="20% - Accent3 7 2" xfId="328"/>
    <cellStyle name="20% - Accent3 8" xfId="329"/>
    <cellStyle name="20% - Accent3 9" xfId="330"/>
    <cellStyle name="20% - Accent4" xfId="16723" builtinId="42" customBuiltin="1"/>
    <cellStyle name="20% - Accent4 10" xfId="331"/>
    <cellStyle name="20% - Accent4 11" xfId="332"/>
    <cellStyle name="20% - Accent4 12" xfId="333"/>
    <cellStyle name="20% - Accent4 13" xfId="334"/>
    <cellStyle name="20% - Accent4 14" xfId="335"/>
    <cellStyle name="20% - Accent4 2 10" xfId="336"/>
    <cellStyle name="20% - Accent4 2 11" xfId="337"/>
    <cellStyle name="20% - Accent4 2 12" xfId="338"/>
    <cellStyle name="20% - Accent4 2 13" xfId="339"/>
    <cellStyle name="20% - Accent4 2 13 10" xfId="340"/>
    <cellStyle name="20% - Accent4 2 13 11" xfId="341"/>
    <cellStyle name="20% - Accent4 2 13 12" xfId="342"/>
    <cellStyle name="20% - Accent4 2 13 13" xfId="343"/>
    <cellStyle name="20% - Accent4 2 13 14" xfId="344"/>
    <cellStyle name="20% - Accent4 2 13 15" xfId="345"/>
    <cellStyle name="20% - Accent4 2 13 16" xfId="346"/>
    <cellStyle name="20% - Accent4 2 13 17" xfId="347"/>
    <cellStyle name="20% - Accent4 2 13 18" xfId="348"/>
    <cellStyle name="20% - Accent4 2 13 19" xfId="349"/>
    <cellStyle name="20% - Accent4 2 13 2" xfId="350"/>
    <cellStyle name="20% - Accent4 2 13 20" xfId="351"/>
    <cellStyle name="20% - Accent4 2 13 21" xfId="352"/>
    <cellStyle name="20% - Accent4 2 13 22" xfId="353"/>
    <cellStyle name="20% - Accent4 2 13 23" xfId="354"/>
    <cellStyle name="20% - Accent4 2 13 24" xfId="355"/>
    <cellStyle name="20% - Accent4 2 13 25" xfId="356"/>
    <cellStyle name="20% - Accent4 2 13 26" xfId="357"/>
    <cellStyle name="20% - Accent4 2 13 27" xfId="358"/>
    <cellStyle name="20% - Accent4 2 13 28" xfId="359"/>
    <cellStyle name="20% - Accent4 2 13 29" xfId="360"/>
    <cellStyle name="20% - Accent4 2 13 3" xfId="361"/>
    <cellStyle name="20% - Accent4 2 13 30" xfId="362"/>
    <cellStyle name="20% - Accent4 2 13 31" xfId="363"/>
    <cellStyle name="20% - Accent4 2 13 32" xfId="364"/>
    <cellStyle name="20% - Accent4 2 13 33" xfId="365"/>
    <cellStyle name="20% - Accent4 2 13 34" xfId="366"/>
    <cellStyle name="20% - Accent4 2 13 35" xfId="367"/>
    <cellStyle name="20% - Accent4 2 13 36" xfId="368"/>
    <cellStyle name="20% - Accent4 2 13 37" xfId="369"/>
    <cellStyle name="20% - Accent4 2 13 38" xfId="370"/>
    <cellStyle name="20% - Accent4 2 13 39" xfId="371"/>
    <cellStyle name="20% - Accent4 2 13 4" xfId="372"/>
    <cellStyle name="20% - Accent4 2 13 40" xfId="373"/>
    <cellStyle name="20% - Accent4 2 13 41" xfId="374"/>
    <cellStyle name="20% - Accent4 2 13 42" xfId="375"/>
    <cellStyle name="20% - Accent4 2 13 43" xfId="376"/>
    <cellStyle name="20% - Accent4 2 13 44" xfId="377"/>
    <cellStyle name="20% - Accent4 2 13 45" xfId="378"/>
    <cellStyle name="20% - Accent4 2 13 46" xfId="379"/>
    <cellStyle name="20% - Accent4 2 13 47" xfId="380"/>
    <cellStyle name="20% - Accent4 2 13 5" xfId="381"/>
    <cellStyle name="20% - Accent4 2 13 6" xfId="382"/>
    <cellStyle name="20% - Accent4 2 13 7" xfId="383"/>
    <cellStyle name="20% - Accent4 2 13 8" xfId="384"/>
    <cellStyle name="20% - Accent4 2 13 9" xfId="385"/>
    <cellStyle name="20% - Accent4 2 2" xfId="386"/>
    <cellStyle name="20% - Accent4 2 2 10" xfId="387"/>
    <cellStyle name="20% - Accent4 2 2 2" xfId="388"/>
    <cellStyle name="20% - Accent4 2 2 2 2" xfId="389"/>
    <cellStyle name="20% - Accent4 2 2 3" xfId="390"/>
    <cellStyle name="20% - Accent4 2 2 4" xfId="391"/>
    <cellStyle name="20% - Accent4 2 2 5" xfId="392"/>
    <cellStyle name="20% - Accent4 2 2 6" xfId="393"/>
    <cellStyle name="20% - Accent4 2 2 7" xfId="394"/>
    <cellStyle name="20% - Accent4 2 2 8" xfId="395"/>
    <cellStyle name="20% - Accent4 2 2 9" xfId="396"/>
    <cellStyle name="20% - Accent4 2 3" xfId="397"/>
    <cellStyle name="20% - Accent4 2 3 2" xfId="398"/>
    <cellStyle name="20% - Accent4 2 4" xfId="399"/>
    <cellStyle name="20% - Accent4 2 4 2" xfId="400"/>
    <cellStyle name="20% - Accent4 2 5" xfId="401"/>
    <cellStyle name="20% - Accent4 2 6" xfId="402"/>
    <cellStyle name="20% - Accent4 2 7" xfId="403"/>
    <cellStyle name="20% - Accent4 2 8" xfId="404"/>
    <cellStyle name="20% - Accent4 2 9" xfId="405"/>
    <cellStyle name="20% - Accent4 3" xfId="406"/>
    <cellStyle name="20% - Accent4 3 10" xfId="407"/>
    <cellStyle name="20% - Accent4 3 2" xfId="408"/>
    <cellStyle name="20% - Accent4 3 3" xfId="409"/>
    <cellStyle name="20% - Accent4 3 4" xfId="410"/>
    <cellStyle name="20% - Accent4 3 5" xfId="411"/>
    <cellStyle name="20% - Accent4 3 6" xfId="412"/>
    <cellStyle name="20% - Accent4 3 7" xfId="413"/>
    <cellStyle name="20% - Accent4 3 8" xfId="414"/>
    <cellStyle name="20% - Accent4 3 9" xfId="415"/>
    <cellStyle name="20% - Accent4 4" xfId="416"/>
    <cellStyle name="20% - Accent4 4 10" xfId="417"/>
    <cellStyle name="20% - Accent4 4 2" xfId="418"/>
    <cellStyle name="20% - Accent4 4 3" xfId="419"/>
    <cellStyle name="20% - Accent4 4 4" xfId="420"/>
    <cellStyle name="20% - Accent4 4 5" xfId="421"/>
    <cellStyle name="20% - Accent4 4 6" xfId="422"/>
    <cellStyle name="20% - Accent4 4 7" xfId="423"/>
    <cellStyle name="20% - Accent4 4 8" xfId="424"/>
    <cellStyle name="20% - Accent4 4 9" xfId="425"/>
    <cellStyle name="20% - Accent4 5" xfId="426"/>
    <cellStyle name="20% - Accent4 5 10" xfId="427"/>
    <cellStyle name="20% - Accent4 5 2" xfId="428"/>
    <cellStyle name="20% - Accent4 5 3" xfId="429"/>
    <cellStyle name="20% - Accent4 5 4" xfId="430"/>
    <cellStyle name="20% - Accent4 5 5" xfId="431"/>
    <cellStyle name="20% - Accent4 5 6" xfId="432"/>
    <cellStyle name="20% - Accent4 5 7" xfId="433"/>
    <cellStyle name="20% - Accent4 5 8" xfId="434"/>
    <cellStyle name="20% - Accent4 5 9" xfId="435"/>
    <cellStyle name="20% - Accent4 6 2" xfId="436"/>
    <cellStyle name="20% - Accent4 7 2" xfId="437"/>
    <cellStyle name="20% - Accent4 8" xfId="438"/>
    <cellStyle name="20% - Accent4 9" xfId="439"/>
    <cellStyle name="20% - Accent5" xfId="16727" builtinId="46" customBuiltin="1"/>
    <cellStyle name="20% - Accent5 10" xfId="440"/>
    <cellStyle name="20% - Accent5 11" xfId="441"/>
    <cellStyle name="20% - Accent5 12" xfId="442"/>
    <cellStyle name="20% - Accent5 13" xfId="443"/>
    <cellStyle name="20% - Accent5 14" xfId="444"/>
    <cellStyle name="20% - Accent5 2 10" xfId="445"/>
    <cellStyle name="20% - Accent5 2 11" xfId="446"/>
    <cellStyle name="20% - Accent5 2 12" xfId="447"/>
    <cellStyle name="20% - Accent5 2 13" xfId="448"/>
    <cellStyle name="20% - Accent5 2 13 10" xfId="449"/>
    <cellStyle name="20% - Accent5 2 13 11" xfId="450"/>
    <cellStyle name="20% - Accent5 2 13 12" xfId="451"/>
    <cellStyle name="20% - Accent5 2 13 13" xfId="452"/>
    <cellStyle name="20% - Accent5 2 13 14" xfId="453"/>
    <cellStyle name="20% - Accent5 2 13 15" xfId="454"/>
    <cellStyle name="20% - Accent5 2 13 16" xfId="455"/>
    <cellStyle name="20% - Accent5 2 13 17" xfId="456"/>
    <cellStyle name="20% - Accent5 2 13 18" xfId="457"/>
    <cellStyle name="20% - Accent5 2 13 19" xfId="458"/>
    <cellStyle name="20% - Accent5 2 13 2" xfId="459"/>
    <cellStyle name="20% - Accent5 2 13 20" xfId="460"/>
    <cellStyle name="20% - Accent5 2 13 21" xfId="461"/>
    <cellStyle name="20% - Accent5 2 13 22" xfId="462"/>
    <cellStyle name="20% - Accent5 2 13 23" xfId="463"/>
    <cellStyle name="20% - Accent5 2 13 24" xfId="464"/>
    <cellStyle name="20% - Accent5 2 13 25" xfId="465"/>
    <cellStyle name="20% - Accent5 2 13 26" xfId="466"/>
    <cellStyle name="20% - Accent5 2 13 27" xfId="467"/>
    <cellStyle name="20% - Accent5 2 13 28" xfId="468"/>
    <cellStyle name="20% - Accent5 2 13 29" xfId="469"/>
    <cellStyle name="20% - Accent5 2 13 3" xfId="470"/>
    <cellStyle name="20% - Accent5 2 13 30" xfId="471"/>
    <cellStyle name="20% - Accent5 2 13 31" xfId="472"/>
    <cellStyle name="20% - Accent5 2 13 32" xfId="473"/>
    <cellStyle name="20% - Accent5 2 13 33" xfId="474"/>
    <cellStyle name="20% - Accent5 2 13 34" xfId="475"/>
    <cellStyle name="20% - Accent5 2 13 35" xfId="476"/>
    <cellStyle name="20% - Accent5 2 13 36" xfId="477"/>
    <cellStyle name="20% - Accent5 2 13 37" xfId="478"/>
    <cellStyle name="20% - Accent5 2 13 38" xfId="479"/>
    <cellStyle name="20% - Accent5 2 13 39" xfId="480"/>
    <cellStyle name="20% - Accent5 2 13 4" xfId="481"/>
    <cellStyle name="20% - Accent5 2 13 40" xfId="482"/>
    <cellStyle name="20% - Accent5 2 13 41" xfId="483"/>
    <cellStyle name="20% - Accent5 2 13 42" xfId="484"/>
    <cellStyle name="20% - Accent5 2 13 43" xfId="485"/>
    <cellStyle name="20% - Accent5 2 13 44" xfId="486"/>
    <cellStyle name="20% - Accent5 2 13 45" xfId="487"/>
    <cellStyle name="20% - Accent5 2 13 46" xfId="488"/>
    <cellStyle name="20% - Accent5 2 13 47" xfId="489"/>
    <cellStyle name="20% - Accent5 2 13 5" xfId="490"/>
    <cellStyle name="20% - Accent5 2 13 6" xfId="491"/>
    <cellStyle name="20% - Accent5 2 13 7" xfId="492"/>
    <cellStyle name="20% - Accent5 2 13 8" xfId="493"/>
    <cellStyle name="20% - Accent5 2 13 9" xfId="494"/>
    <cellStyle name="20% - Accent5 2 2" xfId="495"/>
    <cellStyle name="20% - Accent5 2 2 10" xfId="496"/>
    <cellStyle name="20% - Accent5 2 2 2" xfId="497"/>
    <cellStyle name="20% - Accent5 2 2 2 2" xfId="498"/>
    <cellStyle name="20% - Accent5 2 2 3" xfId="499"/>
    <cellStyle name="20% - Accent5 2 2 4" xfId="500"/>
    <cellStyle name="20% - Accent5 2 2 5" xfId="501"/>
    <cellStyle name="20% - Accent5 2 2 6" xfId="502"/>
    <cellStyle name="20% - Accent5 2 2 7" xfId="503"/>
    <cellStyle name="20% - Accent5 2 2 8" xfId="504"/>
    <cellStyle name="20% - Accent5 2 2 9" xfId="505"/>
    <cellStyle name="20% - Accent5 2 3" xfId="506"/>
    <cellStyle name="20% - Accent5 2 3 2" xfId="507"/>
    <cellStyle name="20% - Accent5 2 4" xfId="508"/>
    <cellStyle name="20% - Accent5 2 4 2" xfId="509"/>
    <cellStyle name="20% - Accent5 2 5" xfId="510"/>
    <cellStyle name="20% - Accent5 2 6" xfId="511"/>
    <cellStyle name="20% - Accent5 2 7" xfId="512"/>
    <cellStyle name="20% - Accent5 2 8" xfId="513"/>
    <cellStyle name="20% - Accent5 2 9" xfId="514"/>
    <cellStyle name="20% - Accent5 3" xfId="515"/>
    <cellStyle name="20% - Accent5 3 10" xfId="516"/>
    <cellStyle name="20% - Accent5 3 2" xfId="517"/>
    <cellStyle name="20% - Accent5 3 3" xfId="518"/>
    <cellStyle name="20% - Accent5 3 4" xfId="519"/>
    <cellStyle name="20% - Accent5 3 5" xfId="520"/>
    <cellStyle name="20% - Accent5 3 6" xfId="521"/>
    <cellStyle name="20% - Accent5 3 7" xfId="522"/>
    <cellStyle name="20% - Accent5 3 8" xfId="523"/>
    <cellStyle name="20% - Accent5 3 9" xfId="524"/>
    <cellStyle name="20% - Accent5 4" xfId="525"/>
    <cellStyle name="20% - Accent5 4 10" xfId="526"/>
    <cellStyle name="20% - Accent5 4 2" xfId="527"/>
    <cellStyle name="20% - Accent5 4 3" xfId="528"/>
    <cellStyle name="20% - Accent5 4 4" xfId="529"/>
    <cellStyle name="20% - Accent5 4 5" xfId="530"/>
    <cellStyle name="20% - Accent5 4 6" xfId="531"/>
    <cellStyle name="20% - Accent5 4 7" xfId="532"/>
    <cellStyle name="20% - Accent5 4 8" xfId="533"/>
    <cellStyle name="20% - Accent5 4 9" xfId="534"/>
    <cellStyle name="20% - Accent5 5" xfId="535"/>
    <cellStyle name="20% - Accent5 5 10" xfId="536"/>
    <cellStyle name="20% - Accent5 5 2" xfId="537"/>
    <cellStyle name="20% - Accent5 5 3" xfId="538"/>
    <cellStyle name="20% - Accent5 5 4" xfId="539"/>
    <cellStyle name="20% - Accent5 5 5" xfId="540"/>
    <cellStyle name="20% - Accent5 5 6" xfId="541"/>
    <cellStyle name="20% - Accent5 5 7" xfId="542"/>
    <cellStyle name="20% - Accent5 5 8" xfId="543"/>
    <cellStyle name="20% - Accent5 5 9" xfId="544"/>
    <cellStyle name="20% - Accent5 6 2" xfId="545"/>
    <cellStyle name="20% - Accent5 7 2" xfId="546"/>
    <cellStyle name="20% - Accent5 8" xfId="547"/>
    <cellStyle name="20% - Accent5 9" xfId="548"/>
    <cellStyle name="20% - Accent6" xfId="16731" builtinId="50" customBuiltin="1"/>
    <cellStyle name="20% - Accent6 10" xfId="549"/>
    <cellStyle name="20% - Accent6 11" xfId="550"/>
    <cellStyle name="20% - Accent6 12" xfId="551"/>
    <cellStyle name="20% - Accent6 13" xfId="552"/>
    <cellStyle name="20% - Accent6 14" xfId="553"/>
    <cellStyle name="20% - Accent6 2 10" xfId="554"/>
    <cellStyle name="20% - Accent6 2 11" xfId="555"/>
    <cellStyle name="20% - Accent6 2 12" xfId="556"/>
    <cellStyle name="20% - Accent6 2 13" xfId="557"/>
    <cellStyle name="20% - Accent6 2 13 10" xfId="558"/>
    <cellStyle name="20% - Accent6 2 13 11" xfId="559"/>
    <cellStyle name="20% - Accent6 2 13 12" xfId="560"/>
    <cellStyle name="20% - Accent6 2 13 13" xfId="561"/>
    <cellStyle name="20% - Accent6 2 13 14" xfId="562"/>
    <cellStyle name="20% - Accent6 2 13 15" xfId="563"/>
    <cellStyle name="20% - Accent6 2 13 16" xfId="564"/>
    <cellStyle name="20% - Accent6 2 13 17" xfId="565"/>
    <cellStyle name="20% - Accent6 2 13 18" xfId="566"/>
    <cellStyle name="20% - Accent6 2 13 19" xfId="567"/>
    <cellStyle name="20% - Accent6 2 13 2" xfId="568"/>
    <cellStyle name="20% - Accent6 2 13 20" xfId="569"/>
    <cellStyle name="20% - Accent6 2 13 21" xfId="570"/>
    <cellStyle name="20% - Accent6 2 13 22" xfId="571"/>
    <cellStyle name="20% - Accent6 2 13 23" xfId="572"/>
    <cellStyle name="20% - Accent6 2 13 24" xfId="573"/>
    <cellStyle name="20% - Accent6 2 13 25" xfId="574"/>
    <cellStyle name="20% - Accent6 2 13 26" xfId="575"/>
    <cellStyle name="20% - Accent6 2 13 27" xfId="576"/>
    <cellStyle name="20% - Accent6 2 13 28" xfId="577"/>
    <cellStyle name="20% - Accent6 2 13 29" xfId="578"/>
    <cellStyle name="20% - Accent6 2 13 3" xfId="579"/>
    <cellStyle name="20% - Accent6 2 13 30" xfId="580"/>
    <cellStyle name="20% - Accent6 2 13 31" xfId="581"/>
    <cellStyle name="20% - Accent6 2 13 32" xfId="582"/>
    <cellStyle name="20% - Accent6 2 13 33" xfId="583"/>
    <cellStyle name="20% - Accent6 2 13 34" xfId="584"/>
    <cellStyle name="20% - Accent6 2 13 35" xfId="585"/>
    <cellStyle name="20% - Accent6 2 13 36" xfId="586"/>
    <cellStyle name="20% - Accent6 2 13 37" xfId="587"/>
    <cellStyle name="20% - Accent6 2 13 38" xfId="588"/>
    <cellStyle name="20% - Accent6 2 13 39" xfId="589"/>
    <cellStyle name="20% - Accent6 2 13 4" xfId="590"/>
    <cellStyle name="20% - Accent6 2 13 40" xfId="591"/>
    <cellStyle name="20% - Accent6 2 13 41" xfId="592"/>
    <cellStyle name="20% - Accent6 2 13 42" xfId="593"/>
    <cellStyle name="20% - Accent6 2 13 43" xfId="594"/>
    <cellStyle name="20% - Accent6 2 13 44" xfId="595"/>
    <cellStyle name="20% - Accent6 2 13 45" xfId="596"/>
    <cellStyle name="20% - Accent6 2 13 46" xfId="597"/>
    <cellStyle name="20% - Accent6 2 13 47" xfId="598"/>
    <cellStyle name="20% - Accent6 2 13 5" xfId="599"/>
    <cellStyle name="20% - Accent6 2 13 6" xfId="600"/>
    <cellStyle name="20% - Accent6 2 13 7" xfId="601"/>
    <cellStyle name="20% - Accent6 2 13 8" xfId="602"/>
    <cellStyle name="20% - Accent6 2 13 9" xfId="603"/>
    <cellStyle name="20% - Accent6 2 2" xfId="604"/>
    <cellStyle name="20% - Accent6 2 2 10" xfId="605"/>
    <cellStyle name="20% - Accent6 2 2 2" xfId="606"/>
    <cellStyle name="20% - Accent6 2 2 2 2" xfId="607"/>
    <cellStyle name="20% - Accent6 2 2 3" xfId="608"/>
    <cellStyle name="20% - Accent6 2 2 4" xfId="609"/>
    <cellStyle name="20% - Accent6 2 2 5" xfId="610"/>
    <cellStyle name="20% - Accent6 2 2 6" xfId="611"/>
    <cellStyle name="20% - Accent6 2 2 7" xfId="612"/>
    <cellStyle name="20% - Accent6 2 2 8" xfId="613"/>
    <cellStyle name="20% - Accent6 2 2 9" xfId="614"/>
    <cellStyle name="20% - Accent6 2 3" xfId="615"/>
    <cellStyle name="20% - Accent6 2 3 2" xfId="616"/>
    <cellStyle name="20% - Accent6 2 4" xfId="617"/>
    <cellStyle name="20% - Accent6 2 4 2" xfId="618"/>
    <cellStyle name="20% - Accent6 2 5" xfId="619"/>
    <cellStyle name="20% - Accent6 2 6" xfId="620"/>
    <cellStyle name="20% - Accent6 2 7" xfId="621"/>
    <cellStyle name="20% - Accent6 2 8" xfId="622"/>
    <cellStyle name="20% - Accent6 2 9" xfId="623"/>
    <cellStyle name="20% - Accent6 3" xfId="624"/>
    <cellStyle name="20% - Accent6 3 10" xfId="625"/>
    <cellStyle name="20% - Accent6 3 2" xfId="626"/>
    <cellStyle name="20% - Accent6 3 3" xfId="627"/>
    <cellStyle name="20% - Accent6 3 4" xfId="628"/>
    <cellStyle name="20% - Accent6 3 5" xfId="629"/>
    <cellStyle name="20% - Accent6 3 6" xfId="630"/>
    <cellStyle name="20% - Accent6 3 7" xfId="631"/>
    <cellStyle name="20% - Accent6 3 8" xfId="632"/>
    <cellStyle name="20% - Accent6 3 9" xfId="633"/>
    <cellStyle name="20% - Accent6 4" xfId="634"/>
    <cellStyle name="20% - Accent6 4 10" xfId="635"/>
    <cellStyle name="20% - Accent6 4 2" xfId="636"/>
    <cellStyle name="20% - Accent6 4 3" xfId="637"/>
    <cellStyle name="20% - Accent6 4 4" xfId="638"/>
    <cellStyle name="20% - Accent6 4 5" xfId="639"/>
    <cellStyle name="20% - Accent6 4 6" xfId="640"/>
    <cellStyle name="20% - Accent6 4 7" xfId="641"/>
    <cellStyle name="20% - Accent6 4 8" xfId="642"/>
    <cellStyle name="20% - Accent6 4 9" xfId="643"/>
    <cellStyle name="20% - Accent6 5" xfId="644"/>
    <cellStyle name="20% - Accent6 5 10" xfId="645"/>
    <cellStyle name="20% - Accent6 5 2" xfId="646"/>
    <cellStyle name="20% - Accent6 5 3" xfId="647"/>
    <cellStyle name="20% - Accent6 5 4" xfId="648"/>
    <cellStyle name="20% - Accent6 5 5" xfId="649"/>
    <cellStyle name="20% - Accent6 5 6" xfId="650"/>
    <cellStyle name="20% - Accent6 5 7" xfId="651"/>
    <cellStyle name="20% - Accent6 5 8" xfId="652"/>
    <cellStyle name="20% - Accent6 5 9" xfId="653"/>
    <cellStyle name="20% - Accent6 6 2" xfId="654"/>
    <cellStyle name="20% - Accent6 7 2" xfId="655"/>
    <cellStyle name="20% - Accent6 8" xfId="656"/>
    <cellStyle name="20% - Accent6 9" xfId="657"/>
    <cellStyle name="40% - Accent1" xfId="16712" builtinId="31" customBuiltin="1"/>
    <cellStyle name="40% - Accent1 10" xfId="658"/>
    <cellStyle name="40% - Accent1 11" xfId="659"/>
    <cellStyle name="40% - Accent1 12" xfId="660"/>
    <cellStyle name="40% - Accent1 13" xfId="661"/>
    <cellStyle name="40% - Accent1 14" xfId="662"/>
    <cellStyle name="40% - Accent1 2 10" xfId="663"/>
    <cellStyle name="40% - Accent1 2 11" xfId="664"/>
    <cellStyle name="40% - Accent1 2 12" xfId="665"/>
    <cellStyle name="40% - Accent1 2 13" xfId="666"/>
    <cellStyle name="40% - Accent1 2 13 10" xfId="667"/>
    <cellStyle name="40% - Accent1 2 13 11" xfId="668"/>
    <cellStyle name="40% - Accent1 2 13 12" xfId="669"/>
    <cellStyle name="40% - Accent1 2 13 13" xfId="670"/>
    <cellStyle name="40% - Accent1 2 13 14" xfId="671"/>
    <cellStyle name="40% - Accent1 2 13 15" xfId="672"/>
    <cellStyle name="40% - Accent1 2 13 16" xfId="673"/>
    <cellStyle name="40% - Accent1 2 13 17" xfId="674"/>
    <cellStyle name="40% - Accent1 2 13 18" xfId="675"/>
    <cellStyle name="40% - Accent1 2 13 19" xfId="676"/>
    <cellStyle name="40% - Accent1 2 13 2" xfId="677"/>
    <cellStyle name="40% - Accent1 2 13 20" xfId="678"/>
    <cellStyle name="40% - Accent1 2 13 21" xfId="679"/>
    <cellStyle name="40% - Accent1 2 13 22" xfId="680"/>
    <cellStyle name="40% - Accent1 2 13 23" xfId="681"/>
    <cellStyle name="40% - Accent1 2 13 24" xfId="682"/>
    <cellStyle name="40% - Accent1 2 13 25" xfId="683"/>
    <cellStyle name="40% - Accent1 2 13 26" xfId="684"/>
    <cellStyle name="40% - Accent1 2 13 27" xfId="685"/>
    <cellStyle name="40% - Accent1 2 13 28" xfId="686"/>
    <cellStyle name="40% - Accent1 2 13 29" xfId="687"/>
    <cellStyle name="40% - Accent1 2 13 3" xfId="688"/>
    <cellStyle name="40% - Accent1 2 13 30" xfId="689"/>
    <cellStyle name="40% - Accent1 2 13 31" xfId="690"/>
    <cellStyle name="40% - Accent1 2 13 32" xfId="691"/>
    <cellStyle name="40% - Accent1 2 13 33" xfId="692"/>
    <cellStyle name="40% - Accent1 2 13 34" xfId="693"/>
    <cellStyle name="40% - Accent1 2 13 35" xfId="694"/>
    <cellStyle name="40% - Accent1 2 13 36" xfId="695"/>
    <cellStyle name="40% - Accent1 2 13 37" xfId="696"/>
    <cellStyle name="40% - Accent1 2 13 38" xfId="697"/>
    <cellStyle name="40% - Accent1 2 13 39" xfId="698"/>
    <cellStyle name="40% - Accent1 2 13 4" xfId="699"/>
    <cellStyle name="40% - Accent1 2 13 40" xfId="700"/>
    <cellStyle name="40% - Accent1 2 13 41" xfId="701"/>
    <cellStyle name="40% - Accent1 2 13 42" xfId="702"/>
    <cellStyle name="40% - Accent1 2 13 43" xfId="703"/>
    <cellStyle name="40% - Accent1 2 13 44" xfId="704"/>
    <cellStyle name="40% - Accent1 2 13 45" xfId="705"/>
    <cellStyle name="40% - Accent1 2 13 46" xfId="706"/>
    <cellStyle name="40% - Accent1 2 13 47" xfId="707"/>
    <cellStyle name="40% - Accent1 2 13 5" xfId="708"/>
    <cellStyle name="40% - Accent1 2 13 6" xfId="709"/>
    <cellStyle name="40% - Accent1 2 13 7" xfId="710"/>
    <cellStyle name="40% - Accent1 2 13 8" xfId="711"/>
    <cellStyle name="40% - Accent1 2 13 9" xfId="712"/>
    <cellStyle name="40% - Accent1 2 2" xfId="713"/>
    <cellStyle name="40% - Accent1 2 2 10" xfId="714"/>
    <cellStyle name="40% - Accent1 2 2 2" xfId="715"/>
    <cellStyle name="40% - Accent1 2 2 2 2" xfId="716"/>
    <cellStyle name="40% - Accent1 2 2 3" xfId="717"/>
    <cellStyle name="40% - Accent1 2 2 4" xfId="718"/>
    <cellStyle name="40% - Accent1 2 2 5" xfId="719"/>
    <cellStyle name="40% - Accent1 2 2 6" xfId="720"/>
    <cellStyle name="40% - Accent1 2 2 7" xfId="721"/>
    <cellStyle name="40% - Accent1 2 2 8" xfId="722"/>
    <cellStyle name="40% - Accent1 2 2 9" xfId="723"/>
    <cellStyle name="40% - Accent1 2 3" xfId="724"/>
    <cellStyle name="40% - Accent1 2 3 2" xfId="725"/>
    <cellStyle name="40% - Accent1 2 4" xfId="726"/>
    <cellStyle name="40% - Accent1 2 4 2" xfId="727"/>
    <cellStyle name="40% - Accent1 2 5" xfId="728"/>
    <cellStyle name="40% - Accent1 2 6" xfId="729"/>
    <cellStyle name="40% - Accent1 2 7" xfId="730"/>
    <cellStyle name="40% - Accent1 2 8" xfId="731"/>
    <cellStyle name="40% - Accent1 2 9" xfId="732"/>
    <cellStyle name="40% - Accent1 3" xfId="733"/>
    <cellStyle name="40% - Accent1 3 10" xfId="734"/>
    <cellStyle name="40% - Accent1 3 2" xfId="735"/>
    <cellStyle name="40% - Accent1 3 3" xfId="736"/>
    <cellStyle name="40% - Accent1 3 4" xfId="737"/>
    <cellStyle name="40% - Accent1 3 5" xfId="738"/>
    <cellStyle name="40% - Accent1 3 6" xfId="739"/>
    <cellStyle name="40% - Accent1 3 7" xfId="740"/>
    <cellStyle name="40% - Accent1 3 8" xfId="741"/>
    <cellStyle name="40% - Accent1 3 9" xfId="742"/>
    <cellStyle name="40% - Accent1 4" xfId="743"/>
    <cellStyle name="40% - Accent1 4 10" xfId="744"/>
    <cellStyle name="40% - Accent1 4 2" xfId="745"/>
    <cellStyle name="40% - Accent1 4 3" xfId="746"/>
    <cellStyle name="40% - Accent1 4 4" xfId="747"/>
    <cellStyle name="40% - Accent1 4 5" xfId="748"/>
    <cellStyle name="40% - Accent1 4 6" xfId="749"/>
    <cellStyle name="40% - Accent1 4 7" xfId="750"/>
    <cellStyle name="40% - Accent1 4 8" xfId="751"/>
    <cellStyle name="40% - Accent1 4 9" xfId="752"/>
    <cellStyle name="40% - Accent1 5" xfId="753"/>
    <cellStyle name="40% - Accent1 5 10" xfId="754"/>
    <cellStyle name="40% - Accent1 5 2" xfId="755"/>
    <cellStyle name="40% - Accent1 5 3" xfId="756"/>
    <cellStyle name="40% - Accent1 5 4" xfId="757"/>
    <cellStyle name="40% - Accent1 5 5" xfId="758"/>
    <cellStyle name="40% - Accent1 5 6" xfId="759"/>
    <cellStyle name="40% - Accent1 5 7" xfId="760"/>
    <cellStyle name="40% - Accent1 5 8" xfId="761"/>
    <cellStyle name="40% - Accent1 5 9" xfId="762"/>
    <cellStyle name="40% - Accent1 6 2" xfId="763"/>
    <cellStyle name="40% - Accent1 7 2" xfId="764"/>
    <cellStyle name="40% - Accent1 8" xfId="765"/>
    <cellStyle name="40% - Accent1 9" xfId="766"/>
    <cellStyle name="40% - Accent2" xfId="16716" builtinId="35" customBuiltin="1"/>
    <cellStyle name="40% - Accent2 10" xfId="767"/>
    <cellStyle name="40% - Accent2 11" xfId="768"/>
    <cellStyle name="40% - Accent2 12" xfId="769"/>
    <cellStyle name="40% - Accent2 13" xfId="770"/>
    <cellStyle name="40% - Accent2 14" xfId="771"/>
    <cellStyle name="40% - Accent2 2 10" xfId="772"/>
    <cellStyle name="40% - Accent2 2 11" xfId="773"/>
    <cellStyle name="40% - Accent2 2 12" xfId="774"/>
    <cellStyle name="40% - Accent2 2 13" xfId="775"/>
    <cellStyle name="40% - Accent2 2 13 10" xfId="776"/>
    <cellStyle name="40% - Accent2 2 13 11" xfId="777"/>
    <cellStyle name="40% - Accent2 2 13 12" xfId="778"/>
    <cellStyle name="40% - Accent2 2 13 13" xfId="779"/>
    <cellStyle name="40% - Accent2 2 13 14" xfId="780"/>
    <cellStyle name="40% - Accent2 2 13 15" xfId="781"/>
    <cellStyle name="40% - Accent2 2 13 16" xfId="782"/>
    <cellStyle name="40% - Accent2 2 13 17" xfId="783"/>
    <cellStyle name="40% - Accent2 2 13 18" xfId="784"/>
    <cellStyle name="40% - Accent2 2 13 19" xfId="785"/>
    <cellStyle name="40% - Accent2 2 13 2" xfId="786"/>
    <cellStyle name="40% - Accent2 2 13 20" xfId="787"/>
    <cellStyle name="40% - Accent2 2 13 21" xfId="788"/>
    <cellStyle name="40% - Accent2 2 13 22" xfId="789"/>
    <cellStyle name="40% - Accent2 2 13 23" xfId="790"/>
    <cellStyle name="40% - Accent2 2 13 24" xfId="791"/>
    <cellStyle name="40% - Accent2 2 13 25" xfId="792"/>
    <cellStyle name="40% - Accent2 2 13 26" xfId="793"/>
    <cellStyle name="40% - Accent2 2 13 27" xfId="794"/>
    <cellStyle name="40% - Accent2 2 13 28" xfId="795"/>
    <cellStyle name="40% - Accent2 2 13 29" xfId="796"/>
    <cellStyle name="40% - Accent2 2 13 3" xfId="797"/>
    <cellStyle name="40% - Accent2 2 13 30" xfId="798"/>
    <cellStyle name="40% - Accent2 2 13 31" xfId="799"/>
    <cellStyle name="40% - Accent2 2 13 32" xfId="800"/>
    <cellStyle name="40% - Accent2 2 13 33" xfId="801"/>
    <cellStyle name="40% - Accent2 2 13 34" xfId="802"/>
    <cellStyle name="40% - Accent2 2 13 35" xfId="803"/>
    <cellStyle name="40% - Accent2 2 13 36" xfId="804"/>
    <cellStyle name="40% - Accent2 2 13 37" xfId="805"/>
    <cellStyle name="40% - Accent2 2 13 38" xfId="806"/>
    <cellStyle name="40% - Accent2 2 13 39" xfId="807"/>
    <cellStyle name="40% - Accent2 2 13 4" xfId="808"/>
    <cellStyle name="40% - Accent2 2 13 40" xfId="809"/>
    <cellStyle name="40% - Accent2 2 13 41" xfId="810"/>
    <cellStyle name="40% - Accent2 2 13 42" xfId="811"/>
    <cellStyle name="40% - Accent2 2 13 43" xfId="812"/>
    <cellStyle name="40% - Accent2 2 13 44" xfId="813"/>
    <cellStyle name="40% - Accent2 2 13 45" xfId="814"/>
    <cellStyle name="40% - Accent2 2 13 46" xfId="815"/>
    <cellStyle name="40% - Accent2 2 13 47" xfId="816"/>
    <cellStyle name="40% - Accent2 2 13 5" xfId="817"/>
    <cellStyle name="40% - Accent2 2 13 6" xfId="818"/>
    <cellStyle name="40% - Accent2 2 13 7" xfId="819"/>
    <cellStyle name="40% - Accent2 2 13 8" xfId="820"/>
    <cellStyle name="40% - Accent2 2 13 9" xfId="821"/>
    <cellStyle name="40% - Accent2 2 2" xfId="822"/>
    <cellStyle name="40% - Accent2 2 2 10" xfId="823"/>
    <cellStyle name="40% - Accent2 2 2 2" xfId="824"/>
    <cellStyle name="40% - Accent2 2 2 2 2" xfId="825"/>
    <cellStyle name="40% - Accent2 2 2 3" xfId="826"/>
    <cellStyle name="40% - Accent2 2 2 4" xfId="827"/>
    <cellStyle name="40% - Accent2 2 2 5" xfId="828"/>
    <cellStyle name="40% - Accent2 2 2 6" xfId="829"/>
    <cellStyle name="40% - Accent2 2 2 7" xfId="830"/>
    <cellStyle name="40% - Accent2 2 2 8" xfId="831"/>
    <cellStyle name="40% - Accent2 2 2 9" xfId="832"/>
    <cellStyle name="40% - Accent2 2 3" xfId="833"/>
    <cellStyle name="40% - Accent2 2 3 2" xfId="834"/>
    <cellStyle name="40% - Accent2 2 4" xfId="835"/>
    <cellStyle name="40% - Accent2 2 4 2" xfId="836"/>
    <cellStyle name="40% - Accent2 2 5" xfId="837"/>
    <cellStyle name="40% - Accent2 2 6" xfId="838"/>
    <cellStyle name="40% - Accent2 2 7" xfId="839"/>
    <cellStyle name="40% - Accent2 2 8" xfId="840"/>
    <cellStyle name="40% - Accent2 2 9" xfId="841"/>
    <cellStyle name="40% - Accent2 3" xfId="842"/>
    <cellStyle name="40% - Accent2 3 10" xfId="843"/>
    <cellStyle name="40% - Accent2 3 2" xfId="844"/>
    <cellStyle name="40% - Accent2 3 3" xfId="845"/>
    <cellStyle name="40% - Accent2 3 4" xfId="846"/>
    <cellStyle name="40% - Accent2 3 5" xfId="847"/>
    <cellStyle name="40% - Accent2 3 6" xfId="848"/>
    <cellStyle name="40% - Accent2 3 7" xfId="849"/>
    <cellStyle name="40% - Accent2 3 8" xfId="850"/>
    <cellStyle name="40% - Accent2 3 9" xfId="851"/>
    <cellStyle name="40% - Accent2 4" xfId="852"/>
    <cellStyle name="40% - Accent2 4 10" xfId="853"/>
    <cellStyle name="40% - Accent2 4 2" xfId="854"/>
    <cellStyle name="40% - Accent2 4 3" xfId="855"/>
    <cellStyle name="40% - Accent2 4 4" xfId="856"/>
    <cellStyle name="40% - Accent2 4 5" xfId="857"/>
    <cellStyle name="40% - Accent2 4 6" xfId="858"/>
    <cellStyle name="40% - Accent2 4 7" xfId="859"/>
    <cellStyle name="40% - Accent2 4 8" xfId="860"/>
    <cellStyle name="40% - Accent2 4 9" xfId="861"/>
    <cellStyle name="40% - Accent2 5" xfId="862"/>
    <cellStyle name="40% - Accent2 5 10" xfId="863"/>
    <cellStyle name="40% - Accent2 5 2" xfId="864"/>
    <cellStyle name="40% - Accent2 5 3" xfId="865"/>
    <cellStyle name="40% - Accent2 5 4" xfId="866"/>
    <cellStyle name="40% - Accent2 5 5" xfId="867"/>
    <cellStyle name="40% - Accent2 5 6" xfId="868"/>
    <cellStyle name="40% - Accent2 5 7" xfId="869"/>
    <cellStyle name="40% - Accent2 5 8" xfId="870"/>
    <cellStyle name="40% - Accent2 5 9" xfId="871"/>
    <cellStyle name="40% - Accent2 6 2" xfId="872"/>
    <cellStyle name="40% - Accent2 7 2" xfId="873"/>
    <cellStyle name="40% - Accent2 8" xfId="874"/>
    <cellStyle name="40% - Accent2 9" xfId="875"/>
    <cellStyle name="40% - Accent3" xfId="16720" builtinId="39" customBuiltin="1"/>
    <cellStyle name="40% - Accent3 10" xfId="876"/>
    <cellStyle name="40% - Accent3 11" xfId="877"/>
    <cellStyle name="40% - Accent3 12" xfId="878"/>
    <cellStyle name="40% - Accent3 13" xfId="879"/>
    <cellStyle name="40% - Accent3 14" xfId="880"/>
    <cellStyle name="40% - Accent3 2 10" xfId="881"/>
    <cellStyle name="40% - Accent3 2 11" xfId="882"/>
    <cellStyle name="40% - Accent3 2 12" xfId="883"/>
    <cellStyle name="40% - Accent3 2 13" xfId="884"/>
    <cellStyle name="40% - Accent3 2 13 10" xfId="885"/>
    <cellStyle name="40% - Accent3 2 13 11" xfId="886"/>
    <cellStyle name="40% - Accent3 2 13 12" xfId="887"/>
    <cellStyle name="40% - Accent3 2 13 13" xfId="888"/>
    <cellStyle name="40% - Accent3 2 13 14" xfId="889"/>
    <cellStyle name="40% - Accent3 2 13 15" xfId="890"/>
    <cellStyle name="40% - Accent3 2 13 16" xfId="891"/>
    <cellStyle name="40% - Accent3 2 13 17" xfId="892"/>
    <cellStyle name="40% - Accent3 2 13 18" xfId="893"/>
    <cellStyle name="40% - Accent3 2 13 19" xfId="894"/>
    <cellStyle name="40% - Accent3 2 13 2" xfId="895"/>
    <cellStyle name="40% - Accent3 2 13 20" xfId="896"/>
    <cellStyle name="40% - Accent3 2 13 21" xfId="897"/>
    <cellStyle name="40% - Accent3 2 13 22" xfId="898"/>
    <cellStyle name="40% - Accent3 2 13 23" xfId="899"/>
    <cellStyle name="40% - Accent3 2 13 24" xfId="900"/>
    <cellStyle name="40% - Accent3 2 13 25" xfId="901"/>
    <cellStyle name="40% - Accent3 2 13 26" xfId="902"/>
    <cellStyle name="40% - Accent3 2 13 27" xfId="903"/>
    <cellStyle name="40% - Accent3 2 13 28" xfId="904"/>
    <cellStyle name="40% - Accent3 2 13 29" xfId="905"/>
    <cellStyle name="40% - Accent3 2 13 3" xfId="906"/>
    <cellStyle name="40% - Accent3 2 13 30" xfId="907"/>
    <cellStyle name="40% - Accent3 2 13 31" xfId="908"/>
    <cellStyle name="40% - Accent3 2 13 32" xfId="909"/>
    <cellStyle name="40% - Accent3 2 13 33" xfId="910"/>
    <cellStyle name="40% - Accent3 2 13 34" xfId="911"/>
    <cellStyle name="40% - Accent3 2 13 35" xfId="912"/>
    <cellStyle name="40% - Accent3 2 13 36" xfId="913"/>
    <cellStyle name="40% - Accent3 2 13 37" xfId="914"/>
    <cellStyle name="40% - Accent3 2 13 38" xfId="915"/>
    <cellStyle name="40% - Accent3 2 13 39" xfId="916"/>
    <cellStyle name="40% - Accent3 2 13 4" xfId="917"/>
    <cellStyle name="40% - Accent3 2 13 40" xfId="918"/>
    <cellStyle name="40% - Accent3 2 13 41" xfId="919"/>
    <cellStyle name="40% - Accent3 2 13 42" xfId="920"/>
    <cellStyle name="40% - Accent3 2 13 43" xfId="921"/>
    <cellStyle name="40% - Accent3 2 13 44" xfId="922"/>
    <cellStyle name="40% - Accent3 2 13 45" xfId="923"/>
    <cellStyle name="40% - Accent3 2 13 46" xfId="924"/>
    <cellStyle name="40% - Accent3 2 13 47" xfId="925"/>
    <cellStyle name="40% - Accent3 2 13 5" xfId="926"/>
    <cellStyle name="40% - Accent3 2 13 6" xfId="927"/>
    <cellStyle name="40% - Accent3 2 13 7" xfId="928"/>
    <cellStyle name="40% - Accent3 2 13 8" xfId="929"/>
    <cellStyle name="40% - Accent3 2 13 9" xfId="930"/>
    <cellStyle name="40% - Accent3 2 2" xfId="931"/>
    <cellStyle name="40% - Accent3 2 2 10" xfId="932"/>
    <cellStyle name="40% - Accent3 2 2 2" xfId="933"/>
    <cellStyle name="40% - Accent3 2 2 2 2" xfId="934"/>
    <cellStyle name="40% - Accent3 2 2 3" xfId="935"/>
    <cellStyle name="40% - Accent3 2 2 4" xfId="936"/>
    <cellStyle name="40% - Accent3 2 2 5" xfId="937"/>
    <cellStyle name="40% - Accent3 2 2 6" xfId="938"/>
    <cellStyle name="40% - Accent3 2 2 7" xfId="939"/>
    <cellStyle name="40% - Accent3 2 2 8" xfId="940"/>
    <cellStyle name="40% - Accent3 2 2 9" xfId="941"/>
    <cellStyle name="40% - Accent3 2 3" xfId="942"/>
    <cellStyle name="40% - Accent3 2 3 2" xfId="943"/>
    <cellStyle name="40% - Accent3 2 4" xfId="944"/>
    <cellStyle name="40% - Accent3 2 4 2" xfId="945"/>
    <cellStyle name="40% - Accent3 2 5" xfId="946"/>
    <cellStyle name="40% - Accent3 2 6" xfId="947"/>
    <cellStyle name="40% - Accent3 2 7" xfId="948"/>
    <cellStyle name="40% - Accent3 2 8" xfId="949"/>
    <cellStyle name="40% - Accent3 2 9" xfId="950"/>
    <cellStyle name="40% - Accent3 3" xfId="951"/>
    <cellStyle name="40% - Accent3 3 10" xfId="952"/>
    <cellStyle name="40% - Accent3 3 2" xfId="953"/>
    <cellStyle name="40% - Accent3 3 3" xfId="954"/>
    <cellStyle name="40% - Accent3 3 4" xfId="955"/>
    <cellStyle name="40% - Accent3 3 5" xfId="956"/>
    <cellStyle name="40% - Accent3 3 6" xfId="957"/>
    <cellStyle name="40% - Accent3 3 7" xfId="958"/>
    <cellStyle name="40% - Accent3 3 8" xfId="959"/>
    <cellStyle name="40% - Accent3 3 9" xfId="960"/>
    <cellStyle name="40% - Accent3 4" xfId="961"/>
    <cellStyle name="40% - Accent3 4 10" xfId="962"/>
    <cellStyle name="40% - Accent3 4 2" xfId="963"/>
    <cellStyle name="40% - Accent3 4 3" xfId="964"/>
    <cellStyle name="40% - Accent3 4 4" xfId="965"/>
    <cellStyle name="40% - Accent3 4 5" xfId="966"/>
    <cellStyle name="40% - Accent3 4 6" xfId="967"/>
    <cellStyle name="40% - Accent3 4 7" xfId="968"/>
    <cellStyle name="40% - Accent3 4 8" xfId="969"/>
    <cellStyle name="40% - Accent3 4 9" xfId="970"/>
    <cellStyle name="40% - Accent3 5" xfId="971"/>
    <cellStyle name="40% - Accent3 5 10" xfId="972"/>
    <cellStyle name="40% - Accent3 5 2" xfId="973"/>
    <cellStyle name="40% - Accent3 5 3" xfId="974"/>
    <cellStyle name="40% - Accent3 5 4" xfId="975"/>
    <cellStyle name="40% - Accent3 5 5" xfId="976"/>
    <cellStyle name="40% - Accent3 5 6" xfId="977"/>
    <cellStyle name="40% - Accent3 5 7" xfId="978"/>
    <cellStyle name="40% - Accent3 5 8" xfId="979"/>
    <cellStyle name="40% - Accent3 5 9" xfId="980"/>
    <cellStyle name="40% - Accent3 6 2" xfId="981"/>
    <cellStyle name="40% - Accent3 7 2" xfId="982"/>
    <cellStyle name="40% - Accent3 8" xfId="983"/>
    <cellStyle name="40% - Accent3 9" xfId="984"/>
    <cellStyle name="40% - Accent4" xfId="16724" builtinId="43" customBuiltin="1"/>
    <cellStyle name="40% - Accent4 10" xfId="985"/>
    <cellStyle name="40% - Accent4 11" xfId="986"/>
    <cellStyle name="40% - Accent4 12" xfId="987"/>
    <cellStyle name="40% - Accent4 13" xfId="988"/>
    <cellStyle name="40% - Accent4 14" xfId="989"/>
    <cellStyle name="40% - Accent4 2 10" xfId="990"/>
    <cellStyle name="40% - Accent4 2 11" xfId="991"/>
    <cellStyle name="40% - Accent4 2 12" xfId="992"/>
    <cellStyle name="40% - Accent4 2 13" xfId="993"/>
    <cellStyle name="40% - Accent4 2 13 10" xfId="994"/>
    <cellStyle name="40% - Accent4 2 13 11" xfId="995"/>
    <cellStyle name="40% - Accent4 2 13 12" xfId="996"/>
    <cellStyle name="40% - Accent4 2 13 13" xfId="997"/>
    <cellStyle name="40% - Accent4 2 13 14" xfId="998"/>
    <cellStyle name="40% - Accent4 2 13 15" xfId="999"/>
    <cellStyle name="40% - Accent4 2 13 16" xfId="1000"/>
    <cellStyle name="40% - Accent4 2 13 17" xfId="1001"/>
    <cellStyle name="40% - Accent4 2 13 18" xfId="1002"/>
    <cellStyle name="40% - Accent4 2 13 19" xfId="1003"/>
    <cellStyle name="40% - Accent4 2 13 2" xfId="1004"/>
    <cellStyle name="40% - Accent4 2 13 20" xfId="1005"/>
    <cellStyle name="40% - Accent4 2 13 21" xfId="1006"/>
    <cellStyle name="40% - Accent4 2 13 22" xfId="1007"/>
    <cellStyle name="40% - Accent4 2 13 23" xfId="1008"/>
    <cellStyle name="40% - Accent4 2 13 24" xfId="1009"/>
    <cellStyle name="40% - Accent4 2 13 25" xfId="1010"/>
    <cellStyle name="40% - Accent4 2 13 26" xfId="1011"/>
    <cellStyle name="40% - Accent4 2 13 27" xfId="1012"/>
    <cellStyle name="40% - Accent4 2 13 28" xfId="1013"/>
    <cellStyle name="40% - Accent4 2 13 29" xfId="1014"/>
    <cellStyle name="40% - Accent4 2 13 3" xfId="1015"/>
    <cellStyle name="40% - Accent4 2 13 30" xfId="1016"/>
    <cellStyle name="40% - Accent4 2 13 31" xfId="1017"/>
    <cellStyle name="40% - Accent4 2 13 32" xfId="1018"/>
    <cellStyle name="40% - Accent4 2 13 33" xfId="1019"/>
    <cellStyle name="40% - Accent4 2 13 34" xfId="1020"/>
    <cellStyle name="40% - Accent4 2 13 35" xfId="1021"/>
    <cellStyle name="40% - Accent4 2 13 36" xfId="1022"/>
    <cellStyle name="40% - Accent4 2 13 37" xfId="1023"/>
    <cellStyle name="40% - Accent4 2 13 38" xfId="1024"/>
    <cellStyle name="40% - Accent4 2 13 39" xfId="1025"/>
    <cellStyle name="40% - Accent4 2 13 4" xfId="1026"/>
    <cellStyle name="40% - Accent4 2 13 40" xfId="1027"/>
    <cellStyle name="40% - Accent4 2 13 41" xfId="1028"/>
    <cellStyle name="40% - Accent4 2 13 42" xfId="1029"/>
    <cellStyle name="40% - Accent4 2 13 43" xfId="1030"/>
    <cellStyle name="40% - Accent4 2 13 44" xfId="1031"/>
    <cellStyle name="40% - Accent4 2 13 45" xfId="1032"/>
    <cellStyle name="40% - Accent4 2 13 46" xfId="1033"/>
    <cellStyle name="40% - Accent4 2 13 47" xfId="1034"/>
    <cellStyle name="40% - Accent4 2 13 5" xfId="1035"/>
    <cellStyle name="40% - Accent4 2 13 6" xfId="1036"/>
    <cellStyle name="40% - Accent4 2 13 7" xfId="1037"/>
    <cellStyle name="40% - Accent4 2 13 8" xfId="1038"/>
    <cellStyle name="40% - Accent4 2 13 9" xfId="1039"/>
    <cellStyle name="40% - Accent4 2 2" xfId="1040"/>
    <cellStyle name="40% - Accent4 2 2 10" xfId="1041"/>
    <cellStyle name="40% - Accent4 2 2 2" xfId="1042"/>
    <cellStyle name="40% - Accent4 2 2 2 2" xfId="1043"/>
    <cellStyle name="40% - Accent4 2 2 3" xfId="1044"/>
    <cellStyle name="40% - Accent4 2 2 4" xfId="1045"/>
    <cellStyle name="40% - Accent4 2 2 5" xfId="1046"/>
    <cellStyle name="40% - Accent4 2 2 6" xfId="1047"/>
    <cellStyle name="40% - Accent4 2 2 7" xfId="1048"/>
    <cellStyle name="40% - Accent4 2 2 8" xfId="1049"/>
    <cellStyle name="40% - Accent4 2 2 9" xfId="1050"/>
    <cellStyle name="40% - Accent4 2 3" xfId="1051"/>
    <cellStyle name="40% - Accent4 2 3 2" xfId="1052"/>
    <cellStyle name="40% - Accent4 2 4" xfId="1053"/>
    <cellStyle name="40% - Accent4 2 4 2" xfId="1054"/>
    <cellStyle name="40% - Accent4 2 5" xfId="1055"/>
    <cellStyle name="40% - Accent4 2 6" xfId="1056"/>
    <cellStyle name="40% - Accent4 2 7" xfId="1057"/>
    <cellStyle name="40% - Accent4 2 8" xfId="1058"/>
    <cellStyle name="40% - Accent4 2 9" xfId="1059"/>
    <cellStyle name="40% - Accent4 3" xfId="1060"/>
    <cellStyle name="40% - Accent4 3 10" xfId="1061"/>
    <cellStyle name="40% - Accent4 3 2" xfId="1062"/>
    <cellStyle name="40% - Accent4 3 3" xfId="1063"/>
    <cellStyle name="40% - Accent4 3 4" xfId="1064"/>
    <cellStyle name="40% - Accent4 3 5" xfId="1065"/>
    <cellStyle name="40% - Accent4 3 6" xfId="1066"/>
    <cellStyle name="40% - Accent4 3 7" xfId="1067"/>
    <cellStyle name="40% - Accent4 3 8" xfId="1068"/>
    <cellStyle name="40% - Accent4 3 9" xfId="1069"/>
    <cellStyle name="40% - Accent4 4" xfId="1070"/>
    <cellStyle name="40% - Accent4 4 10" xfId="1071"/>
    <cellStyle name="40% - Accent4 4 2" xfId="1072"/>
    <cellStyle name="40% - Accent4 4 3" xfId="1073"/>
    <cellStyle name="40% - Accent4 4 4" xfId="1074"/>
    <cellStyle name="40% - Accent4 4 5" xfId="1075"/>
    <cellStyle name="40% - Accent4 4 6" xfId="1076"/>
    <cellStyle name="40% - Accent4 4 7" xfId="1077"/>
    <cellStyle name="40% - Accent4 4 8" xfId="1078"/>
    <cellStyle name="40% - Accent4 4 9" xfId="1079"/>
    <cellStyle name="40% - Accent4 5" xfId="1080"/>
    <cellStyle name="40% - Accent4 5 10" xfId="1081"/>
    <cellStyle name="40% - Accent4 5 2" xfId="1082"/>
    <cellStyle name="40% - Accent4 5 3" xfId="1083"/>
    <cellStyle name="40% - Accent4 5 4" xfId="1084"/>
    <cellStyle name="40% - Accent4 5 5" xfId="1085"/>
    <cellStyle name="40% - Accent4 5 6" xfId="1086"/>
    <cellStyle name="40% - Accent4 5 7" xfId="1087"/>
    <cellStyle name="40% - Accent4 5 8" xfId="1088"/>
    <cellStyle name="40% - Accent4 5 9" xfId="1089"/>
    <cellStyle name="40% - Accent4 6 2" xfId="1090"/>
    <cellStyle name="40% - Accent4 7 2" xfId="1091"/>
    <cellStyle name="40% - Accent4 8" xfId="1092"/>
    <cellStyle name="40% - Accent4 9" xfId="1093"/>
    <cellStyle name="40% - Accent5" xfId="16728" builtinId="47" customBuiltin="1"/>
    <cellStyle name="40% - Accent5 10" xfId="1094"/>
    <cellStyle name="40% - Accent5 11" xfId="1095"/>
    <cellStyle name="40% - Accent5 12" xfId="1096"/>
    <cellStyle name="40% - Accent5 13" xfId="1097"/>
    <cellStyle name="40% - Accent5 14" xfId="1098"/>
    <cellStyle name="40% - Accent5 2 10" xfId="1099"/>
    <cellStyle name="40% - Accent5 2 11" xfId="1100"/>
    <cellStyle name="40% - Accent5 2 12" xfId="1101"/>
    <cellStyle name="40% - Accent5 2 13" xfId="1102"/>
    <cellStyle name="40% - Accent5 2 13 10" xfId="1103"/>
    <cellStyle name="40% - Accent5 2 13 11" xfId="1104"/>
    <cellStyle name="40% - Accent5 2 13 12" xfId="1105"/>
    <cellStyle name="40% - Accent5 2 13 13" xfId="1106"/>
    <cellStyle name="40% - Accent5 2 13 14" xfId="1107"/>
    <cellStyle name="40% - Accent5 2 13 15" xfId="1108"/>
    <cellStyle name="40% - Accent5 2 13 16" xfId="1109"/>
    <cellStyle name="40% - Accent5 2 13 17" xfId="1110"/>
    <cellStyle name="40% - Accent5 2 13 18" xfId="1111"/>
    <cellStyle name="40% - Accent5 2 13 19" xfId="1112"/>
    <cellStyle name="40% - Accent5 2 13 2" xfId="1113"/>
    <cellStyle name="40% - Accent5 2 13 20" xfId="1114"/>
    <cellStyle name="40% - Accent5 2 13 21" xfId="1115"/>
    <cellStyle name="40% - Accent5 2 13 22" xfId="1116"/>
    <cellStyle name="40% - Accent5 2 13 23" xfId="1117"/>
    <cellStyle name="40% - Accent5 2 13 24" xfId="1118"/>
    <cellStyle name="40% - Accent5 2 13 25" xfId="1119"/>
    <cellStyle name="40% - Accent5 2 13 26" xfId="1120"/>
    <cellStyle name="40% - Accent5 2 13 27" xfId="1121"/>
    <cellStyle name="40% - Accent5 2 13 28" xfId="1122"/>
    <cellStyle name="40% - Accent5 2 13 29" xfId="1123"/>
    <cellStyle name="40% - Accent5 2 13 3" xfId="1124"/>
    <cellStyle name="40% - Accent5 2 13 30" xfId="1125"/>
    <cellStyle name="40% - Accent5 2 13 31" xfId="1126"/>
    <cellStyle name="40% - Accent5 2 13 32" xfId="1127"/>
    <cellStyle name="40% - Accent5 2 13 33" xfId="1128"/>
    <cellStyle name="40% - Accent5 2 13 34" xfId="1129"/>
    <cellStyle name="40% - Accent5 2 13 35" xfId="1130"/>
    <cellStyle name="40% - Accent5 2 13 36" xfId="1131"/>
    <cellStyle name="40% - Accent5 2 13 37" xfId="1132"/>
    <cellStyle name="40% - Accent5 2 13 38" xfId="1133"/>
    <cellStyle name="40% - Accent5 2 13 39" xfId="1134"/>
    <cellStyle name="40% - Accent5 2 13 4" xfId="1135"/>
    <cellStyle name="40% - Accent5 2 13 40" xfId="1136"/>
    <cellStyle name="40% - Accent5 2 13 41" xfId="1137"/>
    <cellStyle name="40% - Accent5 2 13 42" xfId="1138"/>
    <cellStyle name="40% - Accent5 2 13 43" xfId="1139"/>
    <cellStyle name="40% - Accent5 2 13 44" xfId="1140"/>
    <cellStyle name="40% - Accent5 2 13 45" xfId="1141"/>
    <cellStyle name="40% - Accent5 2 13 46" xfId="1142"/>
    <cellStyle name="40% - Accent5 2 13 47" xfId="1143"/>
    <cellStyle name="40% - Accent5 2 13 5" xfId="1144"/>
    <cellStyle name="40% - Accent5 2 13 6" xfId="1145"/>
    <cellStyle name="40% - Accent5 2 13 7" xfId="1146"/>
    <cellStyle name="40% - Accent5 2 13 8" xfId="1147"/>
    <cellStyle name="40% - Accent5 2 13 9" xfId="1148"/>
    <cellStyle name="40% - Accent5 2 2" xfId="1149"/>
    <cellStyle name="40% - Accent5 2 2 10" xfId="1150"/>
    <cellStyle name="40% - Accent5 2 2 2" xfId="1151"/>
    <cellStyle name="40% - Accent5 2 2 2 2" xfId="1152"/>
    <cellStyle name="40% - Accent5 2 2 3" xfId="1153"/>
    <cellStyle name="40% - Accent5 2 2 4" xfId="1154"/>
    <cellStyle name="40% - Accent5 2 2 5" xfId="1155"/>
    <cellStyle name="40% - Accent5 2 2 6" xfId="1156"/>
    <cellStyle name="40% - Accent5 2 2 7" xfId="1157"/>
    <cellStyle name="40% - Accent5 2 2 8" xfId="1158"/>
    <cellStyle name="40% - Accent5 2 2 9" xfId="1159"/>
    <cellStyle name="40% - Accent5 2 3" xfId="1160"/>
    <cellStyle name="40% - Accent5 2 3 2" xfId="1161"/>
    <cellStyle name="40% - Accent5 2 4" xfId="1162"/>
    <cellStyle name="40% - Accent5 2 4 2" xfId="1163"/>
    <cellStyle name="40% - Accent5 2 5" xfId="1164"/>
    <cellStyle name="40% - Accent5 2 6" xfId="1165"/>
    <cellStyle name="40% - Accent5 2 7" xfId="1166"/>
    <cellStyle name="40% - Accent5 2 8" xfId="1167"/>
    <cellStyle name="40% - Accent5 2 9" xfId="1168"/>
    <cellStyle name="40% - Accent5 3" xfId="1169"/>
    <cellStyle name="40% - Accent5 3 10" xfId="1170"/>
    <cellStyle name="40% - Accent5 3 2" xfId="1171"/>
    <cellStyle name="40% - Accent5 3 3" xfId="1172"/>
    <cellStyle name="40% - Accent5 3 4" xfId="1173"/>
    <cellStyle name="40% - Accent5 3 5" xfId="1174"/>
    <cellStyle name="40% - Accent5 3 6" xfId="1175"/>
    <cellStyle name="40% - Accent5 3 7" xfId="1176"/>
    <cellStyle name="40% - Accent5 3 8" xfId="1177"/>
    <cellStyle name="40% - Accent5 3 9" xfId="1178"/>
    <cellStyle name="40% - Accent5 4" xfId="1179"/>
    <cellStyle name="40% - Accent5 4 10" xfId="1180"/>
    <cellStyle name="40% - Accent5 4 2" xfId="1181"/>
    <cellStyle name="40% - Accent5 4 3" xfId="1182"/>
    <cellStyle name="40% - Accent5 4 4" xfId="1183"/>
    <cellStyle name="40% - Accent5 4 5" xfId="1184"/>
    <cellStyle name="40% - Accent5 4 6" xfId="1185"/>
    <cellStyle name="40% - Accent5 4 7" xfId="1186"/>
    <cellStyle name="40% - Accent5 4 8" xfId="1187"/>
    <cellStyle name="40% - Accent5 4 9" xfId="1188"/>
    <cellStyle name="40% - Accent5 5" xfId="1189"/>
    <cellStyle name="40% - Accent5 5 10" xfId="1190"/>
    <cellStyle name="40% - Accent5 5 2" xfId="1191"/>
    <cellStyle name="40% - Accent5 5 3" xfId="1192"/>
    <cellStyle name="40% - Accent5 5 4" xfId="1193"/>
    <cellStyle name="40% - Accent5 5 5" xfId="1194"/>
    <cellStyle name="40% - Accent5 5 6" xfId="1195"/>
    <cellStyle name="40% - Accent5 5 7" xfId="1196"/>
    <cellStyle name="40% - Accent5 5 8" xfId="1197"/>
    <cellStyle name="40% - Accent5 5 9" xfId="1198"/>
    <cellStyle name="40% - Accent5 6 2" xfId="1199"/>
    <cellStyle name="40% - Accent5 7 2" xfId="1200"/>
    <cellStyle name="40% - Accent5 8" xfId="1201"/>
    <cellStyle name="40% - Accent5 9" xfId="1202"/>
    <cellStyle name="40% - Accent6" xfId="16732" builtinId="51" customBuiltin="1"/>
    <cellStyle name="40% - Accent6 10" xfId="1203"/>
    <cellStyle name="40% - Accent6 11" xfId="1204"/>
    <cellStyle name="40% - Accent6 12" xfId="1205"/>
    <cellStyle name="40% - Accent6 13" xfId="1206"/>
    <cellStyle name="40% - Accent6 14" xfId="1207"/>
    <cellStyle name="40% - Accent6 2 10" xfId="1208"/>
    <cellStyle name="40% - Accent6 2 11" xfId="1209"/>
    <cellStyle name="40% - Accent6 2 12" xfId="1210"/>
    <cellStyle name="40% - Accent6 2 13" xfId="1211"/>
    <cellStyle name="40% - Accent6 2 13 10" xfId="1212"/>
    <cellStyle name="40% - Accent6 2 13 11" xfId="1213"/>
    <cellStyle name="40% - Accent6 2 13 12" xfId="1214"/>
    <cellStyle name="40% - Accent6 2 13 13" xfId="1215"/>
    <cellStyle name="40% - Accent6 2 13 14" xfId="1216"/>
    <cellStyle name="40% - Accent6 2 13 15" xfId="1217"/>
    <cellStyle name="40% - Accent6 2 13 16" xfId="1218"/>
    <cellStyle name="40% - Accent6 2 13 17" xfId="1219"/>
    <cellStyle name="40% - Accent6 2 13 18" xfId="1220"/>
    <cellStyle name="40% - Accent6 2 13 19" xfId="1221"/>
    <cellStyle name="40% - Accent6 2 13 2" xfId="1222"/>
    <cellStyle name="40% - Accent6 2 13 20" xfId="1223"/>
    <cellStyle name="40% - Accent6 2 13 21" xfId="1224"/>
    <cellStyle name="40% - Accent6 2 13 22" xfId="1225"/>
    <cellStyle name="40% - Accent6 2 13 23" xfId="1226"/>
    <cellStyle name="40% - Accent6 2 13 24" xfId="1227"/>
    <cellStyle name="40% - Accent6 2 13 25" xfId="1228"/>
    <cellStyle name="40% - Accent6 2 13 26" xfId="1229"/>
    <cellStyle name="40% - Accent6 2 13 27" xfId="1230"/>
    <cellStyle name="40% - Accent6 2 13 28" xfId="1231"/>
    <cellStyle name="40% - Accent6 2 13 29" xfId="1232"/>
    <cellStyle name="40% - Accent6 2 13 3" xfId="1233"/>
    <cellStyle name="40% - Accent6 2 13 30" xfId="1234"/>
    <cellStyle name="40% - Accent6 2 13 31" xfId="1235"/>
    <cellStyle name="40% - Accent6 2 13 32" xfId="1236"/>
    <cellStyle name="40% - Accent6 2 13 33" xfId="1237"/>
    <cellStyle name="40% - Accent6 2 13 34" xfId="1238"/>
    <cellStyle name="40% - Accent6 2 13 35" xfId="1239"/>
    <cellStyle name="40% - Accent6 2 13 36" xfId="1240"/>
    <cellStyle name="40% - Accent6 2 13 37" xfId="1241"/>
    <cellStyle name="40% - Accent6 2 13 38" xfId="1242"/>
    <cellStyle name="40% - Accent6 2 13 39" xfId="1243"/>
    <cellStyle name="40% - Accent6 2 13 4" xfId="1244"/>
    <cellStyle name="40% - Accent6 2 13 40" xfId="1245"/>
    <cellStyle name="40% - Accent6 2 13 41" xfId="1246"/>
    <cellStyle name="40% - Accent6 2 13 42" xfId="1247"/>
    <cellStyle name="40% - Accent6 2 13 43" xfId="1248"/>
    <cellStyle name="40% - Accent6 2 13 44" xfId="1249"/>
    <cellStyle name="40% - Accent6 2 13 45" xfId="1250"/>
    <cellStyle name="40% - Accent6 2 13 46" xfId="1251"/>
    <cellStyle name="40% - Accent6 2 13 47" xfId="1252"/>
    <cellStyle name="40% - Accent6 2 13 5" xfId="1253"/>
    <cellStyle name="40% - Accent6 2 13 6" xfId="1254"/>
    <cellStyle name="40% - Accent6 2 13 7" xfId="1255"/>
    <cellStyle name="40% - Accent6 2 13 8" xfId="1256"/>
    <cellStyle name="40% - Accent6 2 13 9" xfId="1257"/>
    <cellStyle name="40% - Accent6 2 2" xfId="1258"/>
    <cellStyle name="40% - Accent6 2 2 10" xfId="1259"/>
    <cellStyle name="40% - Accent6 2 2 2" xfId="1260"/>
    <cellStyle name="40% - Accent6 2 2 2 2" xfId="1261"/>
    <cellStyle name="40% - Accent6 2 2 3" xfId="1262"/>
    <cellStyle name="40% - Accent6 2 2 4" xfId="1263"/>
    <cellStyle name="40% - Accent6 2 2 5" xfId="1264"/>
    <cellStyle name="40% - Accent6 2 2 6" xfId="1265"/>
    <cellStyle name="40% - Accent6 2 2 7" xfId="1266"/>
    <cellStyle name="40% - Accent6 2 2 8" xfId="1267"/>
    <cellStyle name="40% - Accent6 2 2 9" xfId="1268"/>
    <cellStyle name="40% - Accent6 2 3" xfId="1269"/>
    <cellStyle name="40% - Accent6 2 3 2" xfId="1270"/>
    <cellStyle name="40% - Accent6 2 4" xfId="1271"/>
    <cellStyle name="40% - Accent6 2 4 2" xfId="1272"/>
    <cellStyle name="40% - Accent6 2 5" xfId="1273"/>
    <cellStyle name="40% - Accent6 2 6" xfId="1274"/>
    <cellStyle name="40% - Accent6 2 7" xfId="1275"/>
    <cellStyle name="40% - Accent6 2 8" xfId="1276"/>
    <cellStyle name="40% - Accent6 2 9" xfId="1277"/>
    <cellStyle name="40% - Accent6 3" xfId="1278"/>
    <cellStyle name="40% - Accent6 3 10" xfId="1279"/>
    <cellStyle name="40% - Accent6 3 2" xfId="1280"/>
    <cellStyle name="40% - Accent6 3 3" xfId="1281"/>
    <cellStyle name="40% - Accent6 3 4" xfId="1282"/>
    <cellStyle name="40% - Accent6 3 5" xfId="1283"/>
    <cellStyle name="40% - Accent6 3 6" xfId="1284"/>
    <cellStyle name="40% - Accent6 3 7" xfId="1285"/>
    <cellStyle name="40% - Accent6 3 8" xfId="1286"/>
    <cellStyle name="40% - Accent6 3 9" xfId="1287"/>
    <cellStyle name="40% - Accent6 4" xfId="1288"/>
    <cellStyle name="40% - Accent6 4 10" xfId="1289"/>
    <cellStyle name="40% - Accent6 4 2" xfId="1290"/>
    <cellStyle name="40% - Accent6 4 3" xfId="1291"/>
    <cellStyle name="40% - Accent6 4 4" xfId="1292"/>
    <cellStyle name="40% - Accent6 4 5" xfId="1293"/>
    <cellStyle name="40% - Accent6 4 6" xfId="1294"/>
    <cellStyle name="40% - Accent6 4 7" xfId="1295"/>
    <cellStyle name="40% - Accent6 4 8" xfId="1296"/>
    <cellStyle name="40% - Accent6 4 9" xfId="1297"/>
    <cellStyle name="40% - Accent6 5" xfId="1298"/>
    <cellStyle name="40% - Accent6 5 10" xfId="1299"/>
    <cellStyle name="40% - Accent6 5 2" xfId="1300"/>
    <cellStyle name="40% - Accent6 5 3" xfId="1301"/>
    <cellStyle name="40% - Accent6 5 4" xfId="1302"/>
    <cellStyle name="40% - Accent6 5 5" xfId="1303"/>
    <cellStyle name="40% - Accent6 5 6" xfId="1304"/>
    <cellStyle name="40% - Accent6 5 7" xfId="1305"/>
    <cellStyle name="40% - Accent6 5 8" xfId="1306"/>
    <cellStyle name="40% - Accent6 5 9" xfId="1307"/>
    <cellStyle name="40% - Accent6 6 2" xfId="1308"/>
    <cellStyle name="40% - Accent6 7 2" xfId="1309"/>
    <cellStyle name="40% - Accent6 8" xfId="1310"/>
    <cellStyle name="40% - Accent6 9" xfId="1311"/>
    <cellStyle name="60% - Accent1" xfId="16713" builtinId="32" customBuiltin="1"/>
    <cellStyle name="60% - Accent1 10" xfId="1312"/>
    <cellStyle name="60% - Accent1 11" xfId="1313"/>
    <cellStyle name="60% - Accent1 12" xfId="1314"/>
    <cellStyle name="60% - Accent1 13" xfId="1315"/>
    <cellStyle name="60% - Accent1 14" xfId="1316"/>
    <cellStyle name="60% - Accent1 2 10" xfId="1317"/>
    <cellStyle name="60% - Accent1 2 11" xfId="1318"/>
    <cellStyle name="60% - Accent1 2 12" xfId="1319"/>
    <cellStyle name="60% - Accent1 2 13" xfId="1320"/>
    <cellStyle name="60% - Accent1 2 2" xfId="1321"/>
    <cellStyle name="60% - Accent1 2 2 10" xfId="1322"/>
    <cellStyle name="60% - Accent1 2 2 2" xfId="1323"/>
    <cellStyle name="60% - Accent1 2 2 2 2" xfId="1324"/>
    <cellStyle name="60% - Accent1 2 2 3" xfId="1325"/>
    <cellStyle name="60% - Accent1 2 2 4" xfId="1326"/>
    <cellStyle name="60% - Accent1 2 2 5" xfId="1327"/>
    <cellStyle name="60% - Accent1 2 2 6" xfId="1328"/>
    <cellStyle name="60% - Accent1 2 2 7" xfId="1329"/>
    <cellStyle name="60% - Accent1 2 2 8" xfId="1330"/>
    <cellStyle name="60% - Accent1 2 2 9" xfId="1331"/>
    <cellStyle name="60% - Accent1 2 3" xfId="1332"/>
    <cellStyle name="60% - Accent1 2 3 2" xfId="1333"/>
    <cellStyle name="60% - Accent1 2 4" xfId="1334"/>
    <cellStyle name="60% - Accent1 2 4 2" xfId="1335"/>
    <cellStyle name="60% - Accent1 2 5" xfId="1336"/>
    <cellStyle name="60% - Accent1 2 6" xfId="1337"/>
    <cellStyle name="60% - Accent1 2 7" xfId="1338"/>
    <cellStyle name="60% - Accent1 2 8" xfId="1339"/>
    <cellStyle name="60% - Accent1 2 9" xfId="1340"/>
    <cellStyle name="60% - Accent1 3" xfId="1341"/>
    <cellStyle name="60% - Accent1 3 10" xfId="1342"/>
    <cellStyle name="60% - Accent1 3 2" xfId="1343"/>
    <cellStyle name="60% - Accent1 3 3" xfId="1344"/>
    <cellStyle name="60% - Accent1 3 4" xfId="1345"/>
    <cellStyle name="60% - Accent1 3 5" xfId="1346"/>
    <cellStyle name="60% - Accent1 3 6" xfId="1347"/>
    <cellStyle name="60% - Accent1 3 7" xfId="1348"/>
    <cellStyle name="60% - Accent1 3 8" xfId="1349"/>
    <cellStyle name="60% - Accent1 3 9" xfId="1350"/>
    <cellStyle name="60% - Accent1 4" xfId="1351"/>
    <cellStyle name="60% - Accent1 4 10" xfId="1352"/>
    <cellStyle name="60% - Accent1 4 2" xfId="1353"/>
    <cellStyle name="60% - Accent1 4 3" xfId="1354"/>
    <cellStyle name="60% - Accent1 4 4" xfId="1355"/>
    <cellStyle name="60% - Accent1 4 5" xfId="1356"/>
    <cellStyle name="60% - Accent1 4 6" xfId="1357"/>
    <cellStyle name="60% - Accent1 4 7" xfId="1358"/>
    <cellStyle name="60% - Accent1 4 8" xfId="1359"/>
    <cellStyle name="60% - Accent1 4 9" xfId="1360"/>
    <cellStyle name="60% - Accent1 5" xfId="1361"/>
    <cellStyle name="60% - Accent1 5 10" xfId="1362"/>
    <cellStyle name="60% - Accent1 5 2" xfId="1363"/>
    <cellStyle name="60% - Accent1 5 3" xfId="1364"/>
    <cellStyle name="60% - Accent1 5 4" xfId="1365"/>
    <cellStyle name="60% - Accent1 5 5" xfId="1366"/>
    <cellStyle name="60% - Accent1 5 6" xfId="1367"/>
    <cellStyle name="60% - Accent1 5 7" xfId="1368"/>
    <cellStyle name="60% - Accent1 5 8" xfId="1369"/>
    <cellStyle name="60% - Accent1 5 9" xfId="1370"/>
    <cellStyle name="60% - Accent1 6 2" xfId="1371"/>
    <cellStyle name="60% - Accent1 7 2" xfId="1372"/>
    <cellStyle name="60% - Accent1 8" xfId="1373"/>
    <cellStyle name="60% - Accent1 9" xfId="1374"/>
    <cellStyle name="60% - Accent2" xfId="16717" builtinId="36" customBuiltin="1"/>
    <cellStyle name="60% - Accent2 10" xfId="1375"/>
    <cellStyle name="60% - Accent2 11" xfId="1376"/>
    <cellStyle name="60% - Accent2 12" xfId="1377"/>
    <cellStyle name="60% - Accent2 13" xfId="1378"/>
    <cellStyle name="60% - Accent2 14" xfId="1379"/>
    <cellStyle name="60% - Accent2 2 10" xfId="1380"/>
    <cellStyle name="60% - Accent2 2 11" xfId="1381"/>
    <cellStyle name="60% - Accent2 2 12" xfId="1382"/>
    <cellStyle name="60% - Accent2 2 13" xfId="1383"/>
    <cellStyle name="60% - Accent2 2 2" xfId="1384"/>
    <cellStyle name="60% - Accent2 2 2 10" xfId="1385"/>
    <cellStyle name="60% - Accent2 2 2 2" xfId="1386"/>
    <cellStyle name="60% - Accent2 2 2 2 2" xfId="1387"/>
    <cellStyle name="60% - Accent2 2 2 3" xfId="1388"/>
    <cellStyle name="60% - Accent2 2 2 4" xfId="1389"/>
    <cellStyle name="60% - Accent2 2 2 5" xfId="1390"/>
    <cellStyle name="60% - Accent2 2 2 6" xfId="1391"/>
    <cellStyle name="60% - Accent2 2 2 7" xfId="1392"/>
    <cellStyle name="60% - Accent2 2 2 8" xfId="1393"/>
    <cellStyle name="60% - Accent2 2 2 9" xfId="1394"/>
    <cellStyle name="60% - Accent2 2 3" xfId="1395"/>
    <cellStyle name="60% - Accent2 2 3 2" xfId="1396"/>
    <cellStyle name="60% - Accent2 2 4" xfId="1397"/>
    <cellStyle name="60% - Accent2 2 4 2" xfId="1398"/>
    <cellStyle name="60% - Accent2 2 5" xfId="1399"/>
    <cellStyle name="60% - Accent2 2 6" xfId="1400"/>
    <cellStyle name="60% - Accent2 2 7" xfId="1401"/>
    <cellStyle name="60% - Accent2 2 8" xfId="1402"/>
    <cellStyle name="60% - Accent2 2 9" xfId="1403"/>
    <cellStyle name="60% - Accent2 3" xfId="1404"/>
    <cellStyle name="60% - Accent2 3 10" xfId="1405"/>
    <cellStyle name="60% - Accent2 3 2" xfId="1406"/>
    <cellStyle name="60% - Accent2 3 3" xfId="1407"/>
    <cellStyle name="60% - Accent2 3 4" xfId="1408"/>
    <cellStyle name="60% - Accent2 3 5" xfId="1409"/>
    <cellStyle name="60% - Accent2 3 6" xfId="1410"/>
    <cellStyle name="60% - Accent2 3 7" xfId="1411"/>
    <cellStyle name="60% - Accent2 3 8" xfId="1412"/>
    <cellStyle name="60% - Accent2 3 9" xfId="1413"/>
    <cellStyle name="60% - Accent2 4" xfId="1414"/>
    <cellStyle name="60% - Accent2 4 10" xfId="1415"/>
    <cellStyle name="60% - Accent2 4 2" xfId="1416"/>
    <cellStyle name="60% - Accent2 4 3" xfId="1417"/>
    <cellStyle name="60% - Accent2 4 4" xfId="1418"/>
    <cellStyle name="60% - Accent2 4 5" xfId="1419"/>
    <cellStyle name="60% - Accent2 4 6" xfId="1420"/>
    <cellStyle name="60% - Accent2 4 7" xfId="1421"/>
    <cellStyle name="60% - Accent2 4 8" xfId="1422"/>
    <cellStyle name="60% - Accent2 4 9" xfId="1423"/>
    <cellStyle name="60% - Accent2 5" xfId="1424"/>
    <cellStyle name="60% - Accent2 5 10" xfId="1425"/>
    <cellStyle name="60% - Accent2 5 2" xfId="1426"/>
    <cellStyle name="60% - Accent2 5 3" xfId="1427"/>
    <cellStyle name="60% - Accent2 5 4" xfId="1428"/>
    <cellStyle name="60% - Accent2 5 5" xfId="1429"/>
    <cellStyle name="60% - Accent2 5 6" xfId="1430"/>
    <cellStyle name="60% - Accent2 5 7" xfId="1431"/>
    <cellStyle name="60% - Accent2 5 8" xfId="1432"/>
    <cellStyle name="60% - Accent2 5 9" xfId="1433"/>
    <cellStyle name="60% - Accent2 6 2" xfId="1434"/>
    <cellStyle name="60% - Accent2 7 2" xfId="1435"/>
    <cellStyle name="60% - Accent2 8" xfId="1436"/>
    <cellStyle name="60% - Accent2 9" xfId="1437"/>
    <cellStyle name="60% - Accent3" xfId="16721" builtinId="40" customBuiltin="1"/>
    <cellStyle name="60% - Accent3 10" xfId="1438"/>
    <cellStyle name="60% - Accent3 11" xfId="1439"/>
    <cellStyle name="60% - Accent3 12" xfId="1440"/>
    <cellStyle name="60% - Accent3 13" xfId="1441"/>
    <cellStyle name="60% - Accent3 14" xfId="1442"/>
    <cellStyle name="60% - Accent3 2 10" xfId="1443"/>
    <cellStyle name="60% - Accent3 2 11" xfId="1444"/>
    <cellStyle name="60% - Accent3 2 12" xfId="1445"/>
    <cellStyle name="60% - Accent3 2 13" xfId="1446"/>
    <cellStyle name="60% - Accent3 2 2" xfId="1447"/>
    <cellStyle name="60% - Accent3 2 2 10" xfId="1448"/>
    <cellStyle name="60% - Accent3 2 2 2" xfId="1449"/>
    <cellStyle name="60% - Accent3 2 2 2 2" xfId="1450"/>
    <cellStyle name="60% - Accent3 2 2 3" xfId="1451"/>
    <cellStyle name="60% - Accent3 2 2 4" xfId="1452"/>
    <cellStyle name="60% - Accent3 2 2 5" xfId="1453"/>
    <cellStyle name="60% - Accent3 2 2 6" xfId="1454"/>
    <cellStyle name="60% - Accent3 2 2 7" xfId="1455"/>
    <cellStyle name="60% - Accent3 2 2 8" xfId="1456"/>
    <cellStyle name="60% - Accent3 2 2 9" xfId="1457"/>
    <cellStyle name="60% - Accent3 2 3" xfId="1458"/>
    <cellStyle name="60% - Accent3 2 3 2" xfId="1459"/>
    <cellStyle name="60% - Accent3 2 4" xfId="1460"/>
    <cellStyle name="60% - Accent3 2 4 2" xfId="1461"/>
    <cellStyle name="60% - Accent3 2 5" xfId="1462"/>
    <cellStyle name="60% - Accent3 2 6" xfId="1463"/>
    <cellStyle name="60% - Accent3 2 7" xfId="1464"/>
    <cellStyle name="60% - Accent3 2 8" xfId="1465"/>
    <cellStyle name="60% - Accent3 2 9" xfId="1466"/>
    <cellStyle name="60% - Accent3 3" xfId="1467"/>
    <cellStyle name="60% - Accent3 3 10" xfId="1468"/>
    <cellStyle name="60% - Accent3 3 2" xfId="1469"/>
    <cellStyle name="60% - Accent3 3 3" xfId="1470"/>
    <cellStyle name="60% - Accent3 3 4" xfId="1471"/>
    <cellStyle name="60% - Accent3 3 5" xfId="1472"/>
    <cellStyle name="60% - Accent3 3 6" xfId="1473"/>
    <cellStyle name="60% - Accent3 3 7" xfId="1474"/>
    <cellStyle name="60% - Accent3 3 8" xfId="1475"/>
    <cellStyle name="60% - Accent3 3 9" xfId="1476"/>
    <cellStyle name="60% - Accent3 4" xfId="1477"/>
    <cellStyle name="60% - Accent3 4 10" xfId="1478"/>
    <cellStyle name="60% - Accent3 4 2" xfId="1479"/>
    <cellStyle name="60% - Accent3 4 3" xfId="1480"/>
    <cellStyle name="60% - Accent3 4 4" xfId="1481"/>
    <cellStyle name="60% - Accent3 4 5" xfId="1482"/>
    <cellStyle name="60% - Accent3 4 6" xfId="1483"/>
    <cellStyle name="60% - Accent3 4 7" xfId="1484"/>
    <cellStyle name="60% - Accent3 4 8" xfId="1485"/>
    <cellStyle name="60% - Accent3 4 9" xfId="1486"/>
    <cellStyle name="60% - Accent3 5" xfId="1487"/>
    <cellStyle name="60% - Accent3 5 10" xfId="1488"/>
    <cellStyle name="60% - Accent3 5 2" xfId="1489"/>
    <cellStyle name="60% - Accent3 5 3" xfId="1490"/>
    <cellStyle name="60% - Accent3 5 4" xfId="1491"/>
    <cellStyle name="60% - Accent3 5 5" xfId="1492"/>
    <cellStyle name="60% - Accent3 5 6" xfId="1493"/>
    <cellStyle name="60% - Accent3 5 7" xfId="1494"/>
    <cellStyle name="60% - Accent3 5 8" xfId="1495"/>
    <cellStyle name="60% - Accent3 5 9" xfId="1496"/>
    <cellStyle name="60% - Accent3 6 2" xfId="1497"/>
    <cellStyle name="60% - Accent3 7 2" xfId="1498"/>
    <cellStyle name="60% - Accent3 8" xfId="1499"/>
    <cellStyle name="60% - Accent3 9" xfId="1500"/>
    <cellStyle name="60% - Accent4" xfId="16725" builtinId="44" customBuiltin="1"/>
    <cellStyle name="60% - Accent4 10" xfId="1501"/>
    <cellStyle name="60% - Accent4 11" xfId="1502"/>
    <cellStyle name="60% - Accent4 12" xfId="1503"/>
    <cellStyle name="60% - Accent4 13" xfId="1504"/>
    <cellStyle name="60% - Accent4 14" xfId="1505"/>
    <cellStyle name="60% - Accent4 2 10" xfId="1506"/>
    <cellStyle name="60% - Accent4 2 11" xfId="1507"/>
    <cellStyle name="60% - Accent4 2 12" xfId="1508"/>
    <cellStyle name="60% - Accent4 2 13" xfId="1509"/>
    <cellStyle name="60% - Accent4 2 2" xfId="1510"/>
    <cellStyle name="60% - Accent4 2 2 10" xfId="1511"/>
    <cellStyle name="60% - Accent4 2 2 2" xfId="1512"/>
    <cellStyle name="60% - Accent4 2 2 2 2" xfId="1513"/>
    <cellStyle name="60% - Accent4 2 2 3" xfId="1514"/>
    <cellStyle name="60% - Accent4 2 2 4" xfId="1515"/>
    <cellStyle name="60% - Accent4 2 2 5" xfId="1516"/>
    <cellStyle name="60% - Accent4 2 2 6" xfId="1517"/>
    <cellStyle name="60% - Accent4 2 2 7" xfId="1518"/>
    <cellStyle name="60% - Accent4 2 2 8" xfId="1519"/>
    <cellStyle name="60% - Accent4 2 2 9" xfId="1520"/>
    <cellStyle name="60% - Accent4 2 3" xfId="1521"/>
    <cellStyle name="60% - Accent4 2 3 2" xfId="1522"/>
    <cellStyle name="60% - Accent4 2 4" xfId="1523"/>
    <cellStyle name="60% - Accent4 2 4 2" xfId="1524"/>
    <cellStyle name="60% - Accent4 2 5" xfId="1525"/>
    <cellStyle name="60% - Accent4 2 6" xfId="1526"/>
    <cellStyle name="60% - Accent4 2 7" xfId="1527"/>
    <cellStyle name="60% - Accent4 2 8" xfId="1528"/>
    <cellStyle name="60% - Accent4 2 9" xfId="1529"/>
    <cellStyle name="60% - Accent4 3" xfId="1530"/>
    <cellStyle name="60% - Accent4 3 10" xfId="1531"/>
    <cellStyle name="60% - Accent4 3 2" xfId="1532"/>
    <cellStyle name="60% - Accent4 3 3" xfId="1533"/>
    <cellStyle name="60% - Accent4 3 4" xfId="1534"/>
    <cellStyle name="60% - Accent4 3 5" xfId="1535"/>
    <cellStyle name="60% - Accent4 3 6" xfId="1536"/>
    <cellStyle name="60% - Accent4 3 7" xfId="1537"/>
    <cellStyle name="60% - Accent4 3 8" xfId="1538"/>
    <cellStyle name="60% - Accent4 3 9" xfId="1539"/>
    <cellStyle name="60% - Accent4 4" xfId="1540"/>
    <cellStyle name="60% - Accent4 4 10" xfId="1541"/>
    <cellStyle name="60% - Accent4 4 2" xfId="1542"/>
    <cellStyle name="60% - Accent4 4 3" xfId="1543"/>
    <cellStyle name="60% - Accent4 4 4" xfId="1544"/>
    <cellStyle name="60% - Accent4 4 5" xfId="1545"/>
    <cellStyle name="60% - Accent4 4 6" xfId="1546"/>
    <cellStyle name="60% - Accent4 4 7" xfId="1547"/>
    <cellStyle name="60% - Accent4 4 8" xfId="1548"/>
    <cellStyle name="60% - Accent4 4 9" xfId="1549"/>
    <cellStyle name="60% - Accent4 5" xfId="1550"/>
    <cellStyle name="60% - Accent4 5 10" xfId="1551"/>
    <cellStyle name="60% - Accent4 5 2" xfId="1552"/>
    <cellStyle name="60% - Accent4 5 3" xfId="1553"/>
    <cellStyle name="60% - Accent4 5 4" xfId="1554"/>
    <cellStyle name="60% - Accent4 5 5" xfId="1555"/>
    <cellStyle name="60% - Accent4 5 6" xfId="1556"/>
    <cellStyle name="60% - Accent4 5 7" xfId="1557"/>
    <cellStyle name="60% - Accent4 5 8" xfId="1558"/>
    <cellStyle name="60% - Accent4 5 9" xfId="1559"/>
    <cellStyle name="60% - Accent4 6 2" xfId="1560"/>
    <cellStyle name="60% - Accent4 7 2" xfId="1561"/>
    <cellStyle name="60% - Accent4 8" xfId="1562"/>
    <cellStyle name="60% - Accent4 9" xfId="1563"/>
    <cellStyle name="60% - Accent5" xfId="16729" builtinId="48" customBuiltin="1"/>
    <cellStyle name="60% - Accent5 10" xfId="1564"/>
    <cellStyle name="60% - Accent5 11" xfId="1565"/>
    <cellStyle name="60% - Accent5 12" xfId="1566"/>
    <cellStyle name="60% - Accent5 13" xfId="1567"/>
    <cellStyle name="60% - Accent5 14" xfId="1568"/>
    <cellStyle name="60% - Accent5 2 10" xfId="1569"/>
    <cellStyle name="60% - Accent5 2 11" xfId="1570"/>
    <cellStyle name="60% - Accent5 2 12" xfId="1571"/>
    <cellStyle name="60% - Accent5 2 13" xfId="1572"/>
    <cellStyle name="60% - Accent5 2 2" xfId="1573"/>
    <cellStyle name="60% - Accent5 2 2 10" xfId="1574"/>
    <cellStyle name="60% - Accent5 2 2 2" xfId="1575"/>
    <cellStyle name="60% - Accent5 2 2 2 2" xfId="1576"/>
    <cellStyle name="60% - Accent5 2 2 3" xfId="1577"/>
    <cellStyle name="60% - Accent5 2 2 4" xfId="1578"/>
    <cellStyle name="60% - Accent5 2 2 5" xfId="1579"/>
    <cellStyle name="60% - Accent5 2 2 6" xfId="1580"/>
    <cellStyle name="60% - Accent5 2 2 7" xfId="1581"/>
    <cellStyle name="60% - Accent5 2 2 8" xfId="1582"/>
    <cellStyle name="60% - Accent5 2 2 9" xfId="1583"/>
    <cellStyle name="60% - Accent5 2 3" xfId="1584"/>
    <cellStyle name="60% - Accent5 2 3 2" xfId="1585"/>
    <cellStyle name="60% - Accent5 2 4" xfId="1586"/>
    <cellStyle name="60% - Accent5 2 4 2" xfId="1587"/>
    <cellStyle name="60% - Accent5 2 5" xfId="1588"/>
    <cellStyle name="60% - Accent5 2 6" xfId="1589"/>
    <cellStyle name="60% - Accent5 2 7" xfId="1590"/>
    <cellStyle name="60% - Accent5 2 8" xfId="1591"/>
    <cellStyle name="60% - Accent5 2 9" xfId="1592"/>
    <cellStyle name="60% - Accent5 3" xfId="1593"/>
    <cellStyle name="60% - Accent5 3 10" xfId="1594"/>
    <cellStyle name="60% - Accent5 3 2" xfId="1595"/>
    <cellStyle name="60% - Accent5 3 3" xfId="1596"/>
    <cellStyle name="60% - Accent5 3 4" xfId="1597"/>
    <cellStyle name="60% - Accent5 3 5" xfId="1598"/>
    <cellStyle name="60% - Accent5 3 6" xfId="1599"/>
    <cellStyle name="60% - Accent5 3 7" xfId="1600"/>
    <cellStyle name="60% - Accent5 3 8" xfId="1601"/>
    <cellStyle name="60% - Accent5 3 9" xfId="1602"/>
    <cellStyle name="60% - Accent5 4" xfId="1603"/>
    <cellStyle name="60% - Accent5 4 10" xfId="1604"/>
    <cellStyle name="60% - Accent5 4 2" xfId="1605"/>
    <cellStyle name="60% - Accent5 4 3" xfId="1606"/>
    <cellStyle name="60% - Accent5 4 4" xfId="1607"/>
    <cellStyle name="60% - Accent5 4 5" xfId="1608"/>
    <cellStyle name="60% - Accent5 4 6" xfId="1609"/>
    <cellStyle name="60% - Accent5 4 7" xfId="1610"/>
    <cellStyle name="60% - Accent5 4 8" xfId="1611"/>
    <cellStyle name="60% - Accent5 4 9" xfId="1612"/>
    <cellStyle name="60% - Accent5 5" xfId="1613"/>
    <cellStyle name="60% - Accent5 5 10" xfId="1614"/>
    <cellStyle name="60% - Accent5 5 2" xfId="1615"/>
    <cellStyle name="60% - Accent5 5 3" xfId="1616"/>
    <cellStyle name="60% - Accent5 5 4" xfId="1617"/>
    <cellStyle name="60% - Accent5 5 5" xfId="1618"/>
    <cellStyle name="60% - Accent5 5 6" xfId="1619"/>
    <cellStyle name="60% - Accent5 5 7" xfId="1620"/>
    <cellStyle name="60% - Accent5 5 8" xfId="1621"/>
    <cellStyle name="60% - Accent5 5 9" xfId="1622"/>
    <cellStyle name="60% - Accent5 6 2" xfId="1623"/>
    <cellStyle name="60% - Accent5 7 2" xfId="1624"/>
    <cellStyle name="60% - Accent5 8" xfId="1625"/>
    <cellStyle name="60% - Accent5 9" xfId="1626"/>
    <cellStyle name="60% - Accent6" xfId="16733" builtinId="52" customBuiltin="1"/>
    <cellStyle name="60% - Accent6 10" xfId="1627"/>
    <cellStyle name="60% - Accent6 11" xfId="1628"/>
    <cellStyle name="60% - Accent6 12" xfId="1629"/>
    <cellStyle name="60% - Accent6 13" xfId="1630"/>
    <cellStyle name="60% - Accent6 14" xfId="1631"/>
    <cellStyle name="60% - Accent6 2 10" xfId="1632"/>
    <cellStyle name="60% - Accent6 2 11" xfId="1633"/>
    <cellStyle name="60% - Accent6 2 12" xfId="1634"/>
    <cellStyle name="60% - Accent6 2 13" xfId="1635"/>
    <cellStyle name="60% - Accent6 2 2" xfId="1636"/>
    <cellStyle name="60% - Accent6 2 2 10" xfId="1637"/>
    <cellStyle name="60% - Accent6 2 2 2" xfId="1638"/>
    <cellStyle name="60% - Accent6 2 2 2 2" xfId="1639"/>
    <cellStyle name="60% - Accent6 2 2 3" xfId="1640"/>
    <cellStyle name="60% - Accent6 2 2 4" xfId="1641"/>
    <cellStyle name="60% - Accent6 2 2 5" xfId="1642"/>
    <cellStyle name="60% - Accent6 2 2 6" xfId="1643"/>
    <cellStyle name="60% - Accent6 2 2 7" xfId="1644"/>
    <cellStyle name="60% - Accent6 2 2 8" xfId="1645"/>
    <cellStyle name="60% - Accent6 2 2 9" xfId="1646"/>
    <cellStyle name="60% - Accent6 2 3" xfId="1647"/>
    <cellStyle name="60% - Accent6 2 3 2" xfId="1648"/>
    <cellStyle name="60% - Accent6 2 4" xfId="1649"/>
    <cellStyle name="60% - Accent6 2 4 2" xfId="1650"/>
    <cellStyle name="60% - Accent6 2 5" xfId="1651"/>
    <cellStyle name="60% - Accent6 2 6" xfId="1652"/>
    <cellStyle name="60% - Accent6 2 7" xfId="1653"/>
    <cellStyle name="60% - Accent6 2 8" xfId="1654"/>
    <cellStyle name="60% - Accent6 2 9" xfId="1655"/>
    <cellStyle name="60% - Accent6 3" xfId="1656"/>
    <cellStyle name="60% - Accent6 3 10" xfId="1657"/>
    <cellStyle name="60% - Accent6 3 2" xfId="1658"/>
    <cellStyle name="60% - Accent6 3 3" xfId="1659"/>
    <cellStyle name="60% - Accent6 3 4" xfId="1660"/>
    <cellStyle name="60% - Accent6 3 5" xfId="1661"/>
    <cellStyle name="60% - Accent6 3 6" xfId="1662"/>
    <cellStyle name="60% - Accent6 3 7" xfId="1663"/>
    <cellStyle name="60% - Accent6 3 8" xfId="1664"/>
    <cellStyle name="60% - Accent6 3 9" xfId="1665"/>
    <cellStyle name="60% - Accent6 4" xfId="1666"/>
    <cellStyle name="60% - Accent6 4 10" xfId="1667"/>
    <cellStyle name="60% - Accent6 4 2" xfId="1668"/>
    <cellStyle name="60% - Accent6 4 3" xfId="1669"/>
    <cellStyle name="60% - Accent6 4 4" xfId="1670"/>
    <cellStyle name="60% - Accent6 4 5" xfId="1671"/>
    <cellStyle name="60% - Accent6 4 6" xfId="1672"/>
    <cellStyle name="60% - Accent6 4 7" xfId="1673"/>
    <cellStyle name="60% - Accent6 4 8" xfId="1674"/>
    <cellStyle name="60% - Accent6 4 9" xfId="1675"/>
    <cellStyle name="60% - Accent6 5" xfId="1676"/>
    <cellStyle name="60% - Accent6 5 10" xfId="1677"/>
    <cellStyle name="60% - Accent6 5 2" xfId="1678"/>
    <cellStyle name="60% - Accent6 5 3" xfId="1679"/>
    <cellStyle name="60% - Accent6 5 4" xfId="1680"/>
    <cellStyle name="60% - Accent6 5 5" xfId="1681"/>
    <cellStyle name="60% - Accent6 5 6" xfId="1682"/>
    <cellStyle name="60% - Accent6 5 7" xfId="1683"/>
    <cellStyle name="60% - Accent6 5 8" xfId="1684"/>
    <cellStyle name="60% - Accent6 5 9" xfId="1685"/>
    <cellStyle name="60% - Accent6 6 2" xfId="1686"/>
    <cellStyle name="60% - Accent6 7 2" xfId="1687"/>
    <cellStyle name="60% - Accent6 8" xfId="1688"/>
    <cellStyle name="60% - Accent6 9" xfId="1689"/>
    <cellStyle name="Accent1" xfId="16710" builtinId="29" customBuiltin="1"/>
    <cellStyle name="Accent1 10" xfId="1690"/>
    <cellStyle name="Accent1 11" xfId="1691"/>
    <cellStyle name="Accent1 12" xfId="1692"/>
    <cellStyle name="Accent1 13" xfId="1693"/>
    <cellStyle name="Accent1 14" xfId="1694"/>
    <cellStyle name="Accent1 2 10" xfId="1695"/>
    <cellStyle name="Accent1 2 11" xfId="1696"/>
    <cellStyle name="Accent1 2 12" xfId="1697"/>
    <cellStyle name="Accent1 2 13" xfId="1698"/>
    <cellStyle name="Accent1 2 2" xfId="1699"/>
    <cellStyle name="Accent1 2 2 10" xfId="1700"/>
    <cellStyle name="Accent1 2 2 2" xfId="1701"/>
    <cellStyle name="Accent1 2 2 2 2" xfId="1702"/>
    <cellStyle name="Accent1 2 2 3" xfId="1703"/>
    <cellStyle name="Accent1 2 2 4" xfId="1704"/>
    <cellStyle name="Accent1 2 2 5" xfId="1705"/>
    <cellStyle name="Accent1 2 2 6" xfId="1706"/>
    <cellStyle name="Accent1 2 2 7" xfId="1707"/>
    <cellStyle name="Accent1 2 2 8" xfId="1708"/>
    <cellStyle name="Accent1 2 2 9" xfId="1709"/>
    <cellStyle name="Accent1 2 3" xfId="1710"/>
    <cellStyle name="Accent1 2 3 2" xfId="1711"/>
    <cellStyle name="Accent1 2 4" xfId="1712"/>
    <cellStyle name="Accent1 2 4 2" xfId="1713"/>
    <cellStyle name="Accent1 2 5" xfId="1714"/>
    <cellStyle name="Accent1 2 6" xfId="1715"/>
    <cellStyle name="Accent1 2 7" xfId="1716"/>
    <cellStyle name="Accent1 2 8" xfId="1717"/>
    <cellStyle name="Accent1 2 9" xfId="1718"/>
    <cellStyle name="Accent1 3" xfId="1719"/>
    <cellStyle name="Accent1 3 10" xfId="1720"/>
    <cellStyle name="Accent1 3 2" xfId="1721"/>
    <cellStyle name="Accent1 3 3" xfId="1722"/>
    <cellStyle name="Accent1 3 4" xfId="1723"/>
    <cellStyle name="Accent1 3 5" xfId="1724"/>
    <cellStyle name="Accent1 3 6" xfId="1725"/>
    <cellStyle name="Accent1 3 7" xfId="1726"/>
    <cellStyle name="Accent1 3 8" xfId="1727"/>
    <cellStyle name="Accent1 3 9" xfId="1728"/>
    <cellStyle name="Accent1 4" xfId="1729"/>
    <cellStyle name="Accent1 4 10" xfId="1730"/>
    <cellStyle name="Accent1 4 2" xfId="1731"/>
    <cellStyle name="Accent1 4 3" xfId="1732"/>
    <cellStyle name="Accent1 4 4" xfId="1733"/>
    <cellStyle name="Accent1 4 5" xfId="1734"/>
    <cellStyle name="Accent1 4 6" xfId="1735"/>
    <cellStyle name="Accent1 4 7" xfId="1736"/>
    <cellStyle name="Accent1 4 8" xfId="1737"/>
    <cellStyle name="Accent1 4 9" xfId="1738"/>
    <cellStyle name="Accent1 5" xfId="1739"/>
    <cellStyle name="Accent1 5 10" xfId="1740"/>
    <cellStyle name="Accent1 5 2" xfId="1741"/>
    <cellStyle name="Accent1 5 3" xfId="1742"/>
    <cellStyle name="Accent1 5 4" xfId="1743"/>
    <cellStyle name="Accent1 5 5" xfId="1744"/>
    <cellStyle name="Accent1 5 6" xfId="1745"/>
    <cellStyle name="Accent1 5 7" xfId="1746"/>
    <cellStyle name="Accent1 5 8" xfId="1747"/>
    <cellStyle name="Accent1 5 9" xfId="1748"/>
    <cellStyle name="Accent1 6 2" xfId="1749"/>
    <cellStyle name="Accent1 7 2" xfId="1750"/>
    <cellStyle name="Accent1 8" xfId="1751"/>
    <cellStyle name="Accent1 9" xfId="1752"/>
    <cellStyle name="Accent2" xfId="16714" builtinId="33" customBuiltin="1"/>
    <cellStyle name="Accent2 10" xfId="1753"/>
    <cellStyle name="Accent2 11" xfId="1754"/>
    <cellStyle name="Accent2 12" xfId="1755"/>
    <cellStyle name="Accent2 13" xfId="1756"/>
    <cellStyle name="Accent2 14" xfId="1757"/>
    <cellStyle name="Accent2 2 10" xfId="1758"/>
    <cellStyle name="Accent2 2 11" xfId="1759"/>
    <cellStyle name="Accent2 2 12" xfId="1760"/>
    <cellStyle name="Accent2 2 13" xfId="1761"/>
    <cellStyle name="Accent2 2 2" xfId="1762"/>
    <cellStyle name="Accent2 2 2 10" xfId="1763"/>
    <cellStyle name="Accent2 2 2 2" xfId="1764"/>
    <cellStyle name="Accent2 2 2 2 2" xfId="1765"/>
    <cellStyle name="Accent2 2 2 3" xfId="1766"/>
    <cellStyle name="Accent2 2 2 4" xfId="1767"/>
    <cellStyle name="Accent2 2 2 5" xfId="1768"/>
    <cellStyle name="Accent2 2 2 6" xfId="1769"/>
    <cellStyle name="Accent2 2 2 7" xfId="1770"/>
    <cellStyle name="Accent2 2 2 8" xfId="1771"/>
    <cellStyle name="Accent2 2 2 9" xfId="1772"/>
    <cellStyle name="Accent2 2 3" xfId="1773"/>
    <cellStyle name="Accent2 2 3 2" xfId="1774"/>
    <cellStyle name="Accent2 2 4" xfId="1775"/>
    <cellStyle name="Accent2 2 4 2" xfId="1776"/>
    <cellStyle name="Accent2 2 5" xfId="1777"/>
    <cellStyle name="Accent2 2 6" xfId="1778"/>
    <cellStyle name="Accent2 2 7" xfId="1779"/>
    <cellStyle name="Accent2 2 8" xfId="1780"/>
    <cellStyle name="Accent2 2 9" xfId="1781"/>
    <cellStyle name="Accent2 3" xfId="1782"/>
    <cellStyle name="Accent2 3 10" xfId="1783"/>
    <cellStyle name="Accent2 3 2" xfId="1784"/>
    <cellStyle name="Accent2 3 3" xfId="1785"/>
    <cellStyle name="Accent2 3 4" xfId="1786"/>
    <cellStyle name="Accent2 3 5" xfId="1787"/>
    <cellStyle name="Accent2 3 6" xfId="1788"/>
    <cellStyle name="Accent2 3 7" xfId="1789"/>
    <cellStyle name="Accent2 3 8" xfId="1790"/>
    <cellStyle name="Accent2 3 9" xfId="1791"/>
    <cellStyle name="Accent2 4" xfId="1792"/>
    <cellStyle name="Accent2 4 10" xfId="1793"/>
    <cellStyle name="Accent2 4 2" xfId="1794"/>
    <cellStyle name="Accent2 4 3" xfId="1795"/>
    <cellStyle name="Accent2 4 4" xfId="1796"/>
    <cellStyle name="Accent2 4 5" xfId="1797"/>
    <cellStyle name="Accent2 4 6" xfId="1798"/>
    <cellStyle name="Accent2 4 7" xfId="1799"/>
    <cellStyle name="Accent2 4 8" xfId="1800"/>
    <cellStyle name="Accent2 4 9" xfId="1801"/>
    <cellStyle name="Accent2 5" xfId="1802"/>
    <cellStyle name="Accent2 5 10" xfId="1803"/>
    <cellStyle name="Accent2 5 2" xfId="1804"/>
    <cellStyle name="Accent2 5 3" xfId="1805"/>
    <cellStyle name="Accent2 5 4" xfId="1806"/>
    <cellStyle name="Accent2 5 5" xfId="1807"/>
    <cellStyle name="Accent2 5 6" xfId="1808"/>
    <cellStyle name="Accent2 5 7" xfId="1809"/>
    <cellStyle name="Accent2 5 8" xfId="1810"/>
    <cellStyle name="Accent2 5 9" xfId="1811"/>
    <cellStyle name="Accent2 6 2" xfId="1812"/>
    <cellStyle name="Accent2 7 2" xfId="1813"/>
    <cellStyle name="Accent2 8" xfId="1814"/>
    <cellStyle name="Accent2 9" xfId="1815"/>
    <cellStyle name="Accent3" xfId="16718" builtinId="37" customBuiltin="1"/>
    <cellStyle name="Accent3 10" xfId="1816"/>
    <cellStyle name="Accent3 11" xfId="1817"/>
    <cellStyle name="Accent3 12" xfId="1818"/>
    <cellStyle name="Accent3 13" xfId="1819"/>
    <cellStyle name="Accent3 14" xfId="1820"/>
    <cellStyle name="Accent3 2 10" xfId="1821"/>
    <cellStyle name="Accent3 2 11" xfId="1822"/>
    <cellStyle name="Accent3 2 12" xfId="1823"/>
    <cellStyle name="Accent3 2 13" xfId="1824"/>
    <cellStyle name="Accent3 2 2" xfId="1825"/>
    <cellStyle name="Accent3 2 2 10" xfId="1826"/>
    <cellStyle name="Accent3 2 2 2" xfId="1827"/>
    <cellStyle name="Accent3 2 2 2 2" xfId="1828"/>
    <cellStyle name="Accent3 2 2 3" xfId="1829"/>
    <cellStyle name="Accent3 2 2 4" xfId="1830"/>
    <cellStyle name="Accent3 2 2 5" xfId="1831"/>
    <cellStyle name="Accent3 2 2 6" xfId="1832"/>
    <cellStyle name="Accent3 2 2 7" xfId="1833"/>
    <cellStyle name="Accent3 2 2 8" xfId="1834"/>
    <cellStyle name="Accent3 2 2 9" xfId="1835"/>
    <cellStyle name="Accent3 2 3" xfId="1836"/>
    <cellStyle name="Accent3 2 3 2" xfId="1837"/>
    <cellStyle name="Accent3 2 4" xfId="1838"/>
    <cellStyle name="Accent3 2 4 2" xfId="1839"/>
    <cellStyle name="Accent3 2 5" xfId="1840"/>
    <cellStyle name="Accent3 2 6" xfId="1841"/>
    <cellStyle name="Accent3 2 7" xfId="1842"/>
    <cellStyle name="Accent3 2 8" xfId="1843"/>
    <cellStyle name="Accent3 2 9" xfId="1844"/>
    <cellStyle name="Accent3 3" xfId="1845"/>
    <cellStyle name="Accent3 3 10" xfId="1846"/>
    <cellStyle name="Accent3 3 2" xfId="1847"/>
    <cellStyle name="Accent3 3 3" xfId="1848"/>
    <cellStyle name="Accent3 3 4" xfId="1849"/>
    <cellStyle name="Accent3 3 5" xfId="1850"/>
    <cellStyle name="Accent3 3 6" xfId="1851"/>
    <cellStyle name="Accent3 3 7" xfId="1852"/>
    <cellStyle name="Accent3 3 8" xfId="1853"/>
    <cellStyle name="Accent3 3 9" xfId="1854"/>
    <cellStyle name="Accent3 4" xfId="1855"/>
    <cellStyle name="Accent3 4 10" xfId="1856"/>
    <cellStyle name="Accent3 4 2" xfId="1857"/>
    <cellStyle name="Accent3 4 3" xfId="1858"/>
    <cellStyle name="Accent3 4 4" xfId="1859"/>
    <cellStyle name="Accent3 4 5" xfId="1860"/>
    <cellStyle name="Accent3 4 6" xfId="1861"/>
    <cellStyle name="Accent3 4 7" xfId="1862"/>
    <cellStyle name="Accent3 4 8" xfId="1863"/>
    <cellStyle name="Accent3 4 9" xfId="1864"/>
    <cellStyle name="Accent3 5" xfId="1865"/>
    <cellStyle name="Accent3 5 10" xfId="1866"/>
    <cellStyle name="Accent3 5 2" xfId="1867"/>
    <cellStyle name="Accent3 5 3" xfId="1868"/>
    <cellStyle name="Accent3 5 4" xfId="1869"/>
    <cellStyle name="Accent3 5 5" xfId="1870"/>
    <cellStyle name="Accent3 5 6" xfId="1871"/>
    <cellStyle name="Accent3 5 7" xfId="1872"/>
    <cellStyle name="Accent3 5 8" xfId="1873"/>
    <cellStyle name="Accent3 5 9" xfId="1874"/>
    <cellStyle name="Accent3 6 2" xfId="1875"/>
    <cellStyle name="Accent3 7 2" xfId="1876"/>
    <cellStyle name="Accent3 8" xfId="1877"/>
    <cellStyle name="Accent3 9" xfId="1878"/>
    <cellStyle name="Accent4" xfId="16722" builtinId="41" customBuiltin="1"/>
    <cellStyle name="Accent4 10" xfId="1879"/>
    <cellStyle name="Accent4 11" xfId="1880"/>
    <cellStyle name="Accent4 12" xfId="1881"/>
    <cellStyle name="Accent4 13" xfId="1882"/>
    <cellStyle name="Accent4 14" xfId="1883"/>
    <cellStyle name="Accent4 2 10" xfId="1884"/>
    <cellStyle name="Accent4 2 11" xfId="1885"/>
    <cellStyle name="Accent4 2 12" xfId="1886"/>
    <cellStyle name="Accent4 2 13" xfId="1887"/>
    <cellStyle name="Accent4 2 2" xfId="1888"/>
    <cellStyle name="Accent4 2 2 10" xfId="1889"/>
    <cellStyle name="Accent4 2 2 2" xfId="1890"/>
    <cellStyle name="Accent4 2 2 2 2" xfId="1891"/>
    <cellStyle name="Accent4 2 2 3" xfId="1892"/>
    <cellStyle name="Accent4 2 2 4" xfId="1893"/>
    <cellStyle name="Accent4 2 2 5" xfId="1894"/>
    <cellStyle name="Accent4 2 2 6" xfId="1895"/>
    <cellStyle name="Accent4 2 2 7" xfId="1896"/>
    <cellStyle name="Accent4 2 2 8" xfId="1897"/>
    <cellStyle name="Accent4 2 2 9" xfId="1898"/>
    <cellStyle name="Accent4 2 3" xfId="1899"/>
    <cellStyle name="Accent4 2 3 2" xfId="1900"/>
    <cellStyle name="Accent4 2 4" xfId="1901"/>
    <cellStyle name="Accent4 2 4 2" xfId="1902"/>
    <cellStyle name="Accent4 2 5" xfId="1903"/>
    <cellStyle name="Accent4 2 6" xfId="1904"/>
    <cellStyle name="Accent4 2 7" xfId="1905"/>
    <cellStyle name="Accent4 2 8" xfId="1906"/>
    <cellStyle name="Accent4 2 9" xfId="1907"/>
    <cellStyle name="Accent4 3" xfId="1908"/>
    <cellStyle name="Accent4 3 10" xfId="1909"/>
    <cellStyle name="Accent4 3 2" xfId="1910"/>
    <cellStyle name="Accent4 3 3" xfId="1911"/>
    <cellStyle name="Accent4 3 4" xfId="1912"/>
    <cellStyle name="Accent4 3 5" xfId="1913"/>
    <cellStyle name="Accent4 3 6" xfId="1914"/>
    <cellStyle name="Accent4 3 7" xfId="1915"/>
    <cellStyle name="Accent4 3 8" xfId="1916"/>
    <cellStyle name="Accent4 3 9" xfId="1917"/>
    <cellStyle name="Accent4 4" xfId="1918"/>
    <cellStyle name="Accent4 4 10" xfId="1919"/>
    <cellStyle name="Accent4 4 2" xfId="1920"/>
    <cellStyle name="Accent4 4 3" xfId="1921"/>
    <cellStyle name="Accent4 4 4" xfId="1922"/>
    <cellStyle name="Accent4 4 5" xfId="1923"/>
    <cellStyle name="Accent4 4 6" xfId="1924"/>
    <cellStyle name="Accent4 4 7" xfId="1925"/>
    <cellStyle name="Accent4 4 8" xfId="1926"/>
    <cellStyle name="Accent4 4 9" xfId="1927"/>
    <cellStyle name="Accent4 5" xfId="1928"/>
    <cellStyle name="Accent4 5 10" xfId="1929"/>
    <cellStyle name="Accent4 5 2" xfId="1930"/>
    <cellStyle name="Accent4 5 3" xfId="1931"/>
    <cellStyle name="Accent4 5 4" xfId="1932"/>
    <cellStyle name="Accent4 5 5" xfId="1933"/>
    <cellStyle name="Accent4 5 6" xfId="1934"/>
    <cellStyle name="Accent4 5 7" xfId="1935"/>
    <cellStyle name="Accent4 5 8" xfId="1936"/>
    <cellStyle name="Accent4 5 9" xfId="1937"/>
    <cellStyle name="Accent4 6 2" xfId="1938"/>
    <cellStyle name="Accent4 7 2" xfId="1939"/>
    <cellStyle name="Accent4 8" xfId="1940"/>
    <cellStyle name="Accent4 9" xfId="1941"/>
    <cellStyle name="Accent5" xfId="16726" builtinId="45" customBuiltin="1"/>
    <cellStyle name="Accent5 10" xfId="1942"/>
    <cellStyle name="Accent5 11" xfId="1943"/>
    <cellStyle name="Accent5 12" xfId="1944"/>
    <cellStyle name="Accent5 13" xfId="1945"/>
    <cellStyle name="Accent5 14" xfId="1946"/>
    <cellStyle name="Accent5 2 10" xfId="1947"/>
    <cellStyle name="Accent5 2 11" xfId="1948"/>
    <cellStyle name="Accent5 2 12" xfId="1949"/>
    <cellStyle name="Accent5 2 13" xfId="1950"/>
    <cellStyle name="Accent5 2 2" xfId="1951"/>
    <cellStyle name="Accent5 2 2 10" xfId="1952"/>
    <cellStyle name="Accent5 2 2 2" xfId="1953"/>
    <cellStyle name="Accent5 2 2 2 2" xfId="1954"/>
    <cellStyle name="Accent5 2 2 3" xfId="1955"/>
    <cellStyle name="Accent5 2 2 4" xfId="1956"/>
    <cellStyle name="Accent5 2 2 5" xfId="1957"/>
    <cellStyle name="Accent5 2 2 6" xfId="1958"/>
    <cellStyle name="Accent5 2 2 7" xfId="1959"/>
    <cellStyle name="Accent5 2 2 8" xfId="1960"/>
    <cellStyle name="Accent5 2 2 9" xfId="1961"/>
    <cellStyle name="Accent5 2 3" xfId="1962"/>
    <cellStyle name="Accent5 2 3 2" xfId="1963"/>
    <cellStyle name="Accent5 2 4" xfId="1964"/>
    <cellStyle name="Accent5 2 4 2" xfId="1965"/>
    <cellStyle name="Accent5 2 5" xfId="1966"/>
    <cellStyle name="Accent5 2 6" xfId="1967"/>
    <cellStyle name="Accent5 2 7" xfId="1968"/>
    <cellStyle name="Accent5 2 8" xfId="1969"/>
    <cellStyle name="Accent5 2 9" xfId="1970"/>
    <cellStyle name="Accent5 3" xfId="1971"/>
    <cellStyle name="Accent5 3 10" xfId="1972"/>
    <cellStyle name="Accent5 3 2" xfId="1973"/>
    <cellStyle name="Accent5 3 3" xfId="1974"/>
    <cellStyle name="Accent5 3 4" xfId="1975"/>
    <cellStyle name="Accent5 3 5" xfId="1976"/>
    <cellStyle name="Accent5 3 6" xfId="1977"/>
    <cellStyle name="Accent5 3 7" xfId="1978"/>
    <cellStyle name="Accent5 3 8" xfId="1979"/>
    <cellStyle name="Accent5 3 9" xfId="1980"/>
    <cellStyle name="Accent5 4" xfId="1981"/>
    <cellStyle name="Accent5 4 10" xfId="1982"/>
    <cellStyle name="Accent5 4 2" xfId="1983"/>
    <cellStyle name="Accent5 4 3" xfId="1984"/>
    <cellStyle name="Accent5 4 4" xfId="1985"/>
    <cellStyle name="Accent5 4 5" xfId="1986"/>
    <cellStyle name="Accent5 4 6" xfId="1987"/>
    <cellStyle name="Accent5 4 7" xfId="1988"/>
    <cellStyle name="Accent5 4 8" xfId="1989"/>
    <cellStyle name="Accent5 4 9" xfId="1990"/>
    <cellStyle name="Accent5 5" xfId="1991"/>
    <cellStyle name="Accent5 5 10" xfId="1992"/>
    <cellStyle name="Accent5 5 2" xfId="1993"/>
    <cellStyle name="Accent5 5 3" xfId="1994"/>
    <cellStyle name="Accent5 5 4" xfId="1995"/>
    <cellStyle name="Accent5 5 5" xfId="1996"/>
    <cellStyle name="Accent5 5 6" xfId="1997"/>
    <cellStyle name="Accent5 5 7" xfId="1998"/>
    <cellStyle name="Accent5 5 8" xfId="1999"/>
    <cellStyle name="Accent5 5 9" xfId="2000"/>
    <cellStyle name="Accent5 6 2" xfId="2001"/>
    <cellStyle name="Accent5 7 2" xfId="2002"/>
    <cellStyle name="Accent5 8" xfId="2003"/>
    <cellStyle name="Accent5 9" xfId="2004"/>
    <cellStyle name="Accent6" xfId="16730" builtinId="49" customBuiltin="1"/>
    <cellStyle name="Accent6 10" xfId="2005"/>
    <cellStyle name="Accent6 11" xfId="2006"/>
    <cellStyle name="Accent6 12" xfId="2007"/>
    <cellStyle name="Accent6 13" xfId="2008"/>
    <cellStyle name="Accent6 14" xfId="2009"/>
    <cellStyle name="Accent6 2 10" xfId="2010"/>
    <cellStyle name="Accent6 2 11" xfId="2011"/>
    <cellStyle name="Accent6 2 12" xfId="2012"/>
    <cellStyle name="Accent6 2 13" xfId="2013"/>
    <cellStyle name="Accent6 2 2" xfId="2014"/>
    <cellStyle name="Accent6 2 2 10" xfId="2015"/>
    <cellStyle name="Accent6 2 2 2" xfId="2016"/>
    <cellStyle name="Accent6 2 2 2 2" xfId="2017"/>
    <cellStyle name="Accent6 2 2 3" xfId="2018"/>
    <cellStyle name="Accent6 2 2 4" xfId="2019"/>
    <cellStyle name="Accent6 2 2 5" xfId="2020"/>
    <cellStyle name="Accent6 2 2 6" xfId="2021"/>
    <cellStyle name="Accent6 2 2 7" xfId="2022"/>
    <cellStyle name="Accent6 2 2 8" xfId="2023"/>
    <cellStyle name="Accent6 2 2 9" xfId="2024"/>
    <cellStyle name="Accent6 2 3" xfId="2025"/>
    <cellStyle name="Accent6 2 3 2" xfId="2026"/>
    <cellStyle name="Accent6 2 4" xfId="2027"/>
    <cellStyle name="Accent6 2 4 2" xfId="2028"/>
    <cellStyle name="Accent6 2 5" xfId="2029"/>
    <cellStyle name="Accent6 2 6" xfId="2030"/>
    <cellStyle name="Accent6 2 7" xfId="2031"/>
    <cellStyle name="Accent6 2 8" xfId="2032"/>
    <cellStyle name="Accent6 2 9" xfId="2033"/>
    <cellStyle name="Accent6 3" xfId="2034"/>
    <cellStyle name="Accent6 3 10" xfId="2035"/>
    <cellStyle name="Accent6 3 2" xfId="2036"/>
    <cellStyle name="Accent6 3 3" xfId="2037"/>
    <cellStyle name="Accent6 3 4" xfId="2038"/>
    <cellStyle name="Accent6 3 5" xfId="2039"/>
    <cellStyle name="Accent6 3 6" xfId="2040"/>
    <cellStyle name="Accent6 3 7" xfId="2041"/>
    <cellStyle name="Accent6 3 8" xfId="2042"/>
    <cellStyle name="Accent6 3 9" xfId="2043"/>
    <cellStyle name="Accent6 4" xfId="2044"/>
    <cellStyle name="Accent6 4 10" xfId="2045"/>
    <cellStyle name="Accent6 4 2" xfId="2046"/>
    <cellStyle name="Accent6 4 3" xfId="2047"/>
    <cellStyle name="Accent6 4 4" xfId="2048"/>
    <cellStyle name="Accent6 4 5" xfId="2049"/>
    <cellStyle name="Accent6 4 6" xfId="2050"/>
    <cellStyle name="Accent6 4 7" xfId="2051"/>
    <cellStyle name="Accent6 4 8" xfId="2052"/>
    <cellStyle name="Accent6 4 9" xfId="2053"/>
    <cellStyle name="Accent6 5" xfId="2054"/>
    <cellStyle name="Accent6 5 10" xfId="2055"/>
    <cellStyle name="Accent6 5 2" xfId="2056"/>
    <cellStyle name="Accent6 5 3" xfId="2057"/>
    <cellStyle name="Accent6 5 4" xfId="2058"/>
    <cellStyle name="Accent6 5 5" xfId="2059"/>
    <cellStyle name="Accent6 5 6" xfId="2060"/>
    <cellStyle name="Accent6 5 7" xfId="2061"/>
    <cellStyle name="Accent6 5 8" xfId="2062"/>
    <cellStyle name="Accent6 5 9" xfId="2063"/>
    <cellStyle name="Accent6 6 2" xfId="2064"/>
    <cellStyle name="Accent6 7 2" xfId="2065"/>
    <cellStyle name="Accent6 8" xfId="2066"/>
    <cellStyle name="Accent6 9" xfId="2067"/>
    <cellStyle name="Bad" xfId="16699" builtinId="27" customBuiltin="1"/>
    <cellStyle name="Bad 10" xfId="2068"/>
    <cellStyle name="Bad 11" xfId="2069"/>
    <cellStyle name="Bad 12" xfId="2070"/>
    <cellStyle name="Bad 13" xfId="2071"/>
    <cellStyle name="Bad 14" xfId="2072"/>
    <cellStyle name="Bad 2 10" xfId="2073"/>
    <cellStyle name="Bad 2 11" xfId="2074"/>
    <cellStyle name="Bad 2 12" xfId="2075"/>
    <cellStyle name="Bad 2 13" xfId="2076"/>
    <cellStyle name="Bad 2 2" xfId="2077"/>
    <cellStyle name="Bad 2 2 10" xfId="2078"/>
    <cellStyle name="Bad 2 2 2" xfId="2079"/>
    <cellStyle name="Bad 2 2 2 2" xfId="2080"/>
    <cellStyle name="Bad 2 2 3" xfId="2081"/>
    <cellStyle name="Bad 2 2 4" xfId="2082"/>
    <cellStyle name="Bad 2 2 5" xfId="2083"/>
    <cellStyle name="Bad 2 2 6" xfId="2084"/>
    <cellStyle name="Bad 2 2 7" xfId="2085"/>
    <cellStyle name="Bad 2 2 8" xfId="2086"/>
    <cellStyle name="Bad 2 2 9" xfId="2087"/>
    <cellStyle name="Bad 2 3" xfId="2088"/>
    <cellStyle name="Bad 2 3 2" xfId="2089"/>
    <cellStyle name="Bad 2 4" xfId="2090"/>
    <cellStyle name="Bad 2 4 2" xfId="2091"/>
    <cellStyle name="Bad 2 5" xfId="2092"/>
    <cellStyle name="Bad 2 6" xfId="2093"/>
    <cellStyle name="Bad 2 7" xfId="2094"/>
    <cellStyle name="Bad 2 8" xfId="2095"/>
    <cellStyle name="Bad 2 9" xfId="2096"/>
    <cellStyle name="Bad 3" xfId="2097"/>
    <cellStyle name="Bad 3 10" xfId="2098"/>
    <cellStyle name="Bad 3 2" xfId="2099"/>
    <cellStyle name="Bad 3 3" xfId="2100"/>
    <cellStyle name="Bad 3 4" xfId="2101"/>
    <cellStyle name="Bad 3 5" xfId="2102"/>
    <cellStyle name="Bad 3 6" xfId="2103"/>
    <cellStyle name="Bad 3 7" xfId="2104"/>
    <cellStyle name="Bad 3 8" xfId="2105"/>
    <cellStyle name="Bad 3 9" xfId="2106"/>
    <cellStyle name="Bad 4" xfId="2107"/>
    <cellStyle name="Bad 4 10" xfId="2108"/>
    <cellStyle name="Bad 4 2" xfId="2109"/>
    <cellStyle name="Bad 4 3" xfId="2110"/>
    <cellStyle name="Bad 4 4" xfId="2111"/>
    <cellStyle name="Bad 4 5" xfId="2112"/>
    <cellStyle name="Bad 4 6" xfId="2113"/>
    <cellStyle name="Bad 4 7" xfId="2114"/>
    <cellStyle name="Bad 4 8" xfId="2115"/>
    <cellStyle name="Bad 4 9" xfId="2116"/>
    <cellStyle name="Bad 5" xfId="2117"/>
    <cellStyle name="Bad 5 10" xfId="2118"/>
    <cellStyle name="Bad 5 2" xfId="2119"/>
    <cellStyle name="Bad 5 3" xfId="2120"/>
    <cellStyle name="Bad 5 4" xfId="2121"/>
    <cellStyle name="Bad 5 5" xfId="2122"/>
    <cellStyle name="Bad 5 6" xfId="2123"/>
    <cellStyle name="Bad 5 7" xfId="2124"/>
    <cellStyle name="Bad 5 8" xfId="2125"/>
    <cellStyle name="Bad 5 9" xfId="2126"/>
    <cellStyle name="Bad 6 2" xfId="2127"/>
    <cellStyle name="Bad 7 2" xfId="2128"/>
    <cellStyle name="Bad 8" xfId="2129"/>
    <cellStyle name="Bad 9" xfId="2130"/>
    <cellStyle name="Calculation" xfId="16703" builtinId="22" customBuiltin="1"/>
    <cellStyle name="Calculation 10" xfId="2131"/>
    <cellStyle name="Calculation 11" xfId="2132"/>
    <cellStyle name="Calculation 12" xfId="2133"/>
    <cellStyle name="Calculation 13" xfId="2134"/>
    <cellStyle name="Calculation 14" xfId="2135"/>
    <cellStyle name="Calculation 2 10" xfId="2136"/>
    <cellStyle name="Calculation 2 11" xfId="2137"/>
    <cellStyle name="Calculation 2 12" xfId="2138"/>
    <cellStyle name="Calculation 2 13" xfId="2139"/>
    <cellStyle name="Calculation 2 2" xfId="2140"/>
    <cellStyle name="Calculation 2 2 10" xfId="2141"/>
    <cellStyle name="Calculation 2 2 2" xfId="2142"/>
    <cellStyle name="Calculation 2 2 2 2" xfId="2143"/>
    <cellStyle name="Calculation 2 2 3" xfId="2144"/>
    <cellStyle name="Calculation 2 2 4" xfId="2145"/>
    <cellStyle name="Calculation 2 2 5" xfId="2146"/>
    <cellStyle name="Calculation 2 2 6" xfId="2147"/>
    <cellStyle name="Calculation 2 2 7" xfId="2148"/>
    <cellStyle name="Calculation 2 2 8" xfId="2149"/>
    <cellStyle name="Calculation 2 2 9" xfId="2150"/>
    <cellStyle name="Calculation 2 3" xfId="2151"/>
    <cellStyle name="Calculation 2 3 2" xfId="2152"/>
    <cellStyle name="Calculation 2 4" xfId="2153"/>
    <cellStyle name="Calculation 2 4 2" xfId="2154"/>
    <cellStyle name="Calculation 2 5" xfId="2155"/>
    <cellStyle name="Calculation 2 6" xfId="2156"/>
    <cellStyle name="Calculation 2 7" xfId="2157"/>
    <cellStyle name="Calculation 2 8" xfId="2158"/>
    <cellStyle name="Calculation 2 9" xfId="2159"/>
    <cellStyle name="Calculation 3" xfId="2160"/>
    <cellStyle name="Calculation 3 10" xfId="2161"/>
    <cellStyle name="Calculation 3 2" xfId="2162"/>
    <cellStyle name="Calculation 3 3" xfId="2163"/>
    <cellStyle name="Calculation 3 4" xfId="2164"/>
    <cellStyle name="Calculation 3 5" xfId="2165"/>
    <cellStyle name="Calculation 3 6" xfId="2166"/>
    <cellStyle name="Calculation 3 7" xfId="2167"/>
    <cellStyle name="Calculation 3 8" xfId="2168"/>
    <cellStyle name="Calculation 3 9" xfId="2169"/>
    <cellStyle name="Calculation 4" xfId="2170"/>
    <cellStyle name="Calculation 4 10" xfId="2171"/>
    <cellStyle name="Calculation 4 2" xfId="2172"/>
    <cellStyle name="Calculation 4 3" xfId="2173"/>
    <cellStyle name="Calculation 4 4" xfId="2174"/>
    <cellStyle name="Calculation 4 5" xfId="2175"/>
    <cellStyle name="Calculation 4 6" xfId="2176"/>
    <cellStyle name="Calculation 4 7" xfId="2177"/>
    <cellStyle name="Calculation 4 8" xfId="2178"/>
    <cellStyle name="Calculation 4 9" xfId="2179"/>
    <cellStyle name="Calculation 5" xfId="2180"/>
    <cellStyle name="Calculation 5 10" xfId="2181"/>
    <cellStyle name="Calculation 5 2" xfId="2182"/>
    <cellStyle name="Calculation 5 3" xfId="2183"/>
    <cellStyle name="Calculation 5 4" xfId="2184"/>
    <cellStyle name="Calculation 5 5" xfId="2185"/>
    <cellStyle name="Calculation 5 6" xfId="2186"/>
    <cellStyle name="Calculation 5 7" xfId="2187"/>
    <cellStyle name="Calculation 5 8" xfId="2188"/>
    <cellStyle name="Calculation 5 9" xfId="2189"/>
    <cellStyle name="Calculation 6 2" xfId="2190"/>
    <cellStyle name="Calculation 7 2" xfId="2191"/>
    <cellStyle name="Calculation 8" xfId="2192"/>
    <cellStyle name="Calculation 9" xfId="2193"/>
    <cellStyle name="Check Cell" xfId="16705" builtinId="23" customBuiltin="1"/>
    <cellStyle name="Check Cell 10" xfId="2194"/>
    <cellStyle name="Check Cell 11" xfId="2195"/>
    <cellStyle name="Check Cell 12" xfId="2196"/>
    <cellStyle name="Check Cell 13" xfId="2197"/>
    <cellStyle name="Check Cell 14" xfId="2198"/>
    <cellStyle name="Check Cell 2 10" xfId="2199"/>
    <cellStyle name="Check Cell 2 11" xfId="2200"/>
    <cellStyle name="Check Cell 2 12" xfId="2201"/>
    <cellStyle name="Check Cell 2 13" xfId="2202"/>
    <cellStyle name="Check Cell 2 2" xfId="2203"/>
    <cellStyle name="Check Cell 2 2 10" xfId="2204"/>
    <cellStyle name="Check Cell 2 2 2" xfId="2205"/>
    <cellStyle name="Check Cell 2 2 2 2" xfId="2206"/>
    <cellStyle name="Check Cell 2 2 3" xfId="2207"/>
    <cellStyle name="Check Cell 2 2 4" xfId="2208"/>
    <cellStyle name="Check Cell 2 2 5" xfId="2209"/>
    <cellStyle name="Check Cell 2 2 6" xfId="2210"/>
    <cellStyle name="Check Cell 2 2 7" xfId="2211"/>
    <cellStyle name="Check Cell 2 2 8" xfId="2212"/>
    <cellStyle name="Check Cell 2 2 9" xfId="2213"/>
    <cellStyle name="Check Cell 2 3" xfId="2214"/>
    <cellStyle name="Check Cell 2 3 2" xfId="2215"/>
    <cellStyle name="Check Cell 2 4" xfId="2216"/>
    <cellStyle name="Check Cell 2 4 2" xfId="2217"/>
    <cellStyle name="Check Cell 2 5" xfId="2218"/>
    <cellStyle name="Check Cell 2 6" xfId="2219"/>
    <cellStyle name="Check Cell 2 7" xfId="2220"/>
    <cellStyle name="Check Cell 2 8" xfId="2221"/>
    <cellStyle name="Check Cell 2 9" xfId="2222"/>
    <cellStyle name="Check Cell 3" xfId="2223"/>
    <cellStyle name="Check Cell 3 10" xfId="2224"/>
    <cellStyle name="Check Cell 3 2" xfId="2225"/>
    <cellStyle name="Check Cell 3 3" xfId="2226"/>
    <cellStyle name="Check Cell 3 4" xfId="2227"/>
    <cellStyle name="Check Cell 3 5" xfId="2228"/>
    <cellStyle name="Check Cell 3 6" xfId="2229"/>
    <cellStyle name="Check Cell 3 7" xfId="2230"/>
    <cellStyle name="Check Cell 3 8" xfId="2231"/>
    <cellStyle name="Check Cell 3 9" xfId="2232"/>
    <cellStyle name="Check Cell 4" xfId="2233"/>
    <cellStyle name="Check Cell 4 10" xfId="2234"/>
    <cellStyle name="Check Cell 4 2" xfId="2235"/>
    <cellStyle name="Check Cell 4 3" xfId="2236"/>
    <cellStyle name="Check Cell 4 4" xfId="2237"/>
    <cellStyle name="Check Cell 4 5" xfId="2238"/>
    <cellStyle name="Check Cell 4 6" xfId="2239"/>
    <cellStyle name="Check Cell 4 7" xfId="2240"/>
    <cellStyle name="Check Cell 4 8" xfId="2241"/>
    <cellStyle name="Check Cell 4 9" xfId="2242"/>
    <cellStyle name="Check Cell 5" xfId="2243"/>
    <cellStyle name="Check Cell 5 10" xfId="2244"/>
    <cellStyle name="Check Cell 5 2" xfId="2245"/>
    <cellStyle name="Check Cell 5 3" xfId="2246"/>
    <cellStyle name="Check Cell 5 4" xfId="2247"/>
    <cellStyle name="Check Cell 5 5" xfId="2248"/>
    <cellStyle name="Check Cell 5 6" xfId="2249"/>
    <cellStyle name="Check Cell 5 7" xfId="2250"/>
    <cellStyle name="Check Cell 5 8" xfId="2251"/>
    <cellStyle name="Check Cell 5 9" xfId="2252"/>
    <cellStyle name="Check Cell 6 2" xfId="2253"/>
    <cellStyle name="Check Cell 7 2" xfId="2254"/>
    <cellStyle name="Check Cell 8" xfId="2255"/>
    <cellStyle name="Check Cell 9" xfId="2256"/>
    <cellStyle name="Comma" xfId="16687" builtinId="3"/>
    <cellStyle name="Comma 2" xfId="2257"/>
    <cellStyle name="Comma 2 2" xfId="2258"/>
    <cellStyle name="Comma 3" xfId="2259"/>
    <cellStyle name="Comma 4" xfId="2260"/>
    <cellStyle name="Comma 5" xfId="16688"/>
    <cellStyle name="Comma 7" xfId="2261"/>
    <cellStyle name="Explanatory Text" xfId="16708" builtinId="53" customBuiltin="1"/>
    <cellStyle name="Explanatory Text 10" xfId="2262"/>
    <cellStyle name="Explanatory Text 11" xfId="2263"/>
    <cellStyle name="Explanatory Text 12" xfId="2264"/>
    <cellStyle name="Explanatory Text 13" xfId="2265"/>
    <cellStyle name="Explanatory Text 14" xfId="2266"/>
    <cellStyle name="Explanatory Text 2 10" xfId="2267"/>
    <cellStyle name="Explanatory Text 2 11" xfId="2268"/>
    <cellStyle name="Explanatory Text 2 12" xfId="2269"/>
    <cellStyle name="Explanatory Text 2 13" xfId="2270"/>
    <cellStyle name="Explanatory Text 2 2" xfId="2271"/>
    <cellStyle name="Explanatory Text 2 2 10" xfId="2272"/>
    <cellStyle name="Explanatory Text 2 2 2" xfId="2273"/>
    <cellStyle name="Explanatory Text 2 2 2 2" xfId="2274"/>
    <cellStyle name="Explanatory Text 2 2 3" xfId="2275"/>
    <cellStyle name="Explanatory Text 2 2 4" xfId="2276"/>
    <cellStyle name="Explanatory Text 2 2 5" xfId="2277"/>
    <cellStyle name="Explanatory Text 2 2 6" xfId="2278"/>
    <cellStyle name="Explanatory Text 2 2 7" xfId="2279"/>
    <cellStyle name="Explanatory Text 2 2 8" xfId="2280"/>
    <cellStyle name="Explanatory Text 2 2 9" xfId="2281"/>
    <cellStyle name="Explanatory Text 2 3" xfId="2282"/>
    <cellStyle name="Explanatory Text 2 3 2" xfId="2283"/>
    <cellStyle name="Explanatory Text 2 4" xfId="2284"/>
    <cellStyle name="Explanatory Text 2 4 2" xfId="2285"/>
    <cellStyle name="Explanatory Text 2 5" xfId="2286"/>
    <cellStyle name="Explanatory Text 2 6" xfId="2287"/>
    <cellStyle name="Explanatory Text 2 7" xfId="2288"/>
    <cellStyle name="Explanatory Text 2 8" xfId="2289"/>
    <cellStyle name="Explanatory Text 2 9" xfId="2290"/>
    <cellStyle name="Explanatory Text 3" xfId="2291"/>
    <cellStyle name="Explanatory Text 3 10" xfId="2292"/>
    <cellStyle name="Explanatory Text 3 2" xfId="2293"/>
    <cellStyle name="Explanatory Text 3 3" xfId="2294"/>
    <cellStyle name="Explanatory Text 3 4" xfId="2295"/>
    <cellStyle name="Explanatory Text 3 5" xfId="2296"/>
    <cellStyle name="Explanatory Text 3 6" xfId="2297"/>
    <cellStyle name="Explanatory Text 3 7" xfId="2298"/>
    <cellStyle name="Explanatory Text 3 8" xfId="2299"/>
    <cellStyle name="Explanatory Text 3 9" xfId="2300"/>
    <cellStyle name="Explanatory Text 4" xfId="2301"/>
    <cellStyle name="Explanatory Text 4 10" xfId="2302"/>
    <cellStyle name="Explanatory Text 4 2" xfId="2303"/>
    <cellStyle name="Explanatory Text 4 3" xfId="2304"/>
    <cellStyle name="Explanatory Text 4 4" xfId="2305"/>
    <cellStyle name="Explanatory Text 4 5" xfId="2306"/>
    <cellStyle name="Explanatory Text 4 6" xfId="2307"/>
    <cellStyle name="Explanatory Text 4 7" xfId="2308"/>
    <cellStyle name="Explanatory Text 4 8" xfId="2309"/>
    <cellStyle name="Explanatory Text 4 9" xfId="2310"/>
    <cellStyle name="Explanatory Text 5" xfId="2311"/>
    <cellStyle name="Explanatory Text 5 10" xfId="2312"/>
    <cellStyle name="Explanatory Text 5 2" xfId="2313"/>
    <cellStyle name="Explanatory Text 5 3" xfId="2314"/>
    <cellStyle name="Explanatory Text 5 4" xfId="2315"/>
    <cellStyle name="Explanatory Text 5 5" xfId="2316"/>
    <cellStyle name="Explanatory Text 5 6" xfId="2317"/>
    <cellStyle name="Explanatory Text 5 7" xfId="2318"/>
    <cellStyle name="Explanatory Text 5 8" xfId="2319"/>
    <cellStyle name="Explanatory Text 5 9" xfId="2320"/>
    <cellStyle name="Explanatory Text 6 2" xfId="2321"/>
    <cellStyle name="Explanatory Text 7 2" xfId="2322"/>
    <cellStyle name="Explanatory Text 8" xfId="2323"/>
    <cellStyle name="Explanatory Text 9" xfId="2324"/>
    <cellStyle name="Good" xfId="16698" builtinId="26" customBuiltin="1"/>
    <cellStyle name="Good 10" xfId="2325"/>
    <cellStyle name="Good 11" xfId="2326"/>
    <cellStyle name="Good 12" xfId="2327"/>
    <cellStyle name="Good 13" xfId="2328"/>
    <cellStyle name="Good 14" xfId="2329"/>
    <cellStyle name="Good 2 10" xfId="2330"/>
    <cellStyle name="Good 2 11" xfId="2331"/>
    <cellStyle name="Good 2 12" xfId="2332"/>
    <cellStyle name="Good 2 13" xfId="2333"/>
    <cellStyle name="Good 2 2" xfId="2334"/>
    <cellStyle name="Good 2 2 10" xfId="2335"/>
    <cellStyle name="Good 2 2 2" xfId="2336"/>
    <cellStyle name="Good 2 2 2 2" xfId="2337"/>
    <cellStyle name="Good 2 2 3" xfId="2338"/>
    <cellStyle name="Good 2 2 4" xfId="2339"/>
    <cellStyle name="Good 2 2 5" xfId="2340"/>
    <cellStyle name="Good 2 2 6" xfId="2341"/>
    <cellStyle name="Good 2 2 7" xfId="2342"/>
    <cellStyle name="Good 2 2 8" xfId="2343"/>
    <cellStyle name="Good 2 2 9" xfId="2344"/>
    <cellStyle name="Good 2 3" xfId="2345"/>
    <cellStyle name="Good 2 3 2" xfId="2346"/>
    <cellStyle name="Good 2 4" xfId="2347"/>
    <cellStyle name="Good 2 4 2" xfId="2348"/>
    <cellStyle name="Good 2 5" xfId="2349"/>
    <cellStyle name="Good 2 6" xfId="2350"/>
    <cellStyle name="Good 2 7" xfId="2351"/>
    <cellStyle name="Good 2 8" xfId="2352"/>
    <cellStyle name="Good 2 9" xfId="2353"/>
    <cellStyle name="Good 3" xfId="2354"/>
    <cellStyle name="Good 3 10" xfId="2355"/>
    <cellStyle name="Good 3 2" xfId="2356"/>
    <cellStyle name="Good 3 3" xfId="2357"/>
    <cellStyle name="Good 3 4" xfId="2358"/>
    <cellStyle name="Good 3 5" xfId="2359"/>
    <cellStyle name="Good 3 6" xfId="2360"/>
    <cellStyle name="Good 3 7" xfId="2361"/>
    <cellStyle name="Good 3 8" xfId="2362"/>
    <cellStyle name="Good 3 9" xfId="2363"/>
    <cellStyle name="Good 4" xfId="2364"/>
    <cellStyle name="Good 4 10" xfId="2365"/>
    <cellStyle name="Good 4 2" xfId="2366"/>
    <cellStyle name="Good 4 3" xfId="2367"/>
    <cellStyle name="Good 4 4" xfId="2368"/>
    <cellStyle name="Good 4 5" xfId="2369"/>
    <cellStyle name="Good 4 6" xfId="2370"/>
    <cellStyle name="Good 4 7" xfId="2371"/>
    <cellStyle name="Good 4 8" xfId="2372"/>
    <cellStyle name="Good 4 9" xfId="2373"/>
    <cellStyle name="Good 5" xfId="2374"/>
    <cellStyle name="Good 5 10" xfId="2375"/>
    <cellStyle name="Good 5 2" xfId="2376"/>
    <cellStyle name="Good 5 3" xfId="2377"/>
    <cellStyle name="Good 5 4" xfId="2378"/>
    <cellStyle name="Good 5 5" xfId="2379"/>
    <cellStyle name="Good 5 6" xfId="2380"/>
    <cellStyle name="Good 5 7" xfId="2381"/>
    <cellStyle name="Good 5 8" xfId="2382"/>
    <cellStyle name="Good 5 9" xfId="2383"/>
    <cellStyle name="Good 6 2" xfId="2384"/>
    <cellStyle name="Good 7 2" xfId="2385"/>
    <cellStyle name="Good 8" xfId="2386"/>
    <cellStyle name="Good 9" xfId="2387"/>
    <cellStyle name="Heading 1" xfId="16694" builtinId="16" customBuiltin="1"/>
    <cellStyle name="Heading 1 10" xfId="2388"/>
    <cellStyle name="Heading 1 11" xfId="2389"/>
    <cellStyle name="Heading 1 12" xfId="2390"/>
    <cellStyle name="Heading 1 13" xfId="2391"/>
    <cellStyle name="Heading 1 14" xfId="2392"/>
    <cellStyle name="Heading 1 2 10" xfId="2393"/>
    <cellStyle name="Heading 1 2 11" xfId="2394"/>
    <cellStyle name="Heading 1 2 12" xfId="2395"/>
    <cellStyle name="Heading 1 2 13" xfId="2396"/>
    <cellStyle name="Heading 1 2 2" xfId="2397"/>
    <cellStyle name="Heading 1 2 2 10" xfId="2398"/>
    <cellStyle name="Heading 1 2 2 2" xfId="2399"/>
    <cellStyle name="Heading 1 2 2 2 2" xfId="2400"/>
    <cellStyle name="Heading 1 2 2 3" xfId="2401"/>
    <cellStyle name="Heading 1 2 2 4" xfId="2402"/>
    <cellStyle name="Heading 1 2 2 5" xfId="2403"/>
    <cellStyle name="Heading 1 2 2 6" xfId="2404"/>
    <cellStyle name="Heading 1 2 2 7" xfId="2405"/>
    <cellStyle name="Heading 1 2 2 8" xfId="2406"/>
    <cellStyle name="Heading 1 2 2 9" xfId="2407"/>
    <cellStyle name="Heading 1 2 3" xfId="2408"/>
    <cellStyle name="Heading 1 2 3 2" xfId="2409"/>
    <cellStyle name="Heading 1 2 4" xfId="2410"/>
    <cellStyle name="Heading 1 2 4 2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3" xfId="2417"/>
    <cellStyle name="Heading 1 3 10" xfId="2418"/>
    <cellStyle name="Heading 1 3 2" xfId="2419"/>
    <cellStyle name="Heading 1 3 3" xfId="2420"/>
    <cellStyle name="Heading 1 3 4" xfId="2421"/>
    <cellStyle name="Heading 1 3 5" xfId="2422"/>
    <cellStyle name="Heading 1 3 6" xfId="2423"/>
    <cellStyle name="Heading 1 3 7" xfId="2424"/>
    <cellStyle name="Heading 1 3 8" xfId="2425"/>
    <cellStyle name="Heading 1 3 9" xfId="2426"/>
    <cellStyle name="Heading 1 4" xfId="2427"/>
    <cellStyle name="Heading 1 4 10" xfId="2428"/>
    <cellStyle name="Heading 1 4 2" xfId="2429"/>
    <cellStyle name="Heading 1 4 3" xfId="2430"/>
    <cellStyle name="Heading 1 4 4" xfId="2431"/>
    <cellStyle name="Heading 1 4 5" xfId="2432"/>
    <cellStyle name="Heading 1 4 6" xfId="2433"/>
    <cellStyle name="Heading 1 4 7" xfId="2434"/>
    <cellStyle name="Heading 1 4 8" xfId="2435"/>
    <cellStyle name="Heading 1 4 9" xfId="2436"/>
    <cellStyle name="Heading 1 5" xfId="2437"/>
    <cellStyle name="Heading 1 5 10" xfId="2438"/>
    <cellStyle name="Heading 1 5 2" xfId="2439"/>
    <cellStyle name="Heading 1 5 3" xfId="2440"/>
    <cellStyle name="Heading 1 5 4" xfId="2441"/>
    <cellStyle name="Heading 1 5 5" xfId="2442"/>
    <cellStyle name="Heading 1 5 6" xfId="2443"/>
    <cellStyle name="Heading 1 5 7" xfId="2444"/>
    <cellStyle name="Heading 1 5 8" xfId="2445"/>
    <cellStyle name="Heading 1 5 9" xfId="2446"/>
    <cellStyle name="Heading 1 6 2" xfId="2447"/>
    <cellStyle name="Heading 1 7 2" xfId="2448"/>
    <cellStyle name="Heading 1 8" xfId="2449"/>
    <cellStyle name="Heading 1 9" xfId="2450"/>
    <cellStyle name="Heading 2" xfId="16695" builtinId="17" customBuiltin="1"/>
    <cellStyle name="Heading 2 10" xfId="2451"/>
    <cellStyle name="Heading 2 11" xfId="2452"/>
    <cellStyle name="Heading 2 12" xfId="2453"/>
    <cellStyle name="Heading 2 13" xfId="2454"/>
    <cellStyle name="Heading 2 14" xfId="2455"/>
    <cellStyle name="Heading 2 2 10" xfId="2456"/>
    <cellStyle name="Heading 2 2 11" xfId="2457"/>
    <cellStyle name="Heading 2 2 12" xfId="2458"/>
    <cellStyle name="Heading 2 2 13" xfId="2459"/>
    <cellStyle name="Heading 2 2 2" xfId="2460"/>
    <cellStyle name="Heading 2 2 2 10" xfId="2461"/>
    <cellStyle name="Heading 2 2 2 2" xfId="2462"/>
    <cellStyle name="Heading 2 2 2 2 2" xfId="2463"/>
    <cellStyle name="Heading 2 2 2 3" xfId="2464"/>
    <cellStyle name="Heading 2 2 2 4" xfId="2465"/>
    <cellStyle name="Heading 2 2 2 5" xfId="2466"/>
    <cellStyle name="Heading 2 2 2 6" xfId="2467"/>
    <cellStyle name="Heading 2 2 2 7" xfId="2468"/>
    <cellStyle name="Heading 2 2 2 8" xfId="2469"/>
    <cellStyle name="Heading 2 2 2 9" xfId="2470"/>
    <cellStyle name="Heading 2 2 3" xfId="2471"/>
    <cellStyle name="Heading 2 2 3 2" xfId="2472"/>
    <cellStyle name="Heading 2 2 4" xfId="2473"/>
    <cellStyle name="Heading 2 2 4 2" xfId="2474"/>
    <cellStyle name="Heading 2 2 5" xfId="2475"/>
    <cellStyle name="Heading 2 2 6" xfId="2476"/>
    <cellStyle name="Heading 2 2 7" xfId="2477"/>
    <cellStyle name="Heading 2 2 8" xfId="2478"/>
    <cellStyle name="Heading 2 2 9" xfId="2479"/>
    <cellStyle name="Heading 2 3" xfId="2480"/>
    <cellStyle name="Heading 2 3 10" xfId="2481"/>
    <cellStyle name="Heading 2 3 2" xfId="2482"/>
    <cellStyle name="Heading 2 3 3" xfId="2483"/>
    <cellStyle name="Heading 2 3 4" xfId="2484"/>
    <cellStyle name="Heading 2 3 5" xfId="2485"/>
    <cellStyle name="Heading 2 3 6" xfId="2486"/>
    <cellStyle name="Heading 2 3 7" xfId="2487"/>
    <cellStyle name="Heading 2 3 8" xfId="2488"/>
    <cellStyle name="Heading 2 3 9" xfId="2489"/>
    <cellStyle name="Heading 2 4" xfId="2490"/>
    <cellStyle name="Heading 2 4 10" xfId="2491"/>
    <cellStyle name="Heading 2 4 2" xfId="2492"/>
    <cellStyle name="Heading 2 4 3" xfId="2493"/>
    <cellStyle name="Heading 2 4 4" xfId="2494"/>
    <cellStyle name="Heading 2 4 5" xfId="2495"/>
    <cellStyle name="Heading 2 4 6" xfId="2496"/>
    <cellStyle name="Heading 2 4 7" xfId="2497"/>
    <cellStyle name="Heading 2 4 8" xfId="2498"/>
    <cellStyle name="Heading 2 4 9" xfId="2499"/>
    <cellStyle name="Heading 2 5" xfId="2500"/>
    <cellStyle name="Heading 2 5 10" xfId="2501"/>
    <cellStyle name="Heading 2 5 2" xfId="2502"/>
    <cellStyle name="Heading 2 5 3" xfId="2503"/>
    <cellStyle name="Heading 2 5 4" xfId="2504"/>
    <cellStyle name="Heading 2 5 5" xfId="2505"/>
    <cellStyle name="Heading 2 5 6" xfId="2506"/>
    <cellStyle name="Heading 2 5 7" xfId="2507"/>
    <cellStyle name="Heading 2 5 8" xfId="2508"/>
    <cellStyle name="Heading 2 5 9" xfId="2509"/>
    <cellStyle name="Heading 2 6 2" xfId="2510"/>
    <cellStyle name="Heading 2 7 2" xfId="2511"/>
    <cellStyle name="Heading 2 8" xfId="2512"/>
    <cellStyle name="Heading 2 9" xfId="2513"/>
    <cellStyle name="Heading 3" xfId="16696" builtinId="18" customBuiltin="1"/>
    <cellStyle name="Heading 3 10" xfId="2514"/>
    <cellStyle name="Heading 3 11" xfId="2515"/>
    <cellStyle name="Heading 3 12" xfId="2516"/>
    <cellStyle name="Heading 3 13" xfId="2517"/>
    <cellStyle name="Heading 3 14" xfId="2518"/>
    <cellStyle name="Heading 3 2 10" xfId="2519"/>
    <cellStyle name="Heading 3 2 11" xfId="2520"/>
    <cellStyle name="Heading 3 2 12" xfId="2521"/>
    <cellStyle name="Heading 3 2 13" xfId="2522"/>
    <cellStyle name="Heading 3 2 2" xfId="2523"/>
    <cellStyle name="Heading 3 2 2 10" xfId="2524"/>
    <cellStyle name="Heading 3 2 2 2" xfId="2525"/>
    <cellStyle name="Heading 3 2 2 2 2" xfId="2526"/>
    <cellStyle name="Heading 3 2 2 3" xfId="2527"/>
    <cellStyle name="Heading 3 2 2 4" xfId="2528"/>
    <cellStyle name="Heading 3 2 2 5" xfId="2529"/>
    <cellStyle name="Heading 3 2 2 6" xfId="2530"/>
    <cellStyle name="Heading 3 2 2 7" xfId="2531"/>
    <cellStyle name="Heading 3 2 2 8" xfId="2532"/>
    <cellStyle name="Heading 3 2 2 9" xfId="2533"/>
    <cellStyle name="Heading 3 2 3" xfId="2534"/>
    <cellStyle name="Heading 3 2 3 2" xfId="2535"/>
    <cellStyle name="Heading 3 2 4" xfId="2536"/>
    <cellStyle name="Heading 3 2 4 2" xfId="2537"/>
    <cellStyle name="Heading 3 2 5" xfId="2538"/>
    <cellStyle name="Heading 3 2 6" xfId="2539"/>
    <cellStyle name="Heading 3 2 7" xfId="2540"/>
    <cellStyle name="Heading 3 2 8" xfId="2541"/>
    <cellStyle name="Heading 3 2 9" xfId="2542"/>
    <cellStyle name="Heading 3 3" xfId="2543"/>
    <cellStyle name="Heading 3 3 10" xfId="2544"/>
    <cellStyle name="Heading 3 3 2" xfId="2545"/>
    <cellStyle name="Heading 3 3 3" xfId="2546"/>
    <cellStyle name="Heading 3 3 4" xfId="2547"/>
    <cellStyle name="Heading 3 3 5" xfId="2548"/>
    <cellStyle name="Heading 3 3 6" xfId="2549"/>
    <cellStyle name="Heading 3 3 7" xfId="2550"/>
    <cellStyle name="Heading 3 3 8" xfId="2551"/>
    <cellStyle name="Heading 3 3 9" xfId="2552"/>
    <cellStyle name="Heading 3 4" xfId="2553"/>
    <cellStyle name="Heading 3 4 10" xfId="2554"/>
    <cellStyle name="Heading 3 4 2" xfId="2555"/>
    <cellStyle name="Heading 3 4 3" xfId="2556"/>
    <cellStyle name="Heading 3 4 4" xfId="2557"/>
    <cellStyle name="Heading 3 4 5" xfId="2558"/>
    <cellStyle name="Heading 3 4 6" xfId="2559"/>
    <cellStyle name="Heading 3 4 7" xfId="2560"/>
    <cellStyle name="Heading 3 4 8" xfId="2561"/>
    <cellStyle name="Heading 3 4 9" xfId="2562"/>
    <cellStyle name="Heading 3 5" xfId="2563"/>
    <cellStyle name="Heading 3 5 10" xfId="2564"/>
    <cellStyle name="Heading 3 5 2" xfId="2565"/>
    <cellStyle name="Heading 3 5 3" xfId="2566"/>
    <cellStyle name="Heading 3 5 4" xfId="2567"/>
    <cellStyle name="Heading 3 5 5" xfId="2568"/>
    <cellStyle name="Heading 3 5 6" xfId="2569"/>
    <cellStyle name="Heading 3 5 7" xfId="2570"/>
    <cellStyle name="Heading 3 5 8" xfId="2571"/>
    <cellStyle name="Heading 3 5 9" xfId="2572"/>
    <cellStyle name="Heading 3 6 2" xfId="2573"/>
    <cellStyle name="Heading 3 7 2" xfId="2574"/>
    <cellStyle name="Heading 3 8" xfId="2575"/>
    <cellStyle name="Heading 3 9" xfId="2576"/>
    <cellStyle name="Heading 4" xfId="16697" builtinId="19" customBuiltin="1"/>
    <cellStyle name="Heading 4 10" xfId="2577"/>
    <cellStyle name="Heading 4 11" xfId="2578"/>
    <cellStyle name="Heading 4 12" xfId="2579"/>
    <cellStyle name="Heading 4 13" xfId="2580"/>
    <cellStyle name="Heading 4 14" xfId="2581"/>
    <cellStyle name="Heading 4 2 10" xfId="2582"/>
    <cellStyle name="Heading 4 2 11" xfId="2583"/>
    <cellStyle name="Heading 4 2 12" xfId="2584"/>
    <cellStyle name="Heading 4 2 13" xfId="2585"/>
    <cellStyle name="Heading 4 2 2" xfId="2586"/>
    <cellStyle name="Heading 4 2 2 10" xfId="2587"/>
    <cellStyle name="Heading 4 2 2 2" xfId="2588"/>
    <cellStyle name="Heading 4 2 2 2 2" xfId="2589"/>
    <cellStyle name="Heading 4 2 2 3" xfId="2590"/>
    <cellStyle name="Heading 4 2 2 4" xfId="2591"/>
    <cellStyle name="Heading 4 2 2 5" xfId="2592"/>
    <cellStyle name="Heading 4 2 2 6" xfId="2593"/>
    <cellStyle name="Heading 4 2 2 7" xfId="2594"/>
    <cellStyle name="Heading 4 2 2 8" xfId="2595"/>
    <cellStyle name="Heading 4 2 2 9" xfId="2596"/>
    <cellStyle name="Heading 4 2 3" xfId="2597"/>
    <cellStyle name="Heading 4 2 3 2" xfId="2598"/>
    <cellStyle name="Heading 4 2 4" xfId="2599"/>
    <cellStyle name="Heading 4 2 4 2" xfId="2600"/>
    <cellStyle name="Heading 4 2 5" xfId="2601"/>
    <cellStyle name="Heading 4 2 6" xfId="2602"/>
    <cellStyle name="Heading 4 2 7" xfId="2603"/>
    <cellStyle name="Heading 4 2 8" xfId="2604"/>
    <cellStyle name="Heading 4 2 9" xfId="2605"/>
    <cellStyle name="Heading 4 3" xfId="2606"/>
    <cellStyle name="Heading 4 3 10" xfId="2607"/>
    <cellStyle name="Heading 4 3 2" xfId="2608"/>
    <cellStyle name="Heading 4 3 3" xfId="2609"/>
    <cellStyle name="Heading 4 3 4" xfId="2610"/>
    <cellStyle name="Heading 4 3 5" xfId="2611"/>
    <cellStyle name="Heading 4 3 6" xfId="2612"/>
    <cellStyle name="Heading 4 3 7" xfId="2613"/>
    <cellStyle name="Heading 4 3 8" xfId="2614"/>
    <cellStyle name="Heading 4 3 9" xfId="2615"/>
    <cellStyle name="Heading 4 4" xfId="2616"/>
    <cellStyle name="Heading 4 4 10" xfId="2617"/>
    <cellStyle name="Heading 4 4 2" xfId="2618"/>
    <cellStyle name="Heading 4 4 3" xfId="2619"/>
    <cellStyle name="Heading 4 4 4" xfId="2620"/>
    <cellStyle name="Heading 4 4 5" xfId="2621"/>
    <cellStyle name="Heading 4 4 6" xfId="2622"/>
    <cellStyle name="Heading 4 4 7" xfId="2623"/>
    <cellStyle name="Heading 4 4 8" xfId="2624"/>
    <cellStyle name="Heading 4 4 9" xfId="2625"/>
    <cellStyle name="Heading 4 5" xfId="2626"/>
    <cellStyle name="Heading 4 5 10" xfId="2627"/>
    <cellStyle name="Heading 4 5 2" xfId="2628"/>
    <cellStyle name="Heading 4 5 3" xfId="2629"/>
    <cellStyle name="Heading 4 5 4" xfId="2630"/>
    <cellStyle name="Heading 4 5 5" xfId="2631"/>
    <cellStyle name="Heading 4 5 6" xfId="2632"/>
    <cellStyle name="Heading 4 5 7" xfId="2633"/>
    <cellStyle name="Heading 4 5 8" xfId="2634"/>
    <cellStyle name="Heading 4 5 9" xfId="2635"/>
    <cellStyle name="Heading 4 6 2" xfId="2636"/>
    <cellStyle name="Heading 4 7 2" xfId="2637"/>
    <cellStyle name="Heading 4 8" xfId="2638"/>
    <cellStyle name="Heading 4 9" xfId="2639"/>
    <cellStyle name="Hyperlink" xfId="16692" builtinId="8"/>
    <cellStyle name="Hyperlink 2 2" xfId="2640"/>
    <cellStyle name="Hyperlink 2 3" xfId="2641"/>
    <cellStyle name="Hyperlink 2 4" xfId="2642"/>
    <cellStyle name="Hyperlink 3" xfId="2643"/>
    <cellStyle name="Input" xfId="16701" builtinId="20" customBuiltin="1"/>
    <cellStyle name="Input 10" xfId="2644"/>
    <cellStyle name="Input 11" xfId="2645"/>
    <cellStyle name="Input 12" xfId="2646"/>
    <cellStyle name="Input 13" xfId="2647"/>
    <cellStyle name="Input 14" xfId="2648"/>
    <cellStyle name="Input 2 10" xfId="2649"/>
    <cellStyle name="Input 2 11" xfId="2650"/>
    <cellStyle name="Input 2 12" xfId="2651"/>
    <cellStyle name="Input 2 13" xfId="2652"/>
    <cellStyle name="Input 2 2" xfId="2653"/>
    <cellStyle name="Input 2 2 10" xfId="2654"/>
    <cellStyle name="Input 2 2 2" xfId="2655"/>
    <cellStyle name="Input 2 2 2 2" xfId="2656"/>
    <cellStyle name="Input 2 2 3" xfId="2657"/>
    <cellStyle name="Input 2 2 4" xfId="2658"/>
    <cellStyle name="Input 2 2 5" xfId="2659"/>
    <cellStyle name="Input 2 2 6" xfId="2660"/>
    <cellStyle name="Input 2 2 7" xfId="2661"/>
    <cellStyle name="Input 2 2 8" xfId="2662"/>
    <cellStyle name="Input 2 2 9" xfId="2663"/>
    <cellStyle name="Input 2 3" xfId="2664"/>
    <cellStyle name="Input 2 3 2" xfId="2665"/>
    <cellStyle name="Input 2 4" xfId="2666"/>
    <cellStyle name="Input 2 4 2" xfId="2667"/>
    <cellStyle name="Input 2 5" xfId="2668"/>
    <cellStyle name="Input 2 6" xfId="2669"/>
    <cellStyle name="Input 2 7" xfId="2670"/>
    <cellStyle name="Input 2 8" xfId="2671"/>
    <cellStyle name="Input 2 9" xfId="2672"/>
    <cellStyle name="Input 3" xfId="2673"/>
    <cellStyle name="Input 3 10" xfId="2674"/>
    <cellStyle name="Input 3 2" xfId="2675"/>
    <cellStyle name="Input 3 3" xfId="2676"/>
    <cellStyle name="Input 3 4" xfId="2677"/>
    <cellStyle name="Input 3 5" xfId="2678"/>
    <cellStyle name="Input 3 6" xfId="2679"/>
    <cellStyle name="Input 3 7" xfId="2680"/>
    <cellStyle name="Input 3 8" xfId="2681"/>
    <cellStyle name="Input 3 9" xfId="2682"/>
    <cellStyle name="Input 4" xfId="2683"/>
    <cellStyle name="Input 4 10" xfId="2684"/>
    <cellStyle name="Input 4 2" xfId="2685"/>
    <cellStyle name="Input 4 3" xfId="2686"/>
    <cellStyle name="Input 4 4" xfId="2687"/>
    <cellStyle name="Input 4 5" xfId="2688"/>
    <cellStyle name="Input 4 6" xfId="2689"/>
    <cellStyle name="Input 4 7" xfId="2690"/>
    <cellStyle name="Input 4 8" xfId="2691"/>
    <cellStyle name="Input 4 9" xfId="2692"/>
    <cellStyle name="Input 5" xfId="2693"/>
    <cellStyle name="Input 5 10" xfId="2694"/>
    <cellStyle name="Input 5 2" xfId="2695"/>
    <cellStyle name="Input 5 3" xfId="2696"/>
    <cellStyle name="Input 5 4" xfId="2697"/>
    <cellStyle name="Input 5 5" xfId="2698"/>
    <cellStyle name="Input 5 6" xfId="2699"/>
    <cellStyle name="Input 5 7" xfId="2700"/>
    <cellStyle name="Input 5 8" xfId="2701"/>
    <cellStyle name="Input 5 9" xfId="2702"/>
    <cellStyle name="Input 6 2" xfId="2703"/>
    <cellStyle name="Input 7 2" xfId="2704"/>
    <cellStyle name="Input 8" xfId="2705"/>
    <cellStyle name="Input 9" xfId="2706"/>
    <cellStyle name="Linked Cell" xfId="16704" builtinId="24" customBuiltin="1"/>
    <cellStyle name="Linked Cell 10" xfId="2707"/>
    <cellStyle name="Linked Cell 11" xfId="2708"/>
    <cellStyle name="Linked Cell 12" xfId="2709"/>
    <cellStyle name="Linked Cell 13" xfId="2710"/>
    <cellStyle name="Linked Cell 14" xfId="2711"/>
    <cellStyle name="Linked Cell 2 10" xfId="2712"/>
    <cellStyle name="Linked Cell 2 11" xfId="2713"/>
    <cellStyle name="Linked Cell 2 12" xfId="2714"/>
    <cellStyle name="Linked Cell 2 13" xfId="2715"/>
    <cellStyle name="Linked Cell 2 2" xfId="2716"/>
    <cellStyle name="Linked Cell 2 2 10" xfId="2717"/>
    <cellStyle name="Linked Cell 2 2 2" xfId="2718"/>
    <cellStyle name="Linked Cell 2 2 2 2" xfId="2719"/>
    <cellStyle name="Linked Cell 2 2 3" xfId="2720"/>
    <cellStyle name="Linked Cell 2 2 4" xfId="2721"/>
    <cellStyle name="Linked Cell 2 2 5" xfId="2722"/>
    <cellStyle name="Linked Cell 2 2 6" xfId="2723"/>
    <cellStyle name="Linked Cell 2 2 7" xfId="2724"/>
    <cellStyle name="Linked Cell 2 2 8" xfId="2725"/>
    <cellStyle name="Linked Cell 2 2 9" xfId="2726"/>
    <cellStyle name="Linked Cell 2 3" xfId="2727"/>
    <cellStyle name="Linked Cell 2 3 2" xfId="2728"/>
    <cellStyle name="Linked Cell 2 4" xfId="2729"/>
    <cellStyle name="Linked Cell 2 4 2" xfId="2730"/>
    <cellStyle name="Linked Cell 2 5" xfId="2731"/>
    <cellStyle name="Linked Cell 2 6" xfId="2732"/>
    <cellStyle name="Linked Cell 2 7" xfId="2733"/>
    <cellStyle name="Linked Cell 2 8" xfId="2734"/>
    <cellStyle name="Linked Cell 2 9" xfId="2735"/>
    <cellStyle name="Linked Cell 3" xfId="2736"/>
    <cellStyle name="Linked Cell 3 10" xfId="2737"/>
    <cellStyle name="Linked Cell 3 2" xfId="2738"/>
    <cellStyle name="Linked Cell 3 3" xfId="2739"/>
    <cellStyle name="Linked Cell 3 4" xfId="2740"/>
    <cellStyle name="Linked Cell 3 5" xfId="2741"/>
    <cellStyle name="Linked Cell 3 6" xfId="2742"/>
    <cellStyle name="Linked Cell 3 7" xfId="2743"/>
    <cellStyle name="Linked Cell 3 8" xfId="2744"/>
    <cellStyle name="Linked Cell 3 9" xfId="2745"/>
    <cellStyle name="Linked Cell 4" xfId="2746"/>
    <cellStyle name="Linked Cell 4 10" xfId="2747"/>
    <cellStyle name="Linked Cell 4 2" xfId="2748"/>
    <cellStyle name="Linked Cell 4 3" xfId="2749"/>
    <cellStyle name="Linked Cell 4 4" xfId="2750"/>
    <cellStyle name="Linked Cell 4 5" xfId="2751"/>
    <cellStyle name="Linked Cell 4 6" xfId="2752"/>
    <cellStyle name="Linked Cell 4 7" xfId="2753"/>
    <cellStyle name="Linked Cell 4 8" xfId="2754"/>
    <cellStyle name="Linked Cell 4 9" xfId="2755"/>
    <cellStyle name="Linked Cell 5" xfId="2756"/>
    <cellStyle name="Linked Cell 5 10" xfId="2757"/>
    <cellStyle name="Linked Cell 5 2" xfId="2758"/>
    <cellStyle name="Linked Cell 5 3" xfId="2759"/>
    <cellStyle name="Linked Cell 5 4" xfId="2760"/>
    <cellStyle name="Linked Cell 5 5" xfId="2761"/>
    <cellStyle name="Linked Cell 5 6" xfId="2762"/>
    <cellStyle name="Linked Cell 5 7" xfId="2763"/>
    <cellStyle name="Linked Cell 5 8" xfId="2764"/>
    <cellStyle name="Linked Cell 5 9" xfId="2765"/>
    <cellStyle name="Linked Cell 6 2" xfId="2766"/>
    <cellStyle name="Linked Cell 7 2" xfId="2767"/>
    <cellStyle name="Linked Cell 8" xfId="2768"/>
    <cellStyle name="Linked Cell 9" xfId="2769"/>
    <cellStyle name="Neutral" xfId="16700" builtinId="28" customBuiltin="1"/>
    <cellStyle name="Neutral 10" xfId="2770"/>
    <cellStyle name="Neutral 11" xfId="2771"/>
    <cellStyle name="Neutral 12" xfId="2772"/>
    <cellStyle name="Neutral 13" xfId="2773"/>
    <cellStyle name="Neutral 14" xfId="2774"/>
    <cellStyle name="Neutral 2 10" xfId="2775"/>
    <cellStyle name="Neutral 2 11" xfId="2776"/>
    <cellStyle name="Neutral 2 12" xfId="2777"/>
    <cellStyle name="Neutral 2 13" xfId="2778"/>
    <cellStyle name="Neutral 2 2" xfId="2779"/>
    <cellStyle name="Neutral 2 2 10" xfId="2780"/>
    <cellStyle name="Neutral 2 2 2" xfId="2781"/>
    <cellStyle name="Neutral 2 2 2 2" xfId="2782"/>
    <cellStyle name="Neutral 2 2 3" xfId="2783"/>
    <cellStyle name="Neutral 2 2 4" xfId="2784"/>
    <cellStyle name="Neutral 2 2 5" xfId="2785"/>
    <cellStyle name="Neutral 2 2 6" xfId="2786"/>
    <cellStyle name="Neutral 2 2 7" xfId="2787"/>
    <cellStyle name="Neutral 2 2 8" xfId="2788"/>
    <cellStyle name="Neutral 2 2 9" xfId="2789"/>
    <cellStyle name="Neutral 2 3" xfId="2790"/>
    <cellStyle name="Neutral 2 3 2" xfId="2791"/>
    <cellStyle name="Neutral 2 4" xfId="2792"/>
    <cellStyle name="Neutral 2 4 2" xfId="2793"/>
    <cellStyle name="Neutral 2 5" xfId="2794"/>
    <cellStyle name="Neutral 2 6" xfId="2795"/>
    <cellStyle name="Neutral 2 7" xfId="2796"/>
    <cellStyle name="Neutral 2 8" xfId="2797"/>
    <cellStyle name="Neutral 2 9" xfId="2798"/>
    <cellStyle name="Neutral 3" xfId="2799"/>
    <cellStyle name="Neutral 3 10" xfId="2800"/>
    <cellStyle name="Neutral 3 2" xfId="2801"/>
    <cellStyle name="Neutral 3 3" xfId="2802"/>
    <cellStyle name="Neutral 3 4" xfId="2803"/>
    <cellStyle name="Neutral 3 5" xfId="2804"/>
    <cellStyle name="Neutral 3 6" xfId="2805"/>
    <cellStyle name="Neutral 3 7" xfId="2806"/>
    <cellStyle name="Neutral 3 8" xfId="2807"/>
    <cellStyle name="Neutral 3 9" xfId="2808"/>
    <cellStyle name="Neutral 4" xfId="2809"/>
    <cellStyle name="Neutral 4 10" xfId="2810"/>
    <cellStyle name="Neutral 4 2" xfId="2811"/>
    <cellStyle name="Neutral 4 3" xfId="2812"/>
    <cellStyle name="Neutral 4 4" xfId="2813"/>
    <cellStyle name="Neutral 4 5" xfId="2814"/>
    <cellStyle name="Neutral 4 6" xfId="2815"/>
    <cellStyle name="Neutral 4 7" xfId="2816"/>
    <cellStyle name="Neutral 4 8" xfId="2817"/>
    <cellStyle name="Neutral 4 9" xfId="2818"/>
    <cellStyle name="Neutral 5" xfId="2819"/>
    <cellStyle name="Neutral 5 10" xfId="2820"/>
    <cellStyle name="Neutral 5 2" xfId="2821"/>
    <cellStyle name="Neutral 5 3" xfId="2822"/>
    <cellStyle name="Neutral 5 4" xfId="2823"/>
    <cellStyle name="Neutral 5 5" xfId="2824"/>
    <cellStyle name="Neutral 5 6" xfId="2825"/>
    <cellStyle name="Neutral 5 7" xfId="2826"/>
    <cellStyle name="Neutral 5 8" xfId="2827"/>
    <cellStyle name="Neutral 5 9" xfId="2828"/>
    <cellStyle name="Neutral 6 2" xfId="2829"/>
    <cellStyle name="Neutral 7 2" xfId="2830"/>
    <cellStyle name="Neutral 8" xfId="2831"/>
    <cellStyle name="Neutral 9" xfId="2832"/>
    <cellStyle name="Normal" xfId="0" builtinId="0"/>
    <cellStyle name="Normal 10" xfId="2833"/>
    <cellStyle name="Normal 10 10" xfId="2834"/>
    <cellStyle name="Normal 10 11" xfId="2835"/>
    <cellStyle name="Normal 10 12" xfId="2836"/>
    <cellStyle name="Normal 10 13" xfId="2837"/>
    <cellStyle name="Normal 10 14" xfId="2838"/>
    <cellStyle name="Normal 10 15" xfId="2839"/>
    <cellStyle name="Normal 10 16" xfId="2840"/>
    <cellStyle name="Normal 10 17" xfId="2841"/>
    <cellStyle name="Normal 10 18" xfId="2842"/>
    <cellStyle name="Normal 10 19" xfId="2843"/>
    <cellStyle name="Normal 10 2" xfId="2844"/>
    <cellStyle name="Normal 10 2 10" xfId="2845"/>
    <cellStyle name="Normal 10 2 11" xfId="2846"/>
    <cellStyle name="Normal 10 2 12" xfId="2847"/>
    <cellStyle name="Normal 10 2 13" xfId="2848"/>
    <cellStyle name="Normal 10 2 14" xfId="2849"/>
    <cellStyle name="Normal 10 2 15" xfId="2850"/>
    <cellStyle name="Normal 10 2 16" xfId="2851"/>
    <cellStyle name="Normal 10 2 17" xfId="2852"/>
    <cellStyle name="Normal 10 2 18" xfId="2853"/>
    <cellStyle name="Normal 10 2 19" xfId="2854"/>
    <cellStyle name="Normal 10 2 2" xfId="2855"/>
    <cellStyle name="Normal 10 2 2 10" xfId="2856"/>
    <cellStyle name="Normal 10 2 2 11" xfId="2857"/>
    <cellStyle name="Normal 10 2 2 12" xfId="2858"/>
    <cellStyle name="Normal 10 2 2 13" xfId="2859"/>
    <cellStyle name="Normal 10 2 2 14" xfId="2860"/>
    <cellStyle name="Normal 10 2 2 15" xfId="2861"/>
    <cellStyle name="Normal 10 2 2 16" xfId="2862"/>
    <cellStyle name="Normal 10 2 2 17" xfId="2863"/>
    <cellStyle name="Normal 10 2 2 18" xfId="2864"/>
    <cellStyle name="Normal 10 2 2 19" xfId="2865"/>
    <cellStyle name="Normal 10 2 2 2" xfId="2866"/>
    <cellStyle name="Normal 10 2 2 2 10" xfId="2867"/>
    <cellStyle name="Normal 10 2 2 2 11" xfId="2868"/>
    <cellStyle name="Normal 10 2 2 2 12" xfId="2869"/>
    <cellStyle name="Normal 10 2 2 2 13" xfId="2870"/>
    <cellStyle name="Normal 10 2 2 2 14" xfId="2871"/>
    <cellStyle name="Normal 10 2 2 2 15" xfId="2872"/>
    <cellStyle name="Normal 10 2 2 2 16" xfId="2873"/>
    <cellStyle name="Normal 10 2 2 2 17" xfId="2874"/>
    <cellStyle name="Normal 10 2 2 2 18" xfId="2875"/>
    <cellStyle name="Normal 10 2 2 2 19" xfId="2876"/>
    <cellStyle name="Normal 10 2 2 2 2" xfId="2877"/>
    <cellStyle name="Normal 10 2 2 2 2 10" xfId="2878"/>
    <cellStyle name="Normal 10 2 2 2 2 11" xfId="2879"/>
    <cellStyle name="Normal 10 2 2 2 2 12" xfId="2880"/>
    <cellStyle name="Normal 10 2 2 2 2 13" xfId="2881"/>
    <cellStyle name="Normal 10 2 2 2 2 14" xfId="2882"/>
    <cellStyle name="Normal 10 2 2 2 2 15" xfId="2883"/>
    <cellStyle name="Normal 10 2 2 2 2 16" xfId="2884"/>
    <cellStyle name="Normal 10 2 2 2 2 17" xfId="2885"/>
    <cellStyle name="Normal 10 2 2 2 2 18" xfId="2886"/>
    <cellStyle name="Normal 10 2 2 2 2 19" xfId="2887"/>
    <cellStyle name="Normal 10 2 2 2 2 2" xfId="2888"/>
    <cellStyle name="Normal 10 2 2 2 2 20" xfId="2889"/>
    <cellStyle name="Normal 10 2 2 2 2 21" xfId="2890"/>
    <cellStyle name="Normal 10 2 2 2 2 22" xfId="2891"/>
    <cellStyle name="Normal 10 2 2 2 2 23" xfId="2892"/>
    <cellStyle name="Normal 10 2 2 2 2 24" xfId="2893"/>
    <cellStyle name="Normal 10 2 2 2 2 25" xfId="2894"/>
    <cellStyle name="Normal 10 2 2 2 2 26" xfId="2895"/>
    <cellStyle name="Normal 10 2 2 2 2 27" xfId="2896"/>
    <cellStyle name="Normal 10 2 2 2 2 28" xfId="2897"/>
    <cellStyle name="Normal 10 2 2 2 2 29" xfId="2898"/>
    <cellStyle name="Normal 10 2 2 2 2 3" xfId="2899"/>
    <cellStyle name="Normal 10 2 2 2 2 30" xfId="2900"/>
    <cellStyle name="Normal 10 2 2 2 2 31" xfId="2901"/>
    <cellStyle name="Normal 10 2 2 2 2 32" xfId="2902"/>
    <cellStyle name="Normal 10 2 2 2 2 33" xfId="2903"/>
    <cellStyle name="Normal 10 2 2 2 2 34" xfId="2904"/>
    <cellStyle name="Normal 10 2 2 2 2 35" xfId="2905"/>
    <cellStyle name="Normal 10 2 2 2 2 36" xfId="2906"/>
    <cellStyle name="Normal 10 2 2 2 2 37" xfId="2907"/>
    <cellStyle name="Normal 10 2 2 2 2 38" xfId="2908"/>
    <cellStyle name="Normal 10 2 2 2 2 4" xfId="2909"/>
    <cellStyle name="Normal 10 2 2 2 2 5" xfId="2910"/>
    <cellStyle name="Normal 10 2 2 2 2 6" xfId="2911"/>
    <cellStyle name="Normal 10 2 2 2 2 7" xfId="2912"/>
    <cellStyle name="Normal 10 2 2 2 2 8" xfId="2913"/>
    <cellStyle name="Normal 10 2 2 2 2 9" xfId="2914"/>
    <cellStyle name="Normal 10 2 2 2 20" xfId="2915"/>
    <cellStyle name="Normal 10 2 2 2 21" xfId="2916"/>
    <cellStyle name="Normal 10 2 2 2 22" xfId="2917"/>
    <cellStyle name="Normal 10 2 2 2 23" xfId="2918"/>
    <cellStyle name="Normal 10 2 2 2 24" xfId="2919"/>
    <cellStyle name="Normal 10 2 2 2 25" xfId="2920"/>
    <cellStyle name="Normal 10 2 2 2 26" xfId="2921"/>
    <cellStyle name="Normal 10 2 2 2 27" xfId="2922"/>
    <cellStyle name="Normal 10 2 2 2 28" xfId="2923"/>
    <cellStyle name="Normal 10 2 2 2 29" xfId="2924"/>
    <cellStyle name="Normal 10 2 2 2 3" xfId="2925"/>
    <cellStyle name="Normal 10 2 2 2 30" xfId="2926"/>
    <cellStyle name="Normal 10 2 2 2 31" xfId="2927"/>
    <cellStyle name="Normal 10 2 2 2 32" xfId="2928"/>
    <cellStyle name="Normal 10 2 2 2 33" xfId="2929"/>
    <cellStyle name="Normal 10 2 2 2 34" xfId="2930"/>
    <cellStyle name="Normal 10 2 2 2 35" xfId="2931"/>
    <cellStyle name="Normal 10 2 2 2 36" xfId="2932"/>
    <cellStyle name="Normal 10 2 2 2 37" xfId="2933"/>
    <cellStyle name="Normal 10 2 2 2 38" xfId="2934"/>
    <cellStyle name="Normal 10 2 2 2 4" xfId="2935"/>
    <cellStyle name="Normal 10 2 2 2 5" xfId="2936"/>
    <cellStyle name="Normal 10 2 2 2 6" xfId="2937"/>
    <cellStyle name="Normal 10 2 2 2 7" xfId="2938"/>
    <cellStyle name="Normal 10 2 2 2 8" xfId="2939"/>
    <cellStyle name="Normal 10 2 2 2 9" xfId="2940"/>
    <cellStyle name="Normal 10 2 2 20" xfId="2941"/>
    <cellStyle name="Normal 10 2 2 21" xfId="2942"/>
    <cellStyle name="Normal 10 2 2 22" xfId="2943"/>
    <cellStyle name="Normal 10 2 2 23" xfId="2944"/>
    <cellStyle name="Normal 10 2 2 24" xfId="2945"/>
    <cellStyle name="Normal 10 2 2 25" xfId="2946"/>
    <cellStyle name="Normal 10 2 2 26" xfId="2947"/>
    <cellStyle name="Normal 10 2 2 27" xfId="2948"/>
    <cellStyle name="Normal 10 2 2 28" xfId="2949"/>
    <cellStyle name="Normal 10 2 2 29" xfId="2950"/>
    <cellStyle name="Normal 10 2 2 3" xfId="2951"/>
    <cellStyle name="Normal 10 2 2 30" xfId="2952"/>
    <cellStyle name="Normal 10 2 2 31" xfId="2953"/>
    <cellStyle name="Normal 10 2 2 32" xfId="2954"/>
    <cellStyle name="Normal 10 2 2 33" xfId="2955"/>
    <cellStyle name="Normal 10 2 2 34" xfId="2956"/>
    <cellStyle name="Normal 10 2 2 35" xfId="2957"/>
    <cellStyle name="Normal 10 2 2 36" xfId="2958"/>
    <cellStyle name="Normal 10 2 2 37" xfId="2959"/>
    <cellStyle name="Normal 10 2 2 38" xfId="2960"/>
    <cellStyle name="Normal 10 2 2 39" xfId="2961"/>
    <cellStyle name="Normal 10 2 2 4" xfId="2962"/>
    <cellStyle name="Normal 10 2 2 40" xfId="2963"/>
    <cellStyle name="Normal 10 2 2 5" xfId="2964"/>
    <cellStyle name="Normal 10 2 2 6" xfId="2965"/>
    <cellStyle name="Normal 10 2 2 7" xfId="2966"/>
    <cellStyle name="Normal 10 2 2 8" xfId="2967"/>
    <cellStyle name="Normal 10 2 2 9" xfId="2968"/>
    <cellStyle name="Normal 10 2 20" xfId="2969"/>
    <cellStyle name="Normal 10 2 21" xfId="2970"/>
    <cellStyle name="Normal 10 2 22" xfId="2971"/>
    <cellStyle name="Normal 10 2 23" xfId="2972"/>
    <cellStyle name="Normal 10 2 24" xfId="2973"/>
    <cellStyle name="Normal 10 2 25" xfId="2974"/>
    <cellStyle name="Normal 10 2 26" xfId="2975"/>
    <cellStyle name="Normal 10 2 27" xfId="2976"/>
    <cellStyle name="Normal 10 2 28" xfId="2977"/>
    <cellStyle name="Normal 10 2 29" xfId="2978"/>
    <cellStyle name="Normal 10 2 3" xfId="2979"/>
    <cellStyle name="Normal 10 2 3 10" xfId="2980"/>
    <cellStyle name="Normal 10 2 3 11" xfId="2981"/>
    <cellStyle name="Normal 10 2 3 12" xfId="2982"/>
    <cellStyle name="Normal 10 2 3 13" xfId="2983"/>
    <cellStyle name="Normal 10 2 3 14" xfId="2984"/>
    <cellStyle name="Normal 10 2 3 15" xfId="2985"/>
    <cellStyle name="Normal 10 2 3 16" xfId="2986"/>
    <cellStyle name="Normal 10 2 3 17" xfId="2987"/>
    <cellStyle name="Normal 10 2 3 18" xfId="2988"/>
    <cellStyle name="Normal 10 2 3 19" xfId="2989"/>
    <cellStyle name="Normal 10 2 3 2" xfId="2990"/>
    <cellStyle name="Normal 10 2 3 2 10" xfId="2991"/>
    <cellStyle name="Normal 10 2 3 2 11" xfId="2992"/>
    <cellStyle name="Normal 10 2 3 2 12" xfId="2993"/>
    <cellStyle name="Normal 10 2 3 2 13" xfId="2994"/>
    <cellStyle name="Normal 10 2 3 2 14" xfId="2995"/>
    <cellStyle name="Normal 10 2 3 2 15" xfId="2996"/>
    <cellStyle name="Normal 10 2 3 2 16" xfId="2997"/>
    <cellStyle name="Normal 10 2 3 2 17" xfId="2998"/>
    <cellStyle name="Normal 10 2 3 2 18" xfId="2999"/>
    <cellStyle name="Normal 10 2 3 2 19" xfId="3000"/>
    <cellStyle name="Normal 10 2 3 2 2" xfId="3001"/>
    <cellStyle name="Normal 10 2 3 2 20" xfId="3002"/>
    <cellStyle name="Normal 10 2 3 2 21" xfId="3003"/>
    <cellStyle name="Normal 10 2 3 2 22" xfId="3004"/>
    <cellStyle name="Normal 10 2 3 2 23" xfId="3005"/>
    <cellStyle name="Normal 10 2 3 2 24" xfId="3006"/>
    <cellStyle name="Normal 10 2 3 2 25" xfId="3007"/>
    <cellStyle name="Normal 10 2 3 2 26" xfId="3008"/>
    <cellStyle name="Normal 10 2 3 2 27" xfId="3009"/>
    <cellStyle name="Normal 10 2 3 2 28" xfId="3010"/>
    <cellStyle name="Normal 10 2 3 2 29" xfId="3011"/>
    <cellStyle name="Normal 10 2 3 2 3" xfId="3012"/>
    <cellStyle name="Normal 10 2 3 2 30" xfId="3013"/>
    <cellStyle name="Normal 10 2 3 2 31" xfId="3014"/>
    <cellStyle name="Normal 10 2 3 2 32" xfId="3015"/>
    <cellStyle name="Normal 10 2 3 2 33" xfId="3016"/>
    <cellStyle name="Normal 10 2 3 2 34" xfId="3017"/>
    <cellStyle name="Normal 10 2 3 2 35" xfId="3018"/>
    <cellStyle name="Normal 10 2 3 2 36" xfId="3019"/>
    <cellStyle name="Normal 10 2 3 2 37" xfId="3020"/>
    <cellStyle name="Normal 10 2 3 2 38" xfId="3021"/>
    <cellStyle name="Normal 10 2 3 2 4" xfId="3022"/>
    <cellStyle name="Normal 10 2 3 2 5" xfId="3023"/>
    <cellStyle name="Normal 10 2 3 2 6" xfId="3024"/>
    <cellStyle name="Normal 10 2 3 2 7" xfId="3025"/>
    <cellStyle name="Normal 10 2 3 2 8" xfId="3026"/>
    <cellStyle name="Normal 10 2 3 2 9" xfId="3027"/>
    <cellStyle name="Normal 10 2 3 20" xfId="3028"/>
    <cellStyle name="Normal 10 2 3 21" xfId="3029"/>
    <cellStyle name="Normal 10 2 3 22" xfId="3030"/>
    <cellStyle name="Normal 10 2 3 23" xfId="3031"/>
    <cellStyle name="Normal 10 2 3 24" xfId="3032"/>
    <cellStyle name="Normal 10 2 3 25" xfId="3033"/>
    <cellStyle name="Normal 10 2 3 26" xfId="3034"/>
    <cellStyle name="Normal 10 2 3 27" xfId="3035"/>
    <cellStyle name="Normal 10 2 3 28" xfId="3036"/>
    <cellStyle name="Normal 10 2 3 29" xfId="3037"/>
    <cellStyle name="Normal 10 2 3 3" xfId="3038"/>
    <cellStyle name="Normal 10 2 3 30" xfId="3039"/>
    <cellStyle name="Normal 10 2 3 31" xfId="3040"/>
    <cellStyle name="Normal 10 2 3 32" xfId="3041"/>
    <cellStyle name="Normal 10 2 3 33" xfId="3042"/>
    <cellStyle name="Normal 10 2 3 34" xfId="3043"/>
    <cellStyle name="Normal 10 2 3 35" xfId="3044"/>
    <cellStyle name="Normal 10 2 3 36" xfId="3045"/>
    <cellStyle name="Normal 10 2 3 37" xfId="3046"/>
    <cellStyle name="Normal 10 2 3 38" xfId="3047"/>
    <cellStyle name="Normal 10 2 3 4" xfId="3048"/>
    <cellStyle name="Normal 10 2 3 5" xfId="3049"/>
    <cellStyle name="Normal 10 2 3 6" xfId="3050"/>
    <cellStyle name="Normal 10 2 3 7" xfId="3051"/>
    <cellStyle name="Normal 10 2 3 8" xfId="3052"/>
    <cellStyle name="Normal 10 2 3 9" xfId="3053"/>
    <cellStyle name="Normal 10 2 30" xfId="3054"/>
    <cellStyle name="Normal 10 2 31" xfId="3055"/>
    <cellStyle name="Normal 10 2 32" xfId="3056"/>
    <cellStyle name="Normal 10 2 33" xfId="3057"/>
    <cellStyle name="Normal 10 2 34" xfId="3058"/>
    <cellStyle name="Normal 10 2 35" xfId="3059"/>
    <cellStyle name="Normal 10 2 36" xfId="3060"/>
    <cellStyle name="Normal 10 2 37" xfId="3061"/>
    <cellStyle name="Normal 10 2 38" xfId="3062"/>
    <cellStyle name="Normal 10 2 39" xfId="3063"/>
    <cellStyle name="Normal 10 2 4" xfId="3064"/>
    <cellStyle name="Normal 10 2 40" xfId="3065"/>
    <cellStyle name="Normal 10 2 5" xfId="3066"/>
    <cellStyle name="Normal 10 2 6" xfId="3067"/>
    <cellStyle name="Normal 10 2 7" xfId="3068"/>
    <cellStyle name="Normal 10 2 8" xfId="3069"/>
    <cellStyle name="Normal 10 2 9" xfId="3070"/>
    <cellStyle name="Normal 10 20" xfId="3071"/>
    <cellStyle name="Normal 10 21" xfId="3072"/>
    <cellStyle name="Normal 10 22" xfId="3073"/>
    <cellStyle name="Normal 10 23" xfId="3074"/>
    <cellStyle name="Normal 10 24" xfId="3075"/>
    <cellStyle name="Normal 10 25" xfId="3076"/>
    <cellStyle name="Normal 10 26" xfId="3077"/>
    <cellStyle name="Normal 10 27" xfId="3078"/>
    <cellStyle name="Normal 10 28" xfId="3079"/>
    <cellStyle name="Normal 10 29" xfId="3080"/>
    <cellStyle name="Normal 10 3" xfId="3081"/>
    <cellStyle name="Normal 10 30" xfId="3082"/>
    <cellStyle name="Normal 10 31" xfId="3083"/>
    <cellStyle name="Normal 10 32" xfId="3084"/>
    <cellStyle name="Normal 10 33" xfId="3085"/>
    <cellStyle name="Normal 10 34" xfId="3086"/>
    <cellStyle name="Normal 10 35" xfId="3087"/>
    <cellStyle name="Normal 10 36" xfId="3088"/>
    <cellStyle name="Normal 10 37" xfId="3089"/>
    <cellStyle name="Normal 10 38" xfId="3090"/>
    <cellStyle name="Normal 10 39" xfId="3091"/>
    <cellStyle name="Normal 10 4" xfId="3092"/>
    <cellStyle name="Normal 10 40" xfId="3093"/>
    <cellStyle name="Normal 10 41" xfId="3094"/>
    <cellStyle name="Normal 10 42" xfId="3095"/>
    <cellStyle name="Normal 10 43" xfId="3096"/>
    <cellStyle name="Normal 10 44" xfId="3097"/>
    <cellStyle name="Normal 10 45" xfId="3098"/>
    <cellStyle name="Normal 10 46" xfId="3099"/>
    <cellStyle name="Normal 10 47" xfId="3100"/>
    <cellStyle name="Normal 10 48" xfId="3101"/>
    <cellStyle name="Normal 10 49" xfId="3102"/>
    <cellStyle name="Normal 10 5" xfId="3103"/>
    <cellStyle name="Normal 10 50" xfId="3104"/>
    <cellStyle name="Normal 10 51" xfId="3105"/>
    <cellStyle name="Normal 10 52" xfId="3106"/>
    <cellStyle name="Normal 10 53" xfId="3107"/>
    <cellStyle name="Normal 10 6" xfId="3108"/>
    <cellStyle name="Normal 10 7" xfId="3109"/>
    <cellStyle name="Normal 10 8" xfId="3110"/>
    <cellStyle name="Normal 10 9" xfId="3111"/>
    <cellStyle name="Normal 11" xfId="3112"/>
    <cellStyle name="Normal 11 10" xfId="3113"/>
    <cellStyle name="Normal 11 11" xfId="3114"/>
    <cellStyle name="Normal 11 12" xfId="3115"/>
    <cellStyle name="Normal 11 13" xfId="3116"/>
    <cellStyle name="Normal 11 14" xfId="3117"/>
    <cellStyle name="Normal 11 15" xfId="3118"/>
    <cellStyle name="Normal 11 16" xfId="3119"/>
    <cellStyle name="Normal 11 17" xfId="3120"/>
    <cellStyle name="Normal 11 18" xfId="3121"/>
    <cellStyle name="Normal 11 19" xfId="3122"/>
    <cellStyle name="Normal 11 2" xfId="3123"/>
    <cellStyle name="Normal 11 2 10" xfId="3124"/>
    <cellStyle name="Normal 11 2 11" xfId="3125"/>
    <cellStyle name="Normal 11 2 12" xfId="3126"/>
    <cellStyle name="Normal 11 2 13" xfId="3127"/>
    <cellStyle name="Normal 11 2 14" xfId="3128"/>
    <cellStyle name="Normal 11 2 15" xfId="3129"/>
    <cellStyle name="Normal 11 2 16" xfId="3130"/>
    <cellStyle name="Normal 11 2 17" xfId="3131"/>
    <cellStyle name="Normal 11 2 18" xfId="3132"/>
    <cellStyle name="Normal 11 2 19" xfId="3133"/>
    <cellStyle name="Normal 11 2 2" xfId="3134"/>
    <cellStyle name="Normal 11 2 2 10" xfId="3135"/>
    <cellStyle name="Normal 11 2 2 11" xfId="3136"/>
    <cellStyle name="Normal 11 2 2 12" xfId="3137"/>
    <cellStyle name="Normal 11 2 2 13" xfId="3138"/>
    <cellStyle name="Normal 11 2 2 14" xfId="3139"/>
    <cellStyle name="Normal 11 2 2 15" xfId="3140"/>
    <cellStyle name="Normal 11 2 2 16" xfId="3141"/>
    <cellStyle name="Normal 11 2 2 17" xfId="3142"/>
    <cellStyle name="Normal 11 2 2 18" xfId="3143"/>
    <cellStyle name="Normal 11 2 2 19" xfId="3144"/>
    <cellStyle name="Normal 11 2 2 2" xfId="3145"/>
    <cellStyle name="Normal 11 2 2 2 10" xfId="3146"/>
    <cellStyle name="Normal 11 2 2 2 11" xfId="3147"/>
    <cellStyle name="Normal 11 2 2 2 12" xfId="3148"/>
    <cellStyle name="Normal 11 2 2 2 13" xfId="3149"/>
    <cellStyle name="Normal 11 2 2 2 14" xfId="3150"/>
    <cellStyle name="Normal 11 2 2 2 15" xfId="3151"/>
    <cellStyle name="Normal 11 2 2 2 16" xfId="3152"/>
    <cellStyle name="Normal 11 2 2 2 17" xfId="3153"/>
    <cellStyle name="Normal 11 2 2 2 18" xfId="3154"/>
    <cellStyle name="Normal 11 2 2 2 19" xfId="3155"/>
    <cellStyle name="Normal 11 2 2 2 2" xfId="3156"/>
    <cellStyle name="Normal 11 2 2 2 2 10" xfId="3157"/>
    <cellStyle name="Normal 11 2 2 2 2 11" xfId="3158"/>
    <cellStyle name="Normal 11 2 2 2 2 12" xfId="3159"/>
    <cellStyle name="Normal 11 2 2 2 2 13" xfId="3160"/>
    <cellStyle name="Normal 11 2 2 2 2 14" xfId="3161"/>
    <cellStyle name="Normal 11 2 2 2 2 15" xfId="3162"/>
    <cellStyle name="Normal 11 2 2 2 2 16" xfId="3163"/>
    <cellStyle name="Normal 11 2 2 2 2 17" xfId="3164"/>
    <cellStyle name="Normal 11 2 2 2 2 18" xfId="3165"/>
    <cellStyle name="Normal 11 2 2 2 2 19" xfId="3166"/>
    <cellStyle name="Normal 11 2 2 2 2 2" xfId="3167"/>
    <cellStyle name="Normal 11 2 2 2 2 20" xfId="3168"/>
    <cellStyle name="Normal 11 2 2 2 2 21" xfId="3169"/>
    <cellStyle name="Normal 11 2 2 2 2 22" xfId="3170"/>
    <cellStyle name="Normal 11 2 2 2 2 23" xfId="3171"/>
    <cellStyle name="Normal 11 2 2 2 2 24" xfId="3172"/>
    <cellStyle name="Normal 11 2 2 2 2 25" xfId="3173"/>
    <cellStyle name="Normal 11 2 2 2 2 26" xfId="3174"/>
    <cellStyle name="Normal 11 2 2 2 2 27" xfId="3175"/>
    <cellStyle name="Normal 11 2 2 2 2 28" xfId="3176"/>
    <cellStyle name="Normal 11 2 2 2 2 29" xfId="3177"/>
    <cellStyle name="Normal 11 2 2 2 2 3" xfId="3178"/>
    <cellStyle name="Normal 11 2 2 2 2 30" xfId="3179"/>
    <cellStyle name="Normal 11 2 2 2 2 31" xfId="3180"/>
    <cellStyle name="Normal 11 2 2 2 2 32" xfId="3181"/>
    <cellStyle name="Normal 11 2 2 2 2 33" xfId="3182"/>
    <cellStyle name="Normal 11 2 2 2 2 34" xfId="3183"/>
    <cellStyle name="Normal 11 2 2 2 2 35" xfId="3184"/>
    <cellStyle name="Normal 11 2 2 2 2 36" xfId="3185"/>
    <cellStyle name="Normal 11 2 2 2 2 37" xfId="3186"/>
    <cellStyle name="Normal 11 2 2 2 2 38" xfId="3187"/>
    <cellStyle name="Normal 11 2 2 2 2 4" xfId="3188"/>
    <cellStyle name="Normal 11 2 2 2 2 5" xfId="3189"/>
    <cellStyle name="Normal 11 2 2 2 2 6" xfId="3190"/>
    <cellStyle name="Normal 11 2 2 2 2 7" xfId="3191"/>
    <cellStyle name="Normal 11 2 2 2 2 8" xfId="3192"/>
    <cellStyle name="Normal 11 2 2 2 2 9" xfId="3193"/>
    <cellStyle name="Normal 11 2 2 2 20" xfId="3194"/>
    <cellStyle name="Normal 11 2 2 2 21" xfId="3195"/>
    <cellStyle name="Normal 11 2 2 2 22" xfId="3196"/>
    <cellStyle name="Normal 11 2 2 2 23" xfId="3197"/>
    <cellStyle name="Normal 11 2 2 2 24" xfId="3198"/>
    <cellStyle name="Normal 11 2 2 2 25" xfId="3199"/>
    <cellStyle name="Normal 11 2 2 2 26" xfId="3200"/>
    <cellStyle name="Normal 11 2 2 2 27" xfId="3201"/>
    <cellStyle name="Normal 11 2 2 2 28" xfId="3202"/>
    <cellStyle name="Normal 11 2 2 2 29" xfId="3203"/>
    <cellStyle name="Normal 11 2 2 2 3" xfId="3204"/>
    <cellStyle name="Normal 11 2 2 2 30" xfId="3205"/>
    <cellStyle name="Normal 11 2 2 2 31" xfId="3206"/>
    <cellStyle name="Normal 11 2 2 2 32" xfId="3207"/>
    <cellStyle name="Normal 11 2 2 2 33" xfId="3208"/>
    <cellStyle name="Normal 11 2 2 2 34" xfId="3209"/>
    <cellStyle name="Normal 11 2 2 2 35" xfId="3210"/>
    <cellStyle name="Normal 11 2 2 2 36" xfId="3211"/>
    <cellStyle name="Normal 11 2 2 2 37" xfId="3212"/>
    <cellStyle name="Normal 11 2 2 2 38" xfId="3213"/>
    <cellStyle name="Normal 11 2 2 2 4" xfId="3214"/>
    <cellStyle name="Normal 11 2 2 2 5" xfId="3215"/>
    <cellStyle name="Normal 11 2 2 2 6" xfId="3216"/>
    <cellStyle name="Normal 11 2 2 2 7" xfId="3217"/>
    <cellStyle name="Normal 11 2 2 2 8" xfId="3218"/>
    <cellStyle name="Normal 11 2 2 2 9" xfId="3219"/>
    <cellStyle name="Normal 11 2 2 20" xfId="3220"/>
    <cellStyle name="Normal 11 2 2 21" xfId="3221"/>
    <cellStyle name="Normal 11 2 2 22" xfId="3222"/>
    <cellStyle name="Normal 11 2 2 23" xfId="3223"/>
    <cellStyle name="Normal 11 2 2 24" xfId="3224"/>
    <cellStyle name="Normal 11 2 2 25" xfId="3225"/>
    <cellStyle name="Normal 11 2 2 26" xfId="3226"/>
    <cellStyle name="Normal 11 2 2 27" xfId="3227"/>
    <cellStyle name="Normal 11 2 2 28" xfId="3228"/>
    <cellStyle name="Normal 11 2 2 29" xfId="3229"/>
    <cellStyle name="Normal 11 2 2 3" xfId="3230"/>
    <cellStyle name="Normal 11 2 2 30" xfId="3231"/>
    <cellStyle name="Normal 11 2 2 31" xfId="3232"/>
    <cellStyle name="Normal 11 2 2 32" xfId="3233"/>
    <cellStyle name="Normal 11 2 2 33" xfId="3234"/>
    <cellStyle name="Normal 11 2 2 34" xfId="3235"/>
    <cellStyle name="Normal 11 2 2 35" xfId="3236"/>
    <cellStyle name="Normal 11 2 2 36" xfId="3237"/>
    <cellStyle name="Normal 11 2 2 37" xfId="3238"/>
    <cellStyle name="Normal 11 2 2 38" xfId="3239"/>
    <cellStyle name="Normal 11 2 2 39" xfId="3240"/>
    <cellStyle name="Normal 11 2 2 4" xfId="3241"/>
    <cellStyle name="Normal 11 2 2 40" xfId="3242"/>
    <cellStyle name="Normal 11 2 2 5" xfId="3243"/>
    <cellStyle name="Normal 11 2 2 6" xfId="3244"/>
    <cellStyle name="Normal 11 2 2 7" xfId="3245"/>
    <cellStyle name="Normal 11 2 2 8" xfId="3246"/>
    <cellStyle name="Normal 11 2 2 9" xfId="3247"/>
    <cellStyle name="Normal 11 2 20" xfId="3248"/>
    <cellStyle name="Normal 11 2 21" xfId="3249"/>
    <cellStyle name="Normal 11 2 22" xfId="3250"/>
    <cellStyle name="Normal 11 2 23" xfId="3251"/>
    <cellStyle name="Normal 11 2 24" xfId="3252"/>
    <cellStyle name="Normal 11 2 25" xfId="3253"/>
    <cellStyle name="Normal 11 2 26" xfId="3254"/>
    <cellStyle name="Normal 11 2 27" xfId="3255"/>
    <cellStyle name="Normal 11 2 28" xfId="3256"/>
    <cellStyle name="Normal 11 2 29" xfId="3257"/>
    <cellStyle name="Normal 11 2 3" xfId="3258"/>
    <cellStyle name="Normal 11 2 3 10" xfId="3259"/>
    <cellStyle name="Normal 11 2 3 11" xfId="3260"/>
    <cellStyle name="Normal 11 2 3 12" xfId="3261"/>
    <cellStyle name="Normal 11 2 3 13" xfId="3262"/>
    <cellStyle name="Normal 11 2 3 14" xfId="3263"/>
    <cellStyle name="Normal 11 2 3 15" xfId="3264"/>
    <cellStyle name="Normal 11 2 3 16" xfId="3265"/>
    <cellStyle name="Normal 11 2 3 17" xfId="3266"/>
    <cellStyle name="Normal 11 2 3 18" xfId="3267"/>
    <cellStyle name="Normal 11 2 3 19" xfId="3268"/>
    <cellStyle name="Normal 11 2 3 2" xfId="3269"/>
    <cellStyle name="Normal 11 2 3 2 10" xfId="3270"/>
    <cellStyle name="Normal 11 2 3 2 11" xfId="3271"/>
    <cellStyle name="Normal 11 2 3 2 12" xfId="3272"/>
    <cellStyle name="Normal 11 2 3 2 13" xfId="3273"/>
    <cellStyle name="Normal 11 2 3 2 14" xfId="3274"/>
    <cellStyle name="Normal 11 2 3 2 15" xfId="3275"/>
    <cellStyle name="Normal 11 2 3 2 16" xfId="3276"/>
    <cellStyle name="Normal 11 2 3 2 17" xfId="3277"/>
    <cellStyle name="Normal 11 2 3 2 18" xfId="3278"/>
    <cellStyle name="Normal 11 2 3 2 19" xfId="3279"/>
    <cellStyle name="Normal 11 2 3 2 2" xfId="3280"/>
    <cellStyle name="Normal 11 2 3 2 20" xfId="3281"/>
    <cellStyle name="Normal 11 2 3 2 21" xfId="3282"/>
    <cellStyle name="Normal 11 2 3 2 22" xfId="3283"/>
    <cellStyle name="Normal 11 2 3 2 23" xfId="3284"/>
    <cellStyle name="Normal 11 2 3 2 24" xfId="3285"/>
    <cellStyle name="Normal 11 2 3 2 25" xfId="3286"/>
    <cellStyle name="Normal 11 2 3 2 26" xfId="3287"/>
    <cellStyle name="Normal 11 2 3 2 27" xfId="3288"/>
    <cellStyle name="Normal 11 2 3 2 28" xfId="3289"/>
    <cellStyle name="Normal 11 2 3 2 29" xfId="3290"/>
    <cellStyle name="Normal 11 2 3 2 3" xfId="3291"/>
    <cellStyle name="Normal 11 2 3 2 30" xfId="3292"/>
    <cellStyle name="Normal 11 2 3 2 31" xfId="3293"/>
    <cellStyle name="Normal 11 2 3 2 32" xfId="3294"/>
    <cellStyle name="Normal 11 2 3 2 33" xfId="3295"/>
    <cellStyle name="Normal 11 2 3 2 34" xfId="3296"/>
    <cellStyle name="Normal 11 2 3 2 35" xfId="3297"/>
    <cellStyle name="Normal 11 2 3 2 36" xfId="3298"/>
    <cellStyle name="Normal 11 2 3 2 37" xfId="3299"/>
    <cellStyle name="Normal 11 2 3 2 38" xfId="3300"/>
    <cellStyle name="Normal 11 2 3 2 4" xfId="3301"/>
    <cellStyle name="Normal 11 2 3 2 5" xfId="3302"/>
    <cellStyle name="Normal 11 2 3 2 6" xfId="3303"/>
    <cellStyle name="Normal 11 2 3 2 7" xfId="3304"/>
    <cellStyle name="Normal 11 2 3 2 8" xfId="3305"/>
    <cellStyle name="Normal 11 2 3 2 9" xfId="3306"/>
    <cellStyle name="Normal 11 2 3 20" xfId="3307"/>
    <cellStyle name="Normal 11 2 3 21" xfId="3308"/>
    <cellStyle name="Normal 11 2 3 22" xfId="3309"/>
    <cellStyle name="Normal 11 2 3 23" xfId="3310"/>
    <cellStyle name="Normal 11 2 3 24" xfId="3311"/>
    <cellStyle name="Normal 11 2 3 25" xfId="3312"/>
    <cellStyle name="Normal 11 2 3 26" xfId="3313"/>
    <cellStyle name="Normal 11 2 3 27" xfId="3314"/>
    <cellStyle name="Normal 11 2 3 28" xfId="3315"/>
    <cellStyle name="Normal 11 2 3 29" xfId="3316"/>
    <cellStyle name="Normal 11 2 3 3" xfId="3317"/>
    <cellStyle name="Normal 11 2 3 30" xfId="3318"/>
    <cellStyle name="Normal 11 2 3 31" xfId="3319"/>
    <cellStyle name="Normal 11 2 3 32" xfId="3320"/>
    <cellStyle name="Normal 11 2 3 33" xfId="3321"/>
    <cellStyle name="Normal 11 2 3 34" xfId="3322"/>
    <cellStyle name="Normal 11 2 3 35" xfId="3323"/>
    <cellStyle name="Normal 11 2 3 36" xfId="3324"/>
    <cellStyle name="Normal 11 2 3 37" xfId="3325"/>
    <cellStyle name="Normal 11 2 3 38" xfId="3326"/>
    <cellStyle name="Normal 11 2 3 4" xfId="3327"/>
    <cellStyle name="Normal 11 2 3 5" xfId="3328"/>
    <cellStyle name="Normal 11 2 3 6" xfId="3329"/>
    <cellStyle name="Normal 11 2 3 7" xfId="3330"/>
    <cellStyle name="Normal 11 2 3 8" xfId="3331"/>
    <cellStyle name="Normal 11 2 3 9" xfId="3332"/>
    <cellStyle name="Normal 11 2 30" xfId="3333"/>
    <cellStyle name="Normal 11 2 31" xfId="3334"/>
    <cellStyle name="Normal 11 2 32" xfId="3335"/>
    <cellStyle name="Normal 11 2 33" xfId="3336"/>
    <cellStyle name="Normal 11 2 34" xfId="3337"/>
    <cellStyle name="Normal 11 2 35" xfId="3338"/>
    <cellStyle name="Normal 11 2 36" xfId="3339"/>
    <cellStyle name="Normal 11 2 37" xfId="3340"/>
    <cellStyle name="Normal 11 2 38" xfId="3341"/>
    <cellStyle name="Normal 11 2 39" xfId="3342"/>
    <cellStyle name="Normal 11 2 4" xfId="3343"/>
    <cellStyle name="Normal 11 2 40" xfId="3344"/>
    <cellStyle name="Normal 11 2 5" xfId="3345"/>
    <cellStyle name="Normal 11 2 6" xfId="3346"/>
    <cellStyle name="Normal 11 2 7" xfId="3347"/>
    <cellStyle name="Normal 11 2 8" xfId="3348"/>
    <cellStyle name="Normal 11 2 9" xfId="3349"/>
    <cellStyle name="Normal 11 20" xfId="3350"/>
    <cellStyle name="Normal 11 21" xfId="3351"/>
    <cellStyle name="Normal 11 22" xfId="3352"/>
    <cellStyle name="Normal 11 23" xfId="3353"/>
    <cellStyle name="Normal 11 24" xfId="3354"/>
    <cellStyle name="Normal 11 25" xfId="3355"/>
    <cellStyle name="Normal 11 26" xfId="3356"/>
    <cellStyle name="Normal 11 27" xfId="3357"/>
    <cellStyle name="Normal 11 28" xfId="3358"/>
    <cellStyle name="Normal 11 29" xfId="3359"/>
    <cellStyle name="Normal 11 3" xfId="3360"/>
    <cellStyle name="Normal 11 3 10" xfId="3361"/>
    <cellStyle name="Normal 11 3 11" xfId="3362"/>
    <cellStyle name="Normal 11 3 12" xfId="3363"/>
    <cellStyle name="Normal 11 3 13" xfId="3364"/>
    <cellStyle name="Normal 11 3 14" xfId="3365"/>
    <cellStyle name="Normal 11 3 15" xfId="3366"/>
    <cellStyle name="Normal 11 3 16" xfId="3367"/>
    <cellStyle name="Normal 11 3 17" xfId="3368"/>
    <cellStyle name="Normal 11 3 18" xfId="3369"/>
    <cellStyle name="Normal 11 3 19" xfId="3370"/>
    <cellStyle name="Normal 11 3 2" xfId="3371"/>
    <cellStyle name="Normal 11 3 2 10" xfId="3372"/>
    <cellStyle name="Normal 11 3 2 11" xfId="3373"/>
    <cellStyle name="Normal 11 3 2 12" xfId="3374"/>
    <cellStyle name="Normal 11 3 2 13" xfId="3375"/>
    <cellStyle name="Normal 11 3 2 14" xfId="3376"/>
    <cellStyle name="Normal 11 3 2 15" xfId="3377"/>
    <cellStyle name="Normal 11 3 2 16" xfId="3378"/>
    <cellStyle name="Normal 11 3 2 17" xfId="3379"/>
    <cellStyle name="Normal 11 3 2 18" xfId="3380"/>
    <cellStyle name="Normal 11 3 2 19" xfId="3381"/>
    <cellStyle name="Normal 11 3 2 2" xfId="3382"/>
    <cellStyle name="Normal 11 3 2 2 10" xfId="3383"/>
    <cellStyle name="Normal 11 3 2 2 11" xfId="3384"/>
    <cellStyle name="Normal 11 3 2 2 12" xfId="3385"/>
    <cellStyle name="Normal 11 3 2 2 13" xfId="3386"/>
    <cellStyle name="Normal 11 3 2 2 14" xfId="3387"/>
    <cellStyle name="Normal 11 3 2 2 15" xfId="3388"/>
    <cellStyle name="Normal 11 3 2 2 16" xfId="3389"/>
    <cellStyle name="Normal 11 3 2 2 17" xfId="3390"/>
    <cellStyle name="Normal 11 3 2 2 18" xfId="3391"/>
    <cellStyle name="Normal 11 3 2 2 19" xfId="3392"/>
    <cellStyle name="Normal 11 3 2 2 2" xfId="3393"/>
    <cellStyle name="Normal 11 3 2 2 2 10" xfId="3394"/>
    <cellStyle name="Normal 11 3 2 2 2 11" xfId="3395"/>
    <cellStyle name="Normal 11 3 2 2 2 12" xfId="3396"/>
    <cellStyle name="Normal 11 3 2 2 2 13" xfId="3397"/>
    <cellStyle name="Normal 11 3 2 2 2 14" xfId="3398"/>
    <cellStyle name="Normal 11 3 2 2 2 15" xfId="3399"/>
    <cellStyle name="Normal 11 3 2 2 2 16" xfId="3400"/>
    <cellStyle name="Normal 11 3 2 2 2 17" xfId="3401"/>
    <cellStyle name="Normal 11 3 2 2 2 18" xfId="3402"/>
    <cellStyle name="Normal 11 3 2 2 2 19" xfId="3403"/>
    <cellStyle name="Normal 11 3 2 2 2 2" xfId="3404"/>
    <cellStyle name="Normal 11 3 2 2 2 20" xfId="3405"/>
    <cellStyle name="Normal 11 3 2 2 2 21" xfId="3406"/>
    <cellStyle name="Normal 11 3 2 2 2 22" xfId="3407"/>
    <cellStyle name="Normal 11 3 2 2 2 23" xfId="3408"/>
    <cellStyle name="Normal 11 3 2 2 2 24" xfId="3409"/>
    <cellStyle name="Normal 11 3 2 2 2 25" xfId="3410"/>
    <cellStyle name="Normal 11 3 2 2 2 26" xfId="3411"/>
    <cellStyle name="Normal 11 3 2 2 2 27" xfId="3412"/>
    <cellStyle name="Normal 11 3 2 2 2 28" xfId="3413"/>
    <cellStyle name="Normal 11 3 2 2 2 29" xfId="3414"/>
    <cellStyle name="Normal 11 3 2 2 2 3" xfId="3415"/>
    <cellStyle name="Normal 11 3 2 2 2 30" xfId="3416"/>
    <cellStyle name="Normal 11 3 2 2 2 31" xfId="3417"/>
    <cellStyle name="Normal 11 3 2 2 2 32" xfId="3418"/>
    <cellStyle name="Normal 11 3 2 2 2 33" xfId="3419"/>
    <cellStyle name="Normal 11 3 2 2 2 34" xfId="3420"/>
    <cellStyle name="Normal 11 3 2 2 2 35" xfId="3421"/>
    <cellStyle name="Normal 11 3 2 2 2 36" xfId="3422"/>
    <cellStyle name="Normal 11 3 2 2 2 37" xfId="3423"/>
    <cellStyle name="Normal 11 3 2 2 2 38" xfId="3424"/>
    <cellStyle name="Normal 11 3 2 2 2 4" xfId="3425"/>
    <cellStyle name="Normal 11 3 2 2 2 5" xfId="3426"/>
    <cellStyle name="Normal 11 3 2 2 2 6" xfId="3427"/>
    <cellStyle name="Normal 11 3 2 2 2 7" xfId="3428"/>
    <cellStyle name="Normal 11 3 2 2 2 8" xfId="3429"/>
    <cellStyle name="Normal 11 3 2 2 2 9" xfId="3430"/>
    <cellStyle name="Normal 11 3 2 2 20" xfId="3431"/>
    <cellStyle name="Normal 11 3 2 2 21" xfId="3432"/>
    <cellStyle name="Normal 11 3 2 2 22" xfId="3433"/>
    <cellStyle name="Normal 11 3 2 2 23" xfId="3434"/>
    <cellStyle name="Normal 11 3 2 2 24" xfId="3435"/>
    <cellStyle name="Normal 11 3 2 2 25" xfId="3436"/>
    <cellStyle name="Normal 11 3 2 2 26" xfId="3437"/>
    <cellStyle name="Normal 11 3 2 2 27" xfId="3438"/>
    <cellStyle name="Normal 11 3 2 2 28" xfId="3439"/>
    <cellStyle name="Normal 11 3 2 2 29" xfId="3440"/>
    <cellStyle name="Normal 11 3 2 2 3" xfId="3441"/>
    <cellStyle name="Normal 11 3 2 2 30" xfId="3442"/>
    <cellStyle name="Normal 11 3 2 2 31" xfId="3443"/>
    <cellStyle name="Normal 11 3 2 2 32" xfId="3444"/>
    <cellStyle name="Normal 11 3 2 2 33" xfId="3445"/>
    <cellStyle name="Normal 11 3 2 2 34" xfId="3446"/>
    <cellStyle name="Normal 11 3 2 2 35" xfId="3447"/>
    <cellStyle name="Normal 11 3 2 2 36" xfId="3448"/>
    <cellStyle name="Normal 11 3 2 2 37" xfId="3449"/>
    <cellStyle name="Normal 11 3 2 2 38" xfId="3450"/>
    <cellStyle name="Normal 11 3 2 2 4" xfId="3451"/>
    <cellStyle name="Normal 11 3 2 2 5" xfId="3452"/>
    <cellStyle name="Normal 11 3 2 2 6" xfId="3453"/>
    <cellStyle name="Normal 11 3 2 2 7" xfId="3454"/>
    <cellStyle name="Normal 11 3 2 2 8" xfId="3455"/>
    <cellStyle name="Normal 11 3 2 2 9" xfId="3456"/>
    <cellStyle name="Normal 11 3 2 20" xfId="3457"/>
    <cellStyle name="Normal 11 3 2 21" xfId="3458"/>
    <cellStyle name="Normal 11 3 2 22" xfId="3459"/>
    <cellStyle name="Normal 11 3 2 23" xfId="3460"/>
    <cellStyle name="Normal 11 3 2 24" xfId="3461"/>
    <cellStyle name="Normal 11 3 2 25" xfId="3462"/>
    <cellStyle name="Normal 11 3 2 26" xfId="3463"/>
    <cellStyle name="Normal 11 3 2 27" xfId="3464"/>
    <cellStyle name="Normal 11 3 2 28" xfId="3465"/>
    <cellStyle name="Normal 11 3 2 29" xfId="3466"/>
    <cellStyle name="Normal 11 3 2 3" xfId="3467"/>
    <cellStyle name="Normal 11 3 2 30" xfId="3468"/>
    <cellStyle name="Normal 11 3 2 31" xfId="3469"/>
    <cellStyle name="Normal 11 3 2 32" xfId="3470"/>
    <cellStyle name="Normal 11 3 2 33" xfId="3471"/>
    <cellStyle name="Normal 11 3 2 34" xfId="3472"/>
    <cellStyle name="Normal 11 3 2 35" xfId="3473"/>
    <cellStyle name="Normal 11 3 2 36" xfId="3474"/>
    <cellStyle name="Normal 11 3 2 37" xfId="3475"/>
    <cellStyle name="Normal 11 3 2 38" xfId="3476"/>
    <cellStyle name="Normal 11 3 2 39" xfId="3477"/>
    <cellStyle name="Normal 11 3 2 4" xfId="3478"/>
    <cellStyle name="Normal 11 3 2 40" xfId="3479"/>
    <cellStyle name="Normal 11 3 2 5" xfId="3480"/>
    <cellStyle name="Normal 11 3 2 6" xfId="3481"/>
    <cellStyle name="Normal 11 3 2 7" xfId="3482"/>
    <cellStyle name="Normal 11 3 2 8" xfId="3483"/>
    <cellStyle name="Normal 11 3 2 9" xfId="3484"/>
    <cellStyle name="Normal 11 3 20" xfId="3485"/>
    <cellStyle name="Normal 11 3 21" xfId="3486"/>
    <cellStyle name="Normal 11 3 22" xfId="3487"/>
    <cellStyle name="Normal 11 3 23" xfId="3488"/>
    <cellStyle name="Normal 11 3 24" xfId="3489"/>
    <cellStyle name="Normal 11 3 25" xfId="3490"/>
    <cellStyle name="Normal 11 3 26" xfId="3491"/>
    <cellStyle name="Normal 11 3 27" xfId="3492"/>
    <cellStyle name="Normal 11 3 28" xfId="3493"/>
    <cellStyle name="Normal 11 3 29" xfId="3494"/>
    <cellStyle name="Normal 11 3 3" xfId="3495"/>
    <cellStyle name="Normal 11 3 3 10" xfId="3496"/>
    <cellStyle name="Normal 11 3 3 11" xfId="3497"/>
    <cellStyle name="Normal 11 3 3 12" xfId="3498"/>
    <cellStyle name="Normal 11 3 3 13" xfId="3499"/>
    <cellStyle name="Normal 11 3 3 14" xfId="3500"/>
    <cellStyle name="Normal 11 3 3 15" xfId="3501"/>
    <cellStyle name="Normal 11 3 3 16" xfId="3502"/>
    <cellStyle name="Normal 11 3 3 17" xfId="3503"/>
    <cellStyle name="Normal 11 3 3 18" xfId="3504"/>
    <cellStyle name="Normal 11 3 3 19" xfId="3505"/>
    <cellStyle name="Normal 11 3 3 2" xfId="3506"/>
    <cellStyle name="Normal 11 3 3 2 10" xfId="3507"/>
    <cellStyle name="Normal 11 3 3 2 11" xfId="3508"/>
    <cellStyle name="Normal 11 3 3 2 12" xfId="3509"/>
    <cellStyle name="Normal 11 3 3 2 13" xfId="3510"/>
    <cellStyle name="Normal 11 3 3 2 14" xfId="3511"/>
    <cellStyle name="Normal 11 3 3 2 15" xfId="3512"/>
    <cellStyle name="Normal 11 3 3 2 16" xfId="3513"/>
    <cellStyle name="Normal 11 3 3 2 17" xfId="3514"/>
    <cellStyle name="Normal 11 3 3 2 18" xfId="3515"/>
    <cellStyle name="Normal 11 3 3 2 19" xfId="3516"/>
    <cellStyle name="Normal 11 3 3 2 2" xfId="3517"/>
    <cellStyle name="Normal 11 3 3 2 20" xfId="3518"/>
    <cellStyle name="Normal 11 3 3 2 21" xfId="3519"/>
    <cellStyle name="Normal 11 3 3 2 22" xfId="3520"/>
    <cellStyle name="Normal 11 3 3 2 23" xfId="3521"/>
    <cellStyle name="Normal 11 3 3 2 24" xfId="3522"/>
    <cellStyle name="Normal 11 3 3 2 25" xfId="3523"/>
    <cellStyle name="Normal 11 3 3 2 26" xfId="3524"/>
    <cellStyle name="Normal 11 3 3 2 27" xfId="3525"/>
    <cellStyle name="Normal 11 3 3 2 28" xfId="3526"/>
    <cellStyle name="Normal 11 3 3 2 29" xfId="3527"/>
    <cellStyle name="Normal 11 3 3 2 3" xfId="3528"/>
    <cellStyle name="Normal 11 3 3 2 30" xfId="3529"/>
    <cellStyle name="Normal 11 3 3 2 31" xfId="3530"/>
    <cellStyle name="Normal 11 3 3 2 32" xfId="3531"/>
    <cellStyle name="Normal 11 3 3 2 33" xfId="3532"/>
    <cellStyle name="Normal 11 3 3 2 34" xfId="3533"/>
    <cellStyle name="Normal 11 3 3 2 35" xfId="3534"/>
    <cellStyle name="Normal 11 3 3 2 36" xfId="3535"/>
    <cellStyle name="Normal 11 3 3 2 37" xfId="3536"/>
    <cellStyle name="Normal 11 3 3 2 38" xfId="3537"/>
    <cellStyle name="Normal 11 3 3 2 4" xfId="3538"/>
    <cellStyle name="Normal 11 3 3 2 5" xfId="3539"/>
    <cellStyle name="Normal 11 3 3 2 6" xfId="3540"/>
    <cellStyle name="Normal 11 3 3 2 7" xfId="3541"/>
    <cellStyle name="Normal 11 3 3 2 8" xfId="3542"/>
    <cellStyle name="Normal 11 3 3 2 9" xfId="3543"/>
    <cellStyle name="Normal 11 3 3 20" xfId="3544"/>
    <cellStyle name="Normal 11 3 3 21" xfId="3545"/>
    <cellStyle name="Normal 11 3 3 22" xfId="3546"/>
    <cellStyle name="Normal 11 3 3 23" xfId="3547"/>
    <cellStyle name="Normal 11 3 3 24" xfId="3548"/>
    <cellStyle name="Normal 11 3 3 25" xfId="3549"/>
    <cellStyle name="Normal 11 3 3 26" xfId="3550"/>
    <cellStyle name="Normal 11 3 3 27" xfId="3551"/>
    <cellStyle name="Normal 11 3 3 28" xfId="3552"/>
    <cellStyle name="Normal 11 3 3 29" xfId="3553"/>
    <cellStyle name="Normal 11 3 3 3" xfId="3554"/>
    <cellStyle name="Normal 11 3 3 30" xfId="3555"/>
    <cellStyle name="Normal 11 3 3 31" xfId="3556"/>
    <cellStyle name="Normal 11 3 3 32" xfId="3557"/>
    <cellStyle name="Normal 11 3 3 33" xfId="3558"/>
    <cellStyle name="Normal 11 3 3 34" xfId="3559"/>
    <cellStyle name="Normal 11 3 3 35" xfId="3560"/>
    <cellStyle name="Normal 11 3 3 36" xfId="3561"/>
    <cellStyle name="Normal 11 3 3 37" xfId="3562"/>
    <cellStyle name="Normal 11 3 3 38" xfId="3563"/>
    <cellStyle name="Normal 11 3 3 4" xfId="3564"/>
    <cellStyle name="Normal 11 3 3 5" xfId="3565"/>
    <cellStyle name="Normal 11 3 3 6" xfId="3566"/>
    <cellStyle name="Normal 11 3 3 7" xfId="3567"/>
    <cellStyle name="Normal 11 3 3 8" xfId="3568"/>
    <cellStyle name="Normal 11 3 3 9" xfId="3569"/>
    <cellStyle name="Normal 11 3 30" xfId="3570"/>
    <cellStyle name="Normal 11 3 31" xfId="3571"/>
    <cellStyle name="Normal 11 3 32" xfId="3572"/>
    <cellStyle name="Normal 11 3 33" xfId="3573"/>
    <cellStyle name="Normal 11 3 34" xfId="3574"/>
    <cellStyle name="Normal 11 3 35" xfId="3575"/>
    <cellStyle name="Normal 11 3 36" xfId="3576"/>
    <cellStyle name="Normal 11 3 37" xfId="3577"/>
    <cellStyle name="Normal 11 3 38" xfId="3578"/>
    <cellStyle name="Normal 11 3 39" xfId="3579"/>
    <cellStyle name="Normal 11 3 4" xfId="3580"/>
    <cellStyle name="Normal 11 3 40" xfId="3581"/>
    <cellStyle name="Normal 11 3 5" xfId="3582"/>
    <cellStyle name="Normal 11 3 6" xfId="3583"/>
    <cellStyle name="Normal 11 3 7" xfId="3584"/>
    <cellStyle name="Normal 11 3 8" xfId="3585"/>
    <cellStyle name="Normal 11 3 9" xfId="3586"/>
    <cellStyle name="Normal 11 30" xfId="3587"/>
    <cellStyle name="Normal 11 31" xfId="3588"/>
    <cellStyle name="Normal 11 32" xfId="3589"/>
    <cellStyle name="Normal 11 33" xfId="3590"/>
    <cellStyle name="Normal 11 34" xfId="3591"/>
    <cellStyle name="Normal 11 35" xfId="3592"/>
    <cellStyle name="Normal 11 36" xfId="3593"/>
    <cellStyle name="Normal 11 37" xfId="3594"/>
    <cellStyle name="Normal 11 38" xfId="3595"/>
    <cellStyle name="Normal 11 39" xfId="3596"/>
    <cellStyle name="Normal 11 4" xfId="3597"/>
    <cellStyle name="Normal 11 40" xfId="3598"/>
    <cellStyle name="Normal 11 41" xfId="3599"/>
    <cellStyle name="Normal 11 42" xfId="3600"/>
    <cellStyle name="Normal 11 43" xfId="3601"/>
    <cellStyle name="Normal 11 44" xfId="3602"/>
    <cellStyle name="Normal 11 45" xfId="3603"/>
    <cellStyle name="Normal 11 46" xfId="3604"/>
    <cellStyle name="Normal 11 47" xfId="3605"/>
    <cellStyle name="Normal 11 48" xfId="3606"/>
    <cellStyle name="Normal 11 49" xfId="3607"/>
    <cellStyle name="Normal 11 5" xfId="3608"/>
    <cellStyle name="Normal 11 50" xfId="3609"/>
    <cellStyle name="Normal 11 51" xfId="3610"/>
    <cellStyle name="Normal 11 52" xfId="3611"/>
    <cellStyle name="Normal 11 53" xfId="3612"/>
    <cellStyle name="Normal 11 6" xfId="3613"/>
    <cellStyle name="Normal 11 7" xfId="3614"/>
    <cellStyle name="Normal 11 8" xfId="3615"/>
    <cellStyle name="Normal 11 9" xfId="3616"/>
    <cellStyle name="Normal 12" xfId="3617"/>
    <cellStyle name="Normal 12 10" xfId="3618"/>
    <cellStyle name="Normal 12 11" xfId="3619"/>
    <cellStyle name="Normal 12 12" xfId="3620"/>
    <cellStyle name="Normal 12 13" xfId="3621"/>
    <cellStyle name="Normal 12 14" xfId="3622"/>
    <cellStyle name="Normal 12 15" xfId="3623"/>
    <cellStyle name="Normal 12 16" xfId="3624"/>
    <cellStyle name="Normal 12 17" xfId="3625"/>
    <cellStyle name="Normal 12 18" xfId="3626"/>
    <cellStyle name="Normal 12 19" xfId="3627"/>
    <cellStyle name="Normal 12 2" xfId="3628"/>
    <cellStyle name="Normal 12 2 10" xfId="3629"/>
    <cellStyle name="Normal 12 2 11" xfId="3630"/>
    <cellStyle name="Normal 12 2 12" xfId="3631"/>
    <cellStyle name="Normal 12 2 13" xfId="3632"/>
    <cellStyle name="Normal 12 2 14" xfId="3633"/>
    <cellStyle name="Normal 12 2 15" xfId="3634"/>
    <cellStyle name="Normal 12 2 16" xfId="3635"/>
    <cellStyle name="Normal 12 2 17" xfId="3636"/>
    <cellStyle name="Normal 12 2 18" xfId="3637"/>
    <cellStyle name="Normal 12 2 19" xfId="3638"/>
    <cellStyle name="Normal 12 2 2" xfId="3639"/>
    <cellStyle name="Normal 12 2 2 10" xfId="3640"/>
    <cellStyle name="Normal 12 2 2 11" xfId="3641"/>
    <cellStyle name="Normal 12 2 2 12" xfId="3642"/>
    <cellStyle name="Normal 12 2 2 13" xfId="3643"/>
    <cellStyle name="Normal 12 2 2 14" xfId="3644"/>
    <cellStyle name="Normal 12 2 2 15" xfId="3645"/>
    <cellStyle name="Normal 12 2 2 16" xfId="3646"/>
    <cellStyle name="Normal 12 2 2 17" xfId="3647"/>
    <cellStyle name="Normal 12 2 2 18" xfId="3648"/>
    <cellStyle name="Normal 12 2 2 19" xfId="3649"/>
    <cellStyle name="Normal 12 2 2 2" xfId="3650"/>
    <cellStyle name="Normal 12 2 2 2 10" xfId="3651"/>
    <cellStyle name="Normal 12 2 2 2 11" xfId="3652"/>
    <cellStyle name="Normal 12 2 2 2 12" xfId="3653"/>
    <cellStyle name="Normal 12 2 2 2 13" xfId="3654"/>
    <cellStyle name="Normal 12 2 2 2 14" xfId="3655"/>
    <cellStyle name="Normal 12 2 2 2 15" xfId="3656"/>
    <cellStyle name="Normal 12 2 2 2 16" xfId="3657"/>
    <cellStyle name="Normal 12 2 2 2 17" xfId="3658"/>
    <cellStyle name="Normal 12 2 2 2 18" xfId="3659"/>
    <cellStyle name="Normal 12 2 2 2 19" xfId="3660"/>
    <cellStyle name="Normal 12 2 2 2 2" xfId="3661"/>
    <cellStyle name="Normal 12 2 2 2 2 10" xfId="3662"/>
    <cellStyle name="Normal 12 2 2 2 2 11" xfId="3663"/>
    <cellStyle name="Normal 12 2 2 2 2 12" xfId="3664"/>
    <cellStyle name="Normal 12 2 2 2 2 13" xfId="3665"/>
    <cellStyle name="Normal 12 2 2 2 2 14" xfId="3666"/>
    <cellStyle name="Normal 12 2 2 2 2 15" xfId="3667"/>
    <cellStyle name="Normal 12 2 2 2 2 16" xfId="3668"/>
    <cellStyle name="Normal 12 2 2 2 2 17" xfId="3669"/>
    <cellStyle name="Normal 12 2 2 2 2 18" xfId="3670"/>
    <cellStyle name="Normal 12 2 2 2 2 19" xfId="3671"/>
    <cellStyle name="Normal 12 2 2 2 2 2" xfId="3672"/>
    <cellStyle name="Normal 12 2 2 2 2 20" xfId="3673"/>
    <cellStyle name="Normal 12 2 2 2 2 21" xfId="3674"/>
    <cellStyle name="Normal 12 2 2 2 2 22" xfId="3675"/>
    <cellStyle name="Normal 12 2 2 2 2 23" xfId="3676"/>
    <cellStyle name="Normal 12 2 2 2 2 24" xfId="3677"/>
    <cellStyle name="Normal 12 2 2 2 2 25" xfId="3678"/>
    <cellStyle name="Normal 12 2 2 2 2 26" xfId="3679"/>
    <cellStyle name="Normal 12 2 2 2 2 27" xfId="3680"/>
    <cellStyle name="Normal 12 2 2 2 2 28" xfId="3681"/>
    <cellStyle name="Normal 12 2 2 2 2 29" xfId="3682"/>
    <cellStyle name="Normal 12 2 2 2 2 3" xfId="3683"/>
    <cellStyle name="Normal 12 2 2 2 2 30" xfId="3684"/>
    <cellStyle name="Normal 12 2 2 2 2 31" xfId="3685"/>
    <cellStyle name="Normal 12 2 2 2 2 32" xfId="3686"/>
    <cellStyle name="Normal 12 2 2 2 2 33" xfId="3687"/>
    <cellStyle name="Normal 12 2 2 2 2 34" xfId="3688"/>
    <cellStyle name="Normal 12 2 2 2 2 35" xfId="3689"/>
    <cellStyle name="Normal 12 2 2 2 2 36" xfId="3690"/>
    <cellStyle name="Normal 12 2 2 2 2 37" xfId="3691"/>
    <cellStyle name="Normal 12 2 2 2 2 38" xfId="3692"/>
    <cellStyle name="Normal 12 2 2 2 2 4" xfId="3693"/>
    <cellStyle name="Normal 12 2 2 2 2 5" xfId="3694"/>
    <cellStyle name="Normal 12 2 2 2 2 6" xfId="3695"/>
    <cellStyle name="Normal 12 2 2 2 2 7" xfId="3696"/>
    <cellStyle name="Normal 12 2 2 2 2 8" xfId="3697"/>
    <cellStyle name="Normal 12 2 2 2 2 9" xfId="3698"/>
    <cellStyle name="Normal 12 2 2 2 20" xfId="3699"/>
    <cellStyle name="Normal 12 2 2 2 21" xfId="3700"/>
    <cellStyle name="Normal 12 2 2 2 22" xfId="3701"/>
    <cellStyle name="Normal 12 2 2 2 23" xfId="3702"/>
    <cellStyle name="Normal 12 2 2 2 24" xfId="3703"/>
    <cellStyle name="Normal 12 2 2 2 25" xfId="3704"/>
    <cellStyle name="Normal 12 2 2 2 26" xfId="3705"/>
    <cellStyle name="Normal 12 2 2 2 27" xfId="3706"/>
    <cellStyle name="Normal 12 2 2 2 28" xfId="3707"/>
    <cellStyle name="Normal 12 2 2 2 29" xfId="3708"/>
    <cellStyle name="Normal 12 2 2 2 3" xfId="3709"/>
    <cellStyle name="Normal 12 2 2 2 30" xfId="3710"/>
    <cellStyle name="Normal 12 2 2 2 31" xfId="3711"/>
    <cellStyle name="Normal 12 2 2 2 32" xfId="3712"/>
    <cellStyle name="Normal 12 2 2 2 33" xfId="3713"/>
    <cellStyle name="Normal 12 2 2 2 34" xfId="3714"/>
    <cellStyle name="Normal 12 2 2 2 35" xfId="3715"/>
    <cellStyle name="Normal 12 2 2 2 36" xfId="3716"/>
    <cellStyle name="Normal 12 2 2 2 37" xfId="3717"/>
    <cellStyle name="Normal 12 2 2 2 38" xfId="3718"/>
    <cellStyle name="Normal 12 2 2 2 4" xfId="3719"/>
    <cellStyle name="Normal 12 2 2 2 5" xfId="3720"/>
    <cellStyle name="Normal 12 2 2 2 6" xfId="3721"/>
    <cellStyle name="Normal 12 2 2 2 7" xfId="3722"/>
    <cellStyle name="Normal 12 2 2 2 8" xfId="3723"/>
    <cellStyle name="Normal 12 2 2 2 9" xfId="3724"/>
    <cellStyle name="Normal 12 2 2 20" xfId="3725"/>
    <cellStyle name="Normal 12 2 2 21" xfId="3726"/>
    <cellStyle name="Normal 12 2 2 22" xfId="3727"/>
    <cellStyle name="Normal 12 2 2 23" xfId="3728"/>
    <cellStyle name="Normal 12 2 2 24" xfId="3729"/>
    <cellStyle name="Normal 12 2 2 25" xfId="3730"/>
    <cellStyle name="Normal 12 2 2 26" xfId="3731"/>
    <cellStyle name="Normal 12 2 2 27" xfId="3732"/>
    <cellStyle name="Normal 12 2 2 28" xfId="3733"/>
    <cellStyle name="Normal 12 2 2 29" xfId="3734"/>
    <cellStyle name="Normal 12 2 2 3" xfId="3735"/>
    <cellStyle name="Normal 12 2 2 30" xfId="3736"/>
    <cellStyle name="Normal 12 2 2 31" xfId="3737"/>
    <cellStyle name="Normal 12 2 2 32" xfId="3738"/>
    <cellStyle name="Normal 12 2 2 33" xfId="3739"/>
    <cellStyle name="Normal 12 2 2 34" xfId="3740"/>
    <cellStyle name="Normal 12 2 2 35" xfId="3741"/>
    <cellStyle name="Normal 12 2 2 36" xfId="3742"/>
    <cellStyle name="Normal 12 2 2 37" xfId="3743"/>
    <cellStyle name="Normal 12 2 2 38" xfId="3744"/>
    <cellStyle name="Normal 12 2 2 39" xfId="3745"/>
    <cellStyle name="Normal 12 2 2 4" xfId="3746"/>
    <cellStyle name="Normal 12 2 2 40" xfId="3747"/>
    <cellStyle name="Normal 12 2 2 5" xfId="3748"/>
    <cellStyle name="Normal 12 2 2 6" xfId="3749"/>
    <cellStyle name="Normal 12 2 2 7" xfId="3750"/>
    <cellStyle name="Normal 12 2 2 8" xfId="3751"/>
    <cellStyle name="Normal 12 2 2 9" xfId="3752"/>
    <cellStyle name="Normal 12 2 20" xfId="3753"/>
    <cellStyle name="Normal 12 2 21" xfId="3754"/>
    <cellStyle name="Normal 12 2 22" xfId="3755"/>
    <cellStyle name="Normal 12 2 23" xfId="3756"/>
    <cellStyle name="Normal 12 2 24" xfId="3757"/>
    <cellStyle name="Normal 12 2 25" xfId="3758"/>
    <cellStyle name="Normal 12 2 26" xfId="3759"/>
    <cellStyle name="Normal 12 2 27" xfId="3760"/>
    <cellStyle name="Normal 12 2 28" xfId="3761"/>
    <cellStyle name="Normal 12 2 29" xfId="3762"/>
    <cellStyle name="Normal 12 2 3" xfId="3763"/>
    <cellStyle name="Normal 12 2 3 10" xfId="3764"/>
    <cellStyle name="Normal 12 2 3 11" xfId="3765"/>
    <cellStyle name="Normal 12 2 3 12" xfId="3766"/>
    <cellStyle name="Normal 12 2 3 13" xfId="3767"/>
    <cellStyle name="Normal 12 2 3 14" xfId="3768"/>
    <cellStyle name="Normal 12 2 3 15" xfId="3769"/>
    <cellStyle name="Normal 12 2 3 16" xfId="3770"/>
    <cellStyle name="Normal 12 2 3 17" xfId="3771"/>
    <cellStyle name="Normal 12 2 3 18" xfId="3772"/>
    <cellStyle name="Normal 12 2 3 19" xfId="3773"/>
    <cellStyle name="Normal 12 2 3 2" xfId="3774"/>
    <cellStyle name="Normal 12 2 3 2 10" xfId="3775"/>
    <cellStyle name="Normal 12 2 3 2 11" xfId="3776"/>
    <cellStyle name="Normal 12 2 3 2 12" xfId="3777"/>
    <cellStyle name="Normal 12 2 3 2 13" xfId="3778"/>
    <cellStyle name="Normal 12 2 3 2 14" xfId="3779"/>
    <cellStyle name="Normal 12 2 3 2 15" xfId="3780"/>
    <cellStyle name="Normal 12 2 3 2 16" xfId="3781"/>
    <cellStyle name="Normal 12 2 3 2 17" xfId="3782"/>
    <cellStyle name="Normal 12 2 3 2 18" xfId="3783"/>
    <cellStyle name="Normal 12 2 3 2 19" xfId="3784"/>
    <cellStyle name="Normal 12 2 3 2 2" xfId="3785"/>
    <cellStyle name="Normal 12 2 3 2 20" xfId="3786"/>
    <cellStyle name="Normal 12 2 3 2 21" xfId="3787"/>
    <cellStyle name="Normal 12 2 3 2 22" xfId="3788"/>
    <cellStyle name="Normal 12 2 3 2 23" xfId="3789"/>
    <cellStyle name="Normal 12 2 3 2 24" xfId="3790"/>
    <cellStyle name="Normal 12 2 3 2 25" xfId="3791"/>
    <cellStyle name="Normal 12 2 3 2 26" xfId="3792"/>
    <cellStyle name="Normal 12 2 3 2 27" xfId="3793"/>
    <cellStyle name="Normal 12 2 3 2 28" xfId="3794"/>
    <cellStyle name="Normal 12 2 3 2 29" xfId="3795"/>
    <cellStyle name="Normal 12 2 3 2 3" xfId="3796"/>
    <cellStyle name="Normal 12 2 3 2 30" xfId="3797"/>
    <cellStyle name="Normal 12 2 3 2 31" xfId="3798"/>
    <cellStyle name="Normal 12 2 3 2 32" xfId="3799"/>
    <cellStyle name="Normal 12 2 3 2 33" xfId="3800"/>
    <cellStyle name="Normal 12 2 3 2 34" xfId="3801"/>
    <cellStyle name="Normal 12 2 3 2 35" xfId="3802"/>
    <cellStyle name="Normal 12 2 3 2 36" xfId="3803"/>
    <cellStyle name="Normal 12 2 3 2 37" xfId="3804"/>
    <cellStyle name="Normal 12 2 3 2 38" xfId="3805"/>
    <cellStyle name="Normal 12 2 3 2 4" xfId="3806"/>
    <cellStyle name="Normal 12 2 3 2 5" xfId="3807"/>
    <cellStyle name="Normal 12 2 3 2 6" xfId="3808"/>
    <cellStyle name="Normal 12 2 3 2 7" xfId="3809"/>
    <cellStyle name="Normal 12 2 3 2 8" xfId="3810"/>
    <cellStyle name="Normal 12 2 3 2 9" xfId="3811"/>
    <cellStyle name="Normal 12 2 3 20" xfId="3812"/>
    <cellStyle name="Normal 12 2 3 21" xfId="3813"/>
    <cellStyle name="Normal 12 2 3 22" xfId="3814"/>
    <cellStyle name="Normal 12 2 3 23" xfId="3815"/>
    <cellStyle name="Normal 12 2 3 24" xfId="3816"/>
    <cellStyle name="Normal 12 2 3 25" xfId="3817"/>
    <cellStyle name="Normal 12 2 3 26" xfId="3818"/>
    <cellStyle name="Normal 12 2 3 27" xfId="3819"/>
    <cellStyle name="Normal 12 2 3 28" xfId="3820"/>
    <cellStyle name="Normal 12 2 3 29" xfId="3821"/>
    <cellStyle name="Normal 12 2 3 3" xfId="3822"/>
    <cellStyle name="Normal 12 2 3 30" xfId="3823"/>
    <cellStyle name="Normal 12 2 3 31" xfId="3824"/>
    <cellStyle name="Normal 12 2 3 32" xfId="3825"/>
    <cellStyle name="Normal 12 2 3 33" xfId="3826"/>
    <cellStyle name="Normal 12 2 3 34" xfId="3827"/>
    <cellStyle name="Normal 12 2 3 35" xfId="3828"/>
    <cellStyle name="Normal 12 2 3 36" xfId="3829"/>
    <cellStyle name="Normal 12 2 3 37" xfId="3830"/>
    <cellStyle name="Normal 12 2 3 38" xfId="3831"/>
    <cellStyle name="Normal 12 2 3 4" xfId="3832"/>
    <cellStyle name="Normal 12 2 3 5" xfId="3833"/>
    <cellStyle name="Normal 12 2 3 6" xfId="3834"/>
    <cellStyle name="Normal 12 2 3 7" xfId="3835"/>
    <cellStyle name="Normal 12 2 3 8" xfId="3836"/>
    <cellStyle name="Normal 12 2 3 9" xfId="3837"/>
    <cellStyle name="Normal 12 2 30" xfId="3838"/>
    <cellStyle name="Normal 12 2 31" xfId="3839"/>
    <cellStyle name="Normal 12 2 32" xfId="3840"/>
    <cellStyle name="Normal 12 2 33" xfId="3841"/>
    <cellStyle name="Normal 12 2 34" xfId="3842"/>
    <cellStyle name="Normal 12 2 35" xfId="3843"/>
    <cellStyle name="Normal 12 2 36" xfId="3844"/>
    <cellStyle name="Normal 12 2 37" xfId="3845"/>
    <cellStyle name="Normal 12 2 38" xfId="3846"/>
    <cellStyle name="Normal 12 2 39" xfId="3847"/>
    <cellStyle name="Normal 12 2 4" xfId="3848"/>
    <cellStyle name="Normal 12 2 40" xfId="3849"/>
    <cellStyle name="Normal 12 2 5" xfId="3850"/>
    <cellStyle name="Normal 12 2 6" xfId="3851"/>
    <cellStyle name="Normal 12 2 7" xfId="3852"/>
    <cellStyle name="Normal 12 2 8" xfId="3853"/>
    <cellStyle name="Normal 12 2 9" xfId="3854"/>
    <cellStyle name="Normal 12 20" xfId="3855"/>
    <cellStyle name="Normal 12 21" xfId="3856"/>
    <cellStyle name="Normal 12 22" xfId="3857"/>
    <cellStyle name="Normal 12 23" xfId="3858"/>
    <cellStyle name="Normal 12 24" xfId="3859"/>
    <cellStyle name="Normal 12 25" xfId="3860"/>
    <cellStyle name="Normal 12 26" xfId="3861"/>
    <cellStyle name="Normal 12 27" xfId="3862"/>
    <cellStyle name="Normal 12 28" xfId="3863"/>
    <cellStyle name="Normal 12 29" xfId="3864"/>
    <cellStyle name="Normal 12 3" xfId="3865"/>
    <cellStyle name="Normal 12 3 10" xfId="3866"/>
    <cellStyle name="Normal 12 3 11" xfId="3867"/>
    <cellStyle name="Normal 12 3 12" xfId="3868"/>
    <cellStyle name="Normal 12 3 13" xfId="3869"/>
    <cellStyle name="Normal 12 3 14" xfId="3870"/>
    <cellStyle name="Normal 12 3 15" xfId="3871"/>
    <cellStyle name="Normal 12 3 16" xfId="3872"/>
    <cellStyle name="Normal 12 3 17" xfId="3873"/>
    <cellStyle name="Normal 12 3 18" xfId="3874"/>
    <cellStyle name="Normal 12 3 19" xfId="3875"/>
    <cellStyle name="Normal 12 3 2" xfId="3876"/>
    <cellStyle name="Normal 12 3 2 10" xfId="3877"/>
    <cellStyle name="Normal 12 3 2 11" xfId="3878"/>
    <cellStyle name="Normal 12 3 2 12" xfId="3879"/>
    <cellStyle name="Normal 12 3 2 13" xfId="3880"/>
    <cellStyle name="Normal 12 3 2 14" xfId="3881"/>
    <cellStyle name="Normal 12 3 2 15" xfId="3882"/>
    <cellStyle name="Normal 12 3 2 16" xfId="3883"/>
    <cellStyle name="Normal 12 3 2 17" xfId="3884"/>
    <cellStyle name="Normal 12 3 2 18" xfId="3885"/>
    <cellStyle name="Normal 12 3 2 19" xfId="3886"/>
    <cellStyle name="Normal 12 3 2 2" xfId="3887"/>
    <cellStyle name="Normal 12 3 2 2 10" xfId="3888"/>
    <cellStyle name="Normal 12 3 2 2 11" xfId="3889"/>
    <cellStyle name="Normal 12 3 2 2 12" xfId="3890"/>
    <cellStyle name="Normal 12 3 2 2 13" xfId="3891"/>
    <cellStyle name="Normal 12 3 2 2 14" xfId="3892"/>
    <cellStyle name="Normal 12 3 2 2 15" xfId="3893"/>
    <cellStyle name="Normal 12 3 2 2 16" xfId="3894"/>
    <cellStyle name="Normal 12 3 2 2 17" xfId="3895"/>
    <cellStyle name="Normal 12 3 2 2 18" xfId="3896"/>
    <cellStyle name="Normal 12 3 2 2 19" xfId="3897"/>
    <cellStyle name="Normal 12 3 2 2 2" xfId="3898"/>
    <cellStyle name="Normal 12 3 2 2 2 10" xfId="3899"/>
    <cellStyle name="Normal 12 3 2 2 2 11" xfId="3900"/>
    <cellStyle name="Normal 12 3 2 2 2 12" xfId="3901"/>
    <cellStyle name="Normal 12 3 2 2 2 13" xfId="3902"/>
    <cellStyle name="Normal 12 3 2 2 2 14" xfId="3903"/>
    <cellStyle name="Normal 12 3 2 2 2 15" xfId="3904"/>
    <cellStyle name="Normal 12 3 2 2 2 16" xfId="3905"/>
    <cellStyle name="Normal 12 3 2 2 2 17" xfId="3906"/>
    <cellStyle name="Normal 12 3 2 2 2 18" xfId="3907"/>
    <cellStyle name="Normal 12 3 2 2 2 19" xfId="3908"/>
    <cellStyle name="Normal 12 3 2 2 2 2" xfId="3909"/>
    <cellStyle name="Normal 12 3 2 2 2 20" xfId="3910"/>
    <cellStyle name="Normal 12 3 2 2 2 21" xfId="3911"/>
    <cellStyle name="Normal 12 3 2 2 2 22" xfId="3912"/>
    <cellStyle name="Normal 12 3 2 2 2 23" xfId="3913"/>
    <cellStyle name="Normal 12 3 2 2 2 24" xfId="3914"/>
    <cellStyle name="Normal 12 3 2 2 2 25" xfId="3915"/>
    <cellStyle name="Normal 12 3 2 2 2 26" xfId="3916"/>
    <cellStyle name="Normal 12 3 2 2 2 27" xfId="3917"/>
    <cellStyle name="Normal 12 3 2 2 2 28" xfId="3918"/>
    <cellStyle name="Normal 12 3 2 2 2 29" xfId="3919"/>
    <cellStyle name="Normal 12 3 2 2 2 3" xfId="3920"/>
    <cellStyle name="Normal 12 3 2 2 2 30" xfId="3921"/>
    <cellStyle name="Normal 12 3 2 2 2 31" xfId="3922"/>
    <cellStyle name="Normal 12 3 2 2 2 32" xfId="3923"/>
    <cellStyle name="Normal 12 3 2 2 2 33" xfId="3924"/>
    <cellStyle name="Normal 12 3 2 2 2 34" xfId="3925"/>
    <cellStyle name="Normal 12 3 2 2 2 35" xfId="3926"/>
    <cellStyle name="Normal 12 3 2 2 2 36" xfId="3927"/>
    <cellStyle name="Normal 12 3 2 2 2 37" xfId="3928"/>
    <cellStyle name="Normal 12 3 2 2 2 38" xfId="3929"/>
    <cellStyle name="Normal 12 3 2 2 2 4" xfId="3930"/>
    <cellStyle name="Normal 12 3 2 2 2 5" xfId="3931"/>
    <cellStyle name="Normal 12 3 2 2 2 6" xfId="3932"/>
    <cellStyle name="Normal 12 3 2 2 2 7" xfId="3933"/>
    <cellStyle name="Normal 12 3 2 2 2 8" xfId="3934"/>
    <cellStyle name="Normal 12 3 2 2 2 9" xfId="3935"/>
    <cellStyle name="Normal 12 3 2 2 20" xfId="3936"/>
    <cellStyle name="Normal 12 3 2 2 21" xfId="3937"/>
    <cellStyle name="Normal 12 3 2 2 22" xfId="3938"/>
    <cellStyle name="Normal 12 3 2 2 23" xfId="3939"/>
    <cellStyle name="Normal 12 3 2 2 24" xfId="3940"/>
    <cellStyle name="Normal 12 3 2 2 25" xfId="3941"/>
    <cellStyle name="Normal 12 3 2 2 26" xfId="3942"/>
    <cellStyle name="Normal 12 3 2 2 27" xfId="3943"/>
    <cellStyle name="Normal 12 3 2 2 28" xfId="3944"/>
    <cellStyle name="Normal 12 3 2 2 29" xfId="3945"/>
    <cellStyle name="Normal 12 3 2 2 3" xfId="3946"/>
    <cellStyle name="Normal 12 3 2 2 30" xfId="3947"/>
    <cellStyle name="Normal 12 3 2 2 31" xfId="3948"/>
    <cellStyle name="Normal 12 3 2 2 32" xfId="3949"/>
    <cellStyle name="Normal 12 3 2 2 33" xfId="3950"/>
    <cellStyle name="Normal 12 3 2 2 34" xfId="3951"/>
    <cellStyle name="Normal 12 3 2 2 35" xfId="3952"/>
    <cellStyle name="Normal 12 3 2 2 36" xfId="3953"/>
    <cellStyle name="Normal 12 3 2 2 37" xfId="3954"/>
    <cellStyle name="Normal 12 3 2 2 38" xfId="3955"/>
    <cellStyle name="Normal 12 3 2 2 4" xfId="3956"/>
    <cellStyle name="Normal 12 3 2 2 5" xfId="3957"/>
    <cellStyle name="Normal 12 3 2 2 6" xfId="3958"/>
    <cellStyle name="Normal 12 3 2 2 7" xfId="3959"/>
    <cellStyle name="Normal 12 3 2 2 8" xfId="3960"/>
    <cellStyle name="Normal 12 3 2 2 9" xfId="3961"/>
    <cellStyle name="Normal 12 3 2 20" xfId="3962"/>
    <cellStyle name="Normal 12 3 2 21" xfId="3963"/>
    <cellStyle name="Normal 12 3 2 22" xfId="3964"/>
    <cellStyle name="Normal 12 3 2 23" xfId="3965"/>
    <cellStyle name="Normal 12 3 2 24" xfId="3966"/>
    <cellStyle name="Normal 12 3 2 25" xfId="3967"/>
    <cellStyle name="Normal 12 3 2 26" xfId="3968"/>
    <cellStyle name="Normal 12 3 2 27" xfId="3969"/>
    <cellStyle name="Normal 12 3 2 28" xfId="3970"/>
    <cellStyle name="Normal 12 3 2 29" xfId="3971"/>
    <cellStyle name="Normal 12 3 2 3" xfId="3972"/>
    <cellStyle name="Normal 12 3 2 30" xfId="3973"/>
    <cellStyle name="Normal 12 3 2 31" xfId="3974"/>
    <cellStyle name="Normal 12 3 2 32" xfId="3975"/>
    <cellStyle name="Normal 12 3 2 33" xfId="3976"/>
    <cellStyle name="Normal 12 3 2 34" xfId="3977"/>
    <cellStyle name="Normal 12 3 2 35" xfId="3978"/>
    <cellStyle name="Normal 12 3 2 36" xfId="3979"/>
    <cellStyle name="Normal 12 3 2 37" xfId="3980"/>
    <cellStyle name="Normal 12 3 2 38" xfId="3981"/>
    <cellStyle name="Normal 12 3 2 39" xfId="3982"/>
    <cellStyle name="Normal 12 3 2 4" xfId="3983"/>
    <cellStyle name="Normal 12 3 2 40" xfId="3984"/>
    <cellStyle name="Normal 12 3 2 5" xfId="3985"/>
    <cellStyle name="Normal 12 3 2 6" xfId="3986"/>
    <cellStyle name="Normal 12 3 2 7" xfId="3987"/>
    <cellStyle name="Normal 12 3 2 8" xfId="3988"/>
    <cellStyle name="Normal 12 3 2 9" xfId="3989"/>
    <cellStyle name="Normal 12 3 20" xfId="3990"/>
    <cellStyle name="Normal 12 3 21" xfId="3991"/>
    <cellStyle name="Normal 12 3 22" xfId="3992"/>
    <cellStyle name="Normal 12 3 23" xfId="3993"/>
    <cellStyle name="Normal 12 3 24" xfId="3994"/>
    <cellStyle name="Normal 12 3 25" xfId="3995"/>
    <cellStyle name="Normal 12 3 26" xfId="3996"/>
    <cellStyle name="Normal 12 3 27" xfId="3997"/>
    <cellStyle name="Normal 12 3 28" xfId="3998"/>
    <cellStyle name="Normal 12 3 29" xfId="3999"/>
    <cellStyle name="Normal 12 3 3" xfId="4000"/>
    <cellStyle name="Normal 12 3 3 10" xfId="4001"/>
    <cellStyle name="Normal 12 3 3 11" xfId="4002"/>
    <cellStyle name="Normal 12 3 3 12" xfId="4003"/>
    <cellStyle name="Normal 12 3 3 13" xfId="4004"/>
    <cellStyle name="Normal 12 3 3 14" xfId="4005"/>
    <cellStyle name="Normal 12 3 3 15" xfId="4006"/>
    <cellStyle name="Normal 12 3 3 16" xfId="4007"/>
    <cellStyle name="Normal 12 3 3 17" xfId="4008"/>
    <cellStyle name="Normal 12 3 3 18" xfId="4009"/>
    <cellStyle name="Normal 12 3 3 19" xfId="4010"/>
    <cellStyle name="Normal 12 3 3 2" xfId="4011"/>
    <cellStyle name="Normal 12 3 3 2 10" xfId="4012"/>
    <cellStyle name="Normal 12 3 3 2 11" xfId="4013"/>
    <cellStyle name="Normal 12 3 3 2 12" xfId="4014"/>
    <cellStyle name="Normal 12 3 3 2 13" xfId="4015"/>
    <cellStyle name="Normal 12 3 3 2 14" xfId="4016"/>
    <cellStyle name="Normal 12 3 3 2 15" xfId="4017"/>
    <cellStyle name="Normal 12 3 3 2 16" xfId="4018"/>
    <cellStyle name="Normal 12 3 3 2 17" xfId="4019"/>
    <cellStyle name="Normal 12 3 3 2 18" xfId="4020"/>
    <cellStyle name="Normal 12 3 3 2 19" xfId="4021"/>
    <cellStyle name="Normal 12 3 3 2 2" xfId="4022"/>
    <cellStyle name="Normal 12 3 3 2 20" xfId="4023"/>
    <cellStyle name="Normal 12 3 3 2 21" xfId="4024"/>
    <cellStyle name="Normal 12 3 3 2 22" xfId="4025"/>
    <cellStyle name="Normal 12 3 3 2 23" xfId="4026"/>
    <cellStyle name="Normal 12 3 3 2 24" xfId="4027"/>
    <cellStyle name="Normal 12 3 3 2 25" xfId="4028"/>
    <cellStyle name="Normal 12 3 3 2 26" xfId="4029"/>
    <cellStyle name="Normal 12 3 3 2 27" xfId="4030"/>
    <cellStyle name="Normal 12 3 3 2 28" xfId="4031"/>
    <cellStyle name="Normal 12 3 3 2 29" xfId="4032"/>
    <cellStyle name="Normal 12 3 3 2 3" xfId="4033"/>
    <cellStyle name="Normal 12 3 3 2 30" xfId="4034"/>
    <cellStyle name="Normal 12 3 3 2 31" xfId="4035"/>
    <cellStyle name="Normal 12 3 3 2 32" xfId="4036"/>
    <cellStyle name="Normal 12 3 3 2 33" xfId="4037"/>
    <cellStyle name="Normal 12 3 3 2 34" xfId="4038"/>
    <cellStyle name="Normal 12 3 3 2 35" xfId="4039"/>
    <cellStyle name="Normal 12 3 3 2 36" xfId="4040"/>
    <cellStyle name="Normal 12 3 3 2 37" xfId="4041"/>
    <cellStyle name="Normal 12 3 3 2 38" xfId="4042"/>
    <cellStyle name="Normal 12 3 3 2 4" xfId="4043"/>
    <cellStyle name="Normal 12 3 3 2 5" xfId="4044"/>
    <cellStyle name="Normal 12 3 3 2 6" xfId="4045"/>
    <cellStyle name="Normal 12 3 3 2 7" xfId="4046"/>
    <cellStyle name="Normal 12 3 3 2 8" xfId="4047"/>
    <cellStyle name="Normal 12 3 3 2 9" xfId="4048"/>
    <cellStyle name="Normal 12 3 3 20" xfId="4049"/>
    <cellStyle name="Normal 12 3 3 21" xfId="4050"/>
    <cellStyle name="Normal 12 3 3 22" xfId="4051"/>
    <cellStyle name="Normal 12 3 3 23" xfId="4052"/>
    <cellStyle name="Normal 12 3 3 24" xfId="4053"/>
    <cellStyle name="Normal 12 3 3 25" xfId="4054"/>
    <cellStyle name="Normal 12 3 3 26" xfId="4055"/>
    <cellStyle name="Normal 12 3 3 27" xfId="4056"/>
    <cellStyle name="Normal 12 3 3 28" xfId="4057"/>
    <cellStyle name="Normal 12 3 3 29" xfId="4058"/>
    <cellStyle name="Normal 12 3 3 3" xfId="4059"/>
    <cellStyle name="Normal 12 3 3 30" xfId="4060"/>
    <cellStyle name="Normal 12 3 3 31" xfId="4061"/>
    <cellStyle name="Normal 12 3 3 32" xfId="4062"/>
    <cellStyle name="Normal 12 3 3 33" xfId="4063"/>
    <cellStyle name="Normal 12 3 3 34" xfId="4064"/>
    <cellStyle name="Normal 12 3 3 35" xfId="4065"/>
    <cellStyle name="Normal 12 3 3 36" xfId="4066"/>
    <cellStyle name="Normal 12 3 3 37" xfId="4067"/>
    <cellStyle name="Normal 12 3 3 38" xfId="4068"/>
    <cellStyle name="Normal 12 3 3 4" xfId="4069"/>
    <cellStyle name="Normal 12 3 3 5" xfId="4070"/>
    <cellStyle name="Normal 12 3 3 6" xfId="4071"/>
    <cellStyle name="Normal 12 3 3 7" xfId="4072"/>
    <cellStyle name="Normal 12 3 3 8" xfId="4073"/>
    <cellStyle name="Normal 12 3 3 9" xfId="4074"/>
    <cellStyle name="Normal 12 3 30" xfId="4075"/>
    <cellStyle name="Normal 12 3 31" xfId="4076"/>
    <cellStyle name="Normal 12 3 32" xfId="4077"/>
    <cellStyle name="Normal 12 3 33" xfId="4078"/>
    <cellStyle name="Normal 12 3 34" xfId="4079"/>
    <cellStyle name="Normal 12 3 35" xfId="4080"/>
    <cellStyle name="Normal 12 3 36" xfId="4081"/>
    <cellStyle name="Normal 12 3 37" xfId="4082"/>
    <cellStyle name="Normal 12 3 38" xfId="4083"/>
    <cellStyle name="Normal 12 3 39" xfId="4084"/>
    <cellStyle name="Normal 12 3 4" xfId="4085"/>
    <cellStyle name="Normal 12 3 40" xfId="4086"/>
    <cellStyle name="Normal 12 3 5" xfId="4087"/>
    <cellStyle name="Normal 12 3 6" xfId="4088"/>
    <cellStyle name="Normal 12 3 7" xfId="4089"/>
    <cellStyle name="Normal 12 3 8" xfId="4090"/>
    <cellStyle name="Normal 12 3 9" xfId="4091"/>
    <cellStyle name="Normal 12 30" xfId="4092"/>
    <cellStyle name="Normal 12 31" xfId="4093"/>
    <cellStyle name="Normal 12 32" xfId="4094"/>
    <cellStyle name="Normal 12 33" xfId="4095"/>
    <cellStyle name="Normal 12 34" xfId="4096"/>
    <cellStyle name="Normal 12 35" xfId="4097"/>
    <cellStyle name="Normal 12 36" xfId="4098"/>
    <cellStyle name="Normal 12 37" xfId="4099"/>
    <cellStyle name="Normal 12 38" xfId="4100"/>
    <cellStyle name="Normal 12 39" xfId="4101"/>
    <cellStyle name="Normal 12 4" xfId="4102"/>
    <cellStyle name="Normal 12 40" xfId="4103"/>
    <cellStyle name="Normal 12 41" xfId="4104"/>
    <cellStyle name="Normal 12 42" xfId="4105"/>
    <cellStyle name="Normal 12 43" xfId="4106"/>
    <cellStyle name="Normal 12 44" xfId="4107"/>
    <cellStyle name="Normal 12 45" xfId="4108"/>
    <cellStyle name="Normal 12 46" xfId="4109"/>
    <cellStyle name="Normal 12 47" xfId="4110"/>
    <cellStyle name="Normal 12 48" xfId="4111"/>
    <cellStyle name="Normal 12 49" xfId="4112"/>
    <cellStyle name="Normal 12 5" xfId="4113"/>
    <cellStyle name="Normal 12 50" xfId="4114"/>
    <cellStyle name="Normal 12 51" xfId="4115"/>
    <cellStyle name="Normal 12 52" xfId="4116"/>
    <cellStyle name="Normal 12 53" xfId="4117"/>
    <cellStyle name="Normal 12 6" xfId="4118"/>
    <cellStyle name="Normal 12 7" xfId="4119"/>
    <cellStyle name="Normal 12 8" xfId="4120"/>
    <cellStyle name="Normal 12 9" xfId="4121"/>
    <cellStyle name="Normal 13" xfId="4122"/>
    <cellStyle name="Normal 13 10" xfId="4123"/>
    <cellStyle name="Normal 13 11" xfId="4124"/>
    <cellStyle name="Normal 13 12" xfId="4125"/>
    <cellStyle name="Normal 13 13" xfId="4126"/>
    <cellStyle name="Normal 13 14" xfId="4127"/>
    <cellStyle name="Normal 13 15" xfId="4128"/>
    <cellStyle name="Normal 13 16" xfId="4129"/>
    <cellStyle name="Normal 13 17" xfId="4130"/>
    <cellStyle name="Normal 13 18" xfId="4131"/>
    <cellStyle name="Normal 13 19" xfId="4132"/>
    <cellStyle name="Normal 13 2" xfId="4133"/>
    <cellStyle name="Normal 13 2 10" xfId="4134"/>
    <cellStyle name="Normal 13 2 11" xfId="4135"/>
    <cellStyle name="Normal 13 2 12" xfId="4136"/>
    <cellStyle name="Normal 13 2 13" xfId="4137"/>
    <cellStyle name="Normal 13 2 14" xfId="4138"/>
    <cellStyle name="Normal 13 2 15" xfId="4139"/>
    <cellStyle name="Normal 13 2 16" xfId="4140"/>
    <cellStyle name="Normal 13 2 17" xfId="4141"/>
    <cellStyle name="Normal 13 2 18" xfId="4142"/>
    <cellStyle name="Normal 13 2 19" xfId="4143"/>
    <cellStyle name="Normal 13 2 2" xfId="4144"/>
    <cellStyle name="Normal 13 2 2 10" xfId="4145"/>
    <cellStyle name="Normal 13 2 2 11" xfId="4146"/>
    <cellStyle name="Normal 13 2 2 12" xfId="4147"/>
    <cellStyle name="Normal 13 2 2 13" xfId="4148"/>
    <cellStyle name="Normal 13 2 2 14" xfId="4149"/>
    <cellStyle name="Normal 13 2 2 15" xfId="4150"/>
    <cellStyle name="Normal 13 2 2 16" xfId="4151"/>
    <cellStyle name="Normal 13 2 2 17" xfId="4152"/>
    <cellStyle name="Normal 13 2 2 18" xfId="4153"/>
    <cellStyle name="Normal 13 2 2 19" xfId="4154"/>
    <cellStyle name="Normal 13 2 2 2" xfId="4155"/>
    <cellStyle name="Normal 13 2 2 2 10" xfId="4156"/>
    <cellStyle name="Normal 13 2 2 2 11" xfId="4157"/>
    <cellStyle name="Normal 13 2 2 2 12" xfId="4158"/>
    <cellStyle name="Normal 13 2 2 2 13" xfId="4159"/>
    <cellStyle name="Normal 13 2 2 2 14" xfId="4160"/>
    <cellStyle name="Normal 13 2 2 2 15" xfId="4161"/>
    <cellStyle name="Normal 13 2 2 2 16" xfId="4162"/>
    <cellStyle name="Normal 13 2 2 2 17" xfId="4163"/>
    <cellStyle name="Normal 13 2 2 2 18" xfId="4164"/>
    <cellStyle name="Normal 13 2 2 2 19" xfId="4165"/>
    <cellStyle name="Normal 13 2 2 2 2" xfId="4166"/>
    <cellStyle name="Normal 13 2 2 2 2 10" xfId="4167"/>
    <cellStyle name="Normal 13 2 2 2 2 11" xfId="4168"/>
    <cellStyle name="Normal 13 2 2 2 2 12" xfId="4169"/>
    <cellStyle name="Normal 13 2 2 2 2 13" xfId="4170"/>
    <cellStyle name="Normal 13 2 2 2 2 14" xfId="4171"/>
    <cellStyle name="Normal 13 2 2 2 2 15" xfId="4172"/>
    <cellStyle name="Normal 13 2 2 2 2 16" xfId="4173"/>
    <cellStyle name="Normal 13 2 2 2 2 17" xfId="4174"/>
    <cellStyle name="Normal 13 2 2 2 2 18" xfId="4175"/>
    <cellStyle name="Normal 13 2 2 2 2 19" xfId="4176"/>
    <cellStyle name="Normal 13 2 2 2 2 2" xfId="4177"/>
    <cellStyle name="Normal 13 2 2 2 2 20" xfId="4178"/>
    <cellStyle name="Normal 13 2 2 2 2 21" xfId="4179"/>
    <cellStyle name="Normal 13 2 2 2 2 22" xfId="4180"/>
    <cellStyle name="Normal 13 2 2 2 2 23" xfId="4181"/>
    <cellStyle name="Normal 13 2 2 2 2 24" xfId="4182"/>
    <cellStyle name="Normal 13 2 2 2 2 25" xfId="4183"/>
    <cellStyle name="Normal 13 2 2 2 2 26" xfId="4184"/>
    <cellStyle name="Normal 13 2 2 2 2 27" xfId="4185"/>
    <cellStyle name="Normal 13 2 2 2 2 28" xfId="4186"/>
    <cellStyle name="Normal 13 2 2 2 2 29" xfId="4187"/>
    <cellStyle name="Normal 13 2 2 2 2 3" xfId="4188"/>
    <cellStyle name="Normal 13 2 2 2 2 30" xfId="4189"/>
    <cellStyle name="Normal 13 2 2 2 2 31" xfId="4190"/>
    <cellStyle name="Normal 13 2 2 2 2 32" xfId="4191"/>
    <cellStyle name="Normal 13 2 2 2 2 33" xfId="4192"/>
    <cellStyle name="Normal 13 2 2 2 2 34" xfId="4193"/>
    <cellStyle name="Normal 13 2 2 2 2 35" xfId="4194"/>
    <cellStyle name="Normal 13 2 2 2 2 36" xfId="4195"/>
    <cellStyle name="Normal 13 2 2 2 2 37" xfId="4196"/>
    <cellStyle name="Normal 13 2 2 2 2 38" xfId="4197"/>
    <cellStyle name="Normal 13 2 2 2 2 4" xfId="4198"/>
    <cellStyle name="Normal 13 2 2 2 2 5" xfId="4199"/>
    <cellStyle name="Normal 13 2 2 2 2 6" xfId="4200"/>
    <cellStyle name="Normal 13 2 2 2 2 7" xfId="4201"/>
    <cellStyle name="Normal 13 2 2 2 2 8" xfId="4202"/>
    <cellStyle name="Normal 13 2 2 2 2 9" xfId="4203"/>
    <cellStyle name="Normal 13 2 2 2 20" xfId="4204"/>
    <cellStyle name="Normal 13 2 2 2 21" xfId="4205"/>
    <cellStyle name="Normal 13 2 2 2 22" xfId="4206"/>
    <cellStyle name="Normal 13 2 2 2 23" xfId="4207"/>
    <cellStyle name="Normal 13 2 2 2 24" xfId="4208"/>
    <cellStyle name="Normal 13 2 2 2 25" xfId="4209"/>
    <cellStyle name="Normal 13 2 2 2 26" xfId="4210"/>
    <cellStyle name="Normal 13 2 2 2 27" xfId="4211"/>
    <cellStyle name="Normal 13 2 2 2 28" xfId="4212"/>
    <cellStyle name="Normal 13 2 2 2 29" xfId="4213"/>
    <cellStyle name="Normal 13 2 2 2 3" xfId="4214"/>
    <cellStyle name="Normal 13 2 2 2 30" xfId="4215"/>
    <cellStyle name="Normal 13 2 2 2 31" xfId="4216"/>
    <cellStyle name="Normal 13 2 2 2 32" xfId="4217"/>
    <cellStyle name="Normal 13 2 2 2 33" xfId="4218"/>
    <cellStyle name="Normal 13 2 2 2 34" xfId="4219"/>
    <cellStyle name="Normal 13 2 2 2 35" xfId="4220"/>
    <cellStyle name="Normal 13 2 2 2 36" xfId="4221"/>
    <cellStyle name="Normal 13 2 2 2 37" xfId="4222"/>
    <cellStyle name="Normal 13 2 2 2 38" xfId="4223"/>
    <cellStyle name="Normal 13 2 2 2 4" xfId="4224"/>
    <cellStyle name="Normal 13 2 2 2 5" xfId="4225"/>
    <cellStyle name="Normal 13 2 2 2 6" xfId="4226"/>
    <cellStyle name="Normal 13 2 2 2 7" xfId="4227"/>
    <cellStyle name="Normal 13 2 2 2 8" xfId="4228"/>
    <cellStyle name="Normal 13 2 2 2 9" xfId="4229"/>
    <cellStyle name="Normal 13 2 2 20" xfId="4230"/>
    <cellStyle name="Normal 13 2 2 21" xfId="4231"/>
    <cellStyle name="Normal 13 2 2 22" xfId="4232"/>
    <cellStyle name="Normal 13 2 2 23" xfId="4233"/>
    <cellStyle name="Normal 13 2 2 24" xfId="4234"/>
    <cellStyle name="Normal 13 2 2 25" xfId="4235"/>
    <cellStyle name="Normal 13 2 2 26" xfId="4236"/>
    <cellStyle name="Normal 13 2 2 27" xfId="4237"/>
    <cellStyle name="Normal 13 2 2 28" xfId="4238"/>
    <cellStyle name="Normal 13 2 2 29" xfId="4239"/>
    <cellStyle name="Normal 13 2 2 3" xfId="4240"/>
    <cellStyle name="Normal 13 2 2 30" xfId="4241"/>
    <cellStyle name="Normal 13 2 2 31" xfId="4242"/>
    <cellStyle name="Normal 13 2 2 32" xfId="4243"/>
    <cellStyle name="Normal 13 2 2 33" xfId="4244"/>
    <cellStyle name="Normal 13 2 2 34" xfId="4245"/>
    <cellStyle name="Normal 13 2 2 35" xfId="4246"/>
    <cellStyle name="Normal 13 2 2 36" xfId="4247"/>
    <cellStyle name="Normal 13 2 2 37" xfId="4248"/>
    <cellStyle name="Normal 13 2 2 38" xfId="4249"/>
    <cellStyle name="Normal 13 2 2 39" xfId="4250"/>
    <cellStyle name="Normal 13 2 2 4" xfId="4251"/>
    <cellStyle name="Normal 13 2 2 40" xfId="4252"/>
    <cellStyle name="Normal 13 2 2 5" xfId="4253"/>
    <cellStyle name="Normal 13 2 2 6" xfId="4254"/>
    <cellStyle name="Normal 13 2 2 7" xfId="4255"/>
    <cellStyle name="Normal 13 2 2 8" xfId="4256"/>
    <cellStyle name="Normal 13 2 2 9" xfId="4257"/>
    <cellStyle name="Normal 13 2 20" xfId="4258"/>
    <cellStyle name="Normal 13 2 21" xfId="4259"/>
    <cellStyle name="Normal 13 2 22" xfId="4260"/>
    <cellStyle name="Normal 13 2 23" xfId="4261"/>
    <cellStyle name="Normal 13 2 24" xfId="4262"/>
    <cellStyle name="Normal 13 2 25" xfId="4263"/>
    <cellStyle name="Normal 13 2 26" xfId="4264"/>
    <cellStyle name="Normal 13 2 27" xfId="4265"/>
    <cellStyle name="Normal 13 2 28" xfId="4266"/>
    <cellStyle name="Normal 13 2 29" xfId="4267"/>
    <cellStyle name="Normal 13 2 3" xfId="4268"/>
    <cellStyle name="Normal 13 2 3 10" xfId="4269"/>
    <cellStyle name="Normal 13 2 3 11" xfId="4270"/>
    <cellStyle name="Normal 13 2 3 12" xfId="4271"/>
    <cellStyle name="Normal 13 2 3 13" xfId="4272"/>
    <cellStyle name="Normal 13 2 3 14" xfId="4273"/>
    <cellStyle name="Normal 13 2 3 15" xfId="4274"/>
    <cellStyle name="Normal 13 2 3 16" xfId="4275"/>
    <cellStyle name="Normal 13 2 3 17" xfId="4276"/>
    <cellStyle name="Normal 13 2 3 18" xfId="4277"/>
    <cellStyle name="Normal 13 2 3 19" xfId="4278"/>
    <cellStyle name="Normal 13 2 3 2" xfId="4279"/>
    <cellStyle name="Normal 13 2 3 2 10" xfId="4280"/>
    <cellStyle name="Normal 13 2 3 2 11" xfId="4281"/>
    <cellStyle name="Normal 13 2 3 2 12" xfId="4282"/>
    <cellStyle name="Normal 13 2 3 2 13" xfId="4283"/>
    <cellStyle name="Normal 13 2 3 2 14" xfId="4284"/>
    <cellStyle name="Normal 13 2 3 2 15" xfId="4285"/>
    <cellStyle name="Normal 13 2 3 2 16" xfId="4286"/>
    <cellStyle name="Normal 13 2 3 2 17" xfId="4287"/>
    <cellStyle name="Normal 13 2 3 2 18" xfId="4288"/>
    <cellStyle name="Normal 13 2 3 2 19" xfId="4289"/>
    <cellStyle name="Normal 13 2 3 2 2" xfId="4290"/>
    <cellStyle name="Normal 13 2 3 2 20" xfId="4291"/>
    <cellStyle name="Normal 13 2 3 2 21" xfId="4292"/>
    <cellStyle name="Normal 13 2 3 2 22" xfId="4293"/>
    <cellStyle name="Normal 13 2 3 2 23" xfId="4294"/>
    <cellStyle name="Normal 13 2 3 2 24" xfId="4295"/>
    <cellStyle name="Normal 13 2 3 2 25" xfId="4296"/>
    <cellStyle name="Normal 13 2 3 2 26" xfId="4297"/>
    <cellStyle name="Normal 13 2 3 2 27" xfId="4298"/>
    <cellStyle name="Normal 13 2 3 2 28" xfId="4299"/>
    <cellStyle name="Normal 13 2 3 2 29" xfId="4300"/>
    <cellStyle name="Normal 13 2 3 2 3" xfId="4301"/>
    <cellStyle name="Normal 13 2 3 2 30" xfId="4302"/>
    <cellStyle name="Normal 13 2 3 2 31" xfId="4303"/>
    <cellStyle name="Normal 13 2 3 2 32" xfId="4304"/>
    <cellStyle name="Normal 13 2 3 2 33" xfId="4305"/>
    <cellStyle name="Normal 13 2 3 2 34" xfId="4306"/>
    <cellStyle name="Normal 13 2 3 2 35" xfId="4307"/>
    <cellStyle name="Normal 13 2 3 2 36" xfId="4308"/>
    <cellStyle name="Normal 13 2 3 2 37" xfId="4309"/>
    <cellStyle name="Normal 13 2 3 2 38" xfId="4310"/>
    <cellStyle name="Normal 13 2 3 2 4" xfId="4311"/>
    <cellStyle name="Normal 13 2 3 2 5" xfId="4312"/>
    <cellStyle name="Normal 13 2 3 2 6" xfId="4313"/>
    <cellStyle name="Normal 13 2 3 2 7" xfId="4314"/>
    <cellStyle name="Normal 13 2 3 2 8" xfId="4315"/>
    <cellStyle name="Normal 13 2 3 2 9" xfId="4316"/>
    <cellStyle name="Normal 13 2 3 20" xfId="4317"/>
    <cellStyle name="Normal 13 2 3 21" xfId="4318"/>
    <cellStyle name="Normal 13 2 3 22" xfId="4319"/>
    <cellStyle name="Normal 13 2 3 23" xfId="4320"/>
    <cellStyle name="Normal 13 2 3 24" xfId="4321"/>
    <cellStyle name="Normal 13 2 3 25" xfId="4322"/>
    <cellStyle name="Normal 13 2 3 26" xfId="4323"/>
    <cellStyle name="Normal 13 2 3 27" xfId="4324"/>
    <cellStyle name="Normal 13 2 3 28" xfId="4325"/>
    <cellStyle name="Normal 13 2 3 29" xfId="4326"/>
    <cellStyle name="Normal 13 2 3 3" xfId="4327"/>
    <cellStyle name="Normal 13 2 3 30" xfId="4328"/>
    <cellStyle name="Normal 13 2 3 31" xfId="4329"/>
    <cellStyle name="Normal 13 2 3 32" xfId="4330"/>
    <cellStyle name="Normal 13 2 3 33" xfId="4331"/>
    <cellStyle name="Normal 13 2 3 34" xfId="4332"/>
    <cellStyle name="Normal 13 2 3 35" xfId="4333"/>
    <cellStyle name="Normal 13 2 3 36" xfId="4334"/>
    <cellStyle name="Normal 13 2 3 37" xfId="4335"/>
    <cellStyle name="Normal 13 2 3 38" xfId="4336"/>
    <cellStyle name="Normal 13 2 3 4" xfId="4337"/>
    <cellStyle name="Normal 13 2 3 5" xfId="4338"/>
    <cellStyle name="Normal 13 2 3 6" xfId="4339"/>
    <cellStyle name="Normal 13 2 3 7" xfId="4340"/>
    <cellStyle name="Normal 13 2 3 8" xfId="4341"/>
    <cellStyle name="Normal 13 2 3 9" xfId="4342"/>
    <cellStyle name="Normal 13 2 30" xfId="4343"/>
    <cellStyle name="Normal 13 2 31" xfId="4344"/>
    <cellStyle name="Normal 13 2 32" xfId="4345"/>
    <cellStyle name="Normal 13 2 33" xfId="4346"/>
    <cellStyle name="Normal 13 2 34" xfId="4347"/>
    <cellStyle name="Normal 13 2 35" xfId="4348"/>
    <cellStyle name="Normal 13 2 36" xfId="4349"/>
    <cellStyle name="Normal 13 2 37" xfId="4350"/>
    <cellStyle name="Normal 13 2 38" xfId="4351"/>
    <cellStyle name="Normal 13 2 39" xfId="4352"/>
    <cellStyle name="Normal 13 2 4" xfId="4353"/>
    <cellStyle name="Normal 13 2 40" xfId="4354"/>
    <cellStyle name="Normal 13 2 5" xfId="4355"/>
    <cellStyle name="Normal 13 2 6" xfId="4356"/>
    <cellStyle name="Normal 13 2 7" xfId="4357"/>
    <cellStyle name="Normal 13 2 8" xfId="4358"/>
    <cellStyle name="Normal 13 2 9" xfId="4359"/>
    <cellStyle name="Normal 13 20" xfId="4360"/>
    <cellStyle name="Normal 13 21" xfId="4361"/>
    <cellStyle name="Normal 13 22" xfId="4362"/>
    <cellStyle name="Normal 13 23" xfId="4363"/>
    <cellStyle name="Normal 13 24" xfId="4364"/>
    <cellStyle name="Normal 13 25" xfId="4365"/>
    <cellStyle name="Normal 13 26" xfId="4366"/>
    <cellStyle name="Normal 13 27" xfId="4367"/>
    <cellStyle name="Normal 13 28" xfId="4368"/>
    <cellStyle name="Normal 13 29" xfId="4369"/>
    <cellStyle name="Normal 13 3" xfId="4370"/>
    <cellStyle name="Normal 13 3 10" xfId="4371"/>
    <cellStyle name="Normal 13 3 11" xfId="4372"/>
    <cellStyle name="Normal 13 3 12" xfId="4373"/>
    <cellStyle name="Normal 13 3 13" xfId="4374"/>
    <cellStyle name="Normal 13 3 14" xfId="4375"/>
    <cellStyle name="Normal 13 3 15" xfId="4376"/>
    <cellStyle name="Normal 13 3 16" xfId="4377"/>
    <cellStyle name="Normal 13 3 17" xfId="4378"/>
    <cellStyle name="Normal 13 3 18" xfId="4379"/>
    <cellStyle name="Normal 13 3 19" xfId="4380"/>
    <cellStyle name="Normal 13 3 2" xfId="4381"/>
    <cellStyle name="Normal 13 3 2 10" xfId="4382"/>
    <cellStyle name="Normal 13 3 2 11" xfId="4383"/>
    <cellStyle name="Normal 13 3 2 12" xfId="4384"/>
    <cellStyle name="Normal 13 3 2 13" xfId="4385"/>
    <cellStyle name="Normal 13 3 2 14" xfId="4386"/>
    <cellStyle name="Normal 13 3 2 15" xfId="4387"/>
    <cellStyle name="Normal 13 3 2 16" xfId="4388"/>
    <cellStyle name="Normal 13 3 2 17" xfId="4389"/>
    <cellStyle name="Normal 13 3 2 18" xfId="4390"/>
    <cellStyle name="Normal 13 3 2 19" xfId="4391"/>
    <cellStyle name="Normal 13 3 2 2" xfId="4392"/>
    <cellStyle name="Normal 13 3 2 2 10" xfId="4393"/>
    <cellStyle name="Normal 13 3 2 2 11" xfId="4394"/>
    <cellStyle name="Normal 13 3 2 2 12" xfId="4395"/>
    <cellStyle name="Normal 13 3 2 2 13" xfId="4396"/>
    <cellStyle name="Normal 13 3 2 2 14" xfId="4397"/>
    <cellStyle name="Normal 13 3 2 2 15" xfId="4398"/>
    <cellStyle name="Normal 13 3 2 2 16" xfId="4399"/>
    <cellStyle name="Normal 13 3 2 2 17" xfId="4400"/>
    <cellStyle name="Normal 13 3 2 2 18" xfId="4401"/>
    <cellStyle name="Normal 13 3 2 2 19" xfId="4402"/>
    <cellStyle name="Normal 13 3 2 2 2" xfId="4403"/>
    <cellStyle name="Normal 13 3 2 2 2 10" xfId="4404"/>
    <cellStyle name="Normal 13 3 2 2 2 11" xfId="4405"/>
    <cellStyle name="Normal 13 3 2 2 2 12" xfId="4406"/>
    <cellStyle name="Normal 13 3 2 2 2 13" xfId="4407"/>
    <cellStyle name="Normal 13 3 2 2 2 14" xfId="4408"/>
    <cellStyle name="Normal 13 3 2 2 2 15" xfId="4409"/>
    <cellStyle name="Normal 13 3 2 2 2 16" xfId="4410"/>
    <cellStyle name="Normal 13 3 2 2 2 17" xfId="4411"/>
    <cellStyle name="Normal 13 3 2 2 2 18" xfId="4412"/>
    <cellStyle name="Normal 13 3 2 2 2 19" xfId="4413"/>
    <cellStyle name="Normal 13 3 2 2 2 2" xfId="4414"/>
    <cellStyle name="Normal 13 3 2 2 2 20" xfId="4415"/>
    <cellStyle name="Normal 13 3 2 2 2 21" xfId="4416"/>
    <cellStyle name="Normal 13 3 2 2 2 22" xfId="4417"/>
    <cellStyle name="Normal 13 3 2 2 2 23" xfId="4418"/>
    <cellStyle name="Normal 13 3 2 2 2 24" xfId="4419"/>
    <cellStyle name="Normal 13 3 2 2 2 25" xfId="4420"/>
    <cellStyle name="Normal 13 3 2 2 2 26" xfId="4421"/>
    <cellStyle name="Normal 13 3 2 2 2 27" xfId="4422"/>
    <cellStyle name="Normal 13 3 2 2 2 28" xfId="4423"/>
    <cellStyle name="Normal 13 3 2 2 2 29" xfId="4424"/>
    <cellStyle name="Normal 13 3 2 2 2 3" xfId="4425"/>
    <cellStyle name="Normal 13 3 2 2 2 30" xfId="4426"/>
    <cellStyle name="Normal 13 3 2 2 2 31" xfId="4427"/>
    <cellStyle name="Normal 13 3 2 2 2 32" xfId="4428"/>
    <cellStyle name="Normal 13 3 2 2 2 33" xfId="4429"/>
    <cellStyle name="Normal 13 3 2 2 2 34" xfId="4430"/>
    <cellStyle name="Normal 13 3 2 2 2 35" xfId="4431"/>
    <cellStyle name="Normal 13 3 2 2 2 36" xfId="4432"/>
    <cellStyle name="Normal 13 3 2 2 2 37" xfId="4433"/>
    <cellStyle name="Normal 13 3 2 2 2 38" xfId="4434"/>
    <cellStyle name="Normal 13 3 2 2 2 4" xfId="4435"/>
    <cellStyle name="Normal 13 3 2 2 2 5" xfId="4436"/>
    <cellStyle name="Normal 13 3 2 2 2 6" xfId="4437"/>
    <cellStyle name="Normal 13 3 2 2 2 7" xfId="4438"/>
    <cellStyle name="Normal 13 3 2 2 2 8" xfId="4439"/>
    <cellStyle name="Normal 13 3 2 2 2 9" xfId="4440"/>
    <cellStyle name="Normal 13 3 2 2 20" xfId="4441"/>
    <cellStyle name="Normal 13 3 2 2 21" xfId="4442"/>
    <cellStyle name="Normal 13 3 2 2 22" xfId="4443"/>
    <cellStyle name="Normal 13 3 2 2 23" xfId="4444"/>
    <cellStyle name="Normal 13 3 2 2 24" xfId="4445"/>
    <cellStyle name="Normal 13 3 2 2 25" xfId="4446"/>
    <cellStyle name="Normal 13 3 2 2 26" xfId="4447"/>
    <cellStyle name="Normal 13 3 2 2 27" xfId="4448"/>
    <cellStyle name="Normal 13 3 2 2 28" xfId="4449"/>
    <cellStyle name="Normal 13 3 2 2 29" xfId="4450"/>
    <cellStyle name="Normal 13 3 2 2 3" xfId="4451"/>
    <cellStyle name="Normal 13 3 2 2 30" xfId="4452"/>
    <cellStyle name="Normal 13 3 2 2 31" xfId="4453"/>
    <cellStyle name="Normal 13 3 2 2 32" xfId="4454"/>
    <cellStyle name="Normal 13 3 2 2 33" xfId="4455"/>
    <cellStyle name="Normal 13 3 2 2 34" xfId="4456"/>
    <cellStyle name="Normal 13 3 2 2 35" xfId="4457"/>
    <cellStyle name="Normal 13 3 2 2 36" xfId="4458"/>
    <cellStyle name="Normal 13 3 2 2 37" xfId="4459"/>
    <cellStyle name="Normal 13 3 2 2 38" xfId="4460"/>
    <cellStyle name="Normal 13 3 2 2 4" xfId="4461"/>
    <cellStyle name="Normal 13 3 2 2 5" xfId="4462"/>
    <cellStyle name="Normal 13 3 2 2 6" xfId="4463"/>
    <cellStyle name="Normal 13 3 2 2 7" xfId="4464"/>
    <cellStyle name="Normal 13 3 2 2 8" xfId="4465"/>
    <cellStyle name="Normal 13 3 2 2 9" xfId="4466"/>
    <cellStyle name="Normal 13 3 2 20" xfId="4467"/>
    <cellStyle name="Normal 13 3 2 21" xfId="4468"/>
    <cellStyle name="Normal 13 3 2 22" xfId="4469"/>
    <cellStyle name="Normal 13 3 2 23" xfId="4470"/>
    <cellStyle name="Normal 13 3 2 24" xfId="4471"/>
    <cellStyle name="Normal 13 3 2 25" xfId="4472"/>
    <cellStyle name="Normal 13 3 2 26" xfId="4473"/>
    <cellStyle name="Normal 13 3 2 27" xfId="4474"/>
    <cellStyle name="Normal 13 3 2 28" xfId="4475"/>
    <cellStyle name="Normal 13 3 2 29" xfId="4476"/>
    <cellStyle name="Normal 13 3 2 3" xfId="4477"/>
    <cellStyle name="Normal 13 3 2 30" xfId="4478"/>
    <cellStyle name="Normal 13 3 2 31" xfId="4479"/>
    <cellStyle name="Normal 13 3 2 32" xfId="4480"/>
    <cellStyle name="Normal 13 3 2 33" xfId="4481"/>
    <cellStyle name="Normal 13 3 2 34" xfId="4482"/>
    <cellStyle name="Normal 13 3 2 35" xfId="4483"/>
    <cellStyle name="Normal 13 3 2 36" xfId="4484"/>
    <cellStyle name="Normal 13 3 2 37" xfId="4485"/>
    <cellStyle name="Normal 13 3 2 38" xfId="4486"/>
    <cellStyle name="Normal 13 3 2 39" xfId="4487"/>
    <cellStyle name="Normal 13 3 2 4" xfId="4488"/>
    <cellStyle name="Normal 13 3 2 40" xfId="4489"/>
    <cellStyle name="Normal 13 3 2 5" xfId="4490"/>
    <cellStyle name="Normal 13 3 2 6" xfId="4491"/>
    <cellStyle name="Normal 13 3 2 7" xfId="4492"/>
    <cellStyle name="Normal 13 3 2 8" xfId="4493"/>
    <cellStyle name="Normal 13 3 2 9" xfId="4494"/>
    <cellStyle name="Normal 13 3 20" xfId="4495"/>
    <cellStyle name="Normal 13 3 21" xfId="4496"/>
    <cellStyle name="Normal 13 3 22" xfId="4497"/>
    <cellStyle name="Normal 13 3 23" xfId="4498"/>
    <cellStyle name="Normal 13 3 24" xfId="4499"/>
    <cellStyle name="Normal 13 3 25" xfId="4500"/>
    <cellStyle name="Normal 13 3 26" xfId="4501"/>
    <cellStyle name="Normal 13 3 27" xfId="4502"/>
    <cellStyle name="Normal 13 3 28" xfId="4503"/>
    <cellStyle name="Normal 13 3 29" xfId="4504"/>
    <cellStyle name="Normal 13 3 3" xfId="4505"/>
    <cellStyle name="Normal 13 3 3 10" xfId="4506"/>
    <cellStyle name="Normal 13 3 3 11" xfId="4507"/>
    <cellStyle name="Normal 13 3 3 12" xfId="4508"/>
    <cellStyle name="Normal 13 3 3 13" xfId="4509"/>
    <cellStyle name="Normal 13 3 3 14" xfId="4510"/>
    <cellStyle name="Normal 13 3 3 15" xfId="4511"/>
    <cellStyle name="Normal 13 3 3 16" xfId="4512"/>
    <cellStyle name="Normal 13 3 3 17" xfId="4513"/>
    <cellStyle name="Normal 13 3 3 18" xfId="4514"/>
    <cellStyle name="Normal 13 3 3 19" xfId="4515"/>
    <cellStyle name="Normal 13 3 3 2" xfId="4516"/>
    <cellStyle name="Normal 13 3 3 2 10" xfId="4517"/>
    <cellStyle name="Normal 13 3 3 2 11" xfId="4518"/>
    <cellStyle name="Normal 13 3 3 2 12" xfId="4519"/>
    <cellStyle name="Normal 13 3 3 2 13" xfId="4520"/>
    <cellStyle name="Normal 13 3 3 2 14" xfId="4521"/>
    <cellStyle name="Normal 13 3 3 2 15" xfId="4522"/>
    <cellStyle name="Normal 13 3 3 2 16" xfId="4523"/>
    <cellStyle name="Normal 13 3 3 2 17" xfId="4524"/>
    <cellStyle name="Normal 13 3 3 2 18" xfId="4525"/>
    <cellStyle name="Normal 13 3 3 2 19" xfId="4526"/>
    <cellStyle name="Normal 13 3 3 2 2" xfId="4527"/>
    <cellStyle name="Normal 13 3 3 2 20" xfId="4528"/>
    <cellStyle name="Normal 13 3 3 2 21" xfId="4529"/>
    <cellStyle name="Normal 13 3 3 2 22" xfId="4530"/>
    <cellStyle name="Normal 13 3 3 2 23" xfId="4531"/>
    <cellStyle name="Normal 13 3 3 2 24" xfId="4532"/>
    <cellStyle name="Normal 13 3 3 2 25" xfId="4533"/>
    <cellStyle name="Normal 13 3 3 2 26" xfId="4534"/>
    <cellStyle name="Normal 13 3 3 2 27" xfId="4535"/>
    <cellStyle name="Normal 13 3 3 2 28" xfId="4536"/>
    <cellStyle name="Normal 13 3 3 2 29" xfId="4537"/>
    <cellStyle name="Normal 13 3 3 2 3" xfId="4538"/>
    <cellStyle name="Normal 13 3 3 2 30" xfId="4539"/>
    <cellStyle name="Normal 13 3 3 2 31" xfId="4540"/>
    <cellStyle name="Normal 13 3 3 2 32" xfId="4541"/>
    <cellStyle name="Normal 13 3 3 2 33" xfId="4542"/>
    <cellStyle name="Normal 13 3 3 2 34" xfId="4543"/>
    <cellStyle name="Normal 13 3 3 2 35" xfId="4544"/>
    <cellStyle name="Normal 13 3 3 2 36" xfId="4545"/>
    <cellStyle name="Normal 13 3 3 2 37" xfId="4546"/>
    <cellStyle name="Normal 13 3 3 2 38" xfId="4547"/>
    <cellStyle name="Normal 13 3 3 2 4" xfId="4548"/>
    <cellStyle name="Normal 13 3 3 2 5" xfId="4549"/>
    <cellStyle name="Normal 13 3 3 2 6" xfId="4550"/>
    <cellStyle name="Normal 13 3 3 2 7" xfId="4551"/>
    <cellStyle name="Normal 13 3 3 2 8" xfId="4552"/>
    <cellStyle name="Normal 13 3 3 2 9" xfId="4553"/>
    <cellStyle name="Normal 13 3 3 20" xfId="4554"/>
    <cellStyle name="Normal 13 3 3 21" xfId="4555"/>
    <cellStyle name="Normal 13 3 3 22" xfId="4556"/>
    <cellStyle name="Normal 13 3 3 23" xfId="4557"/>
    <cellStyle name="Normal 13 3 3 24" xfId="4558"/>
    <cellStyle name="Normal 13 3 3 25" xfId="4559"/>
    <cellStyle name="Normal 13 3 3 26" xfId="4560"/>
    <cellStyle name="Normal 13 3 3 27" xfId="4561"/>
    <cellStyle name="Normal 13 3 3 28" xfId="4562"/>
    <cellStyle name="Normal 13 3 3 29" xfId="4563"/>
    <cellStyle name="Normal 13 3 3 3" xfId="4564"/>
    <cellStyle name="Normal 13 3 3 30" xfId="4565"/>
    <cellStyle name="Normal 13 3 3 31" xfId="4566"/>
    <cellStyle name="Normal 13 3 3 32" xfId="4567"/>
    <cellStyle name="Normal 13 3 3 33" xfId="4568"/>
    <cellStyle name="Normal 13 3 3 34" xfId="4569"/>
    <cellStyle name="Normal 13 3 3 35" xfId="4570"/>
    <cellStyle name="Normal 13 3 3 36" xfId="4571"/>
    <cellStyle name="Normal 13 3 3 37" xfId="4572"/>
    <cellStyle name="Normal 13 3 3 38" xfId="4573"/>
    <cellStyle name="Normal 13 3 3 4" xfId="4574"/>
    <cellStyle name="Normal 13 3 3 5" xfId="4575"/>
    <cellStyle name="Normal 13 3 3 6" xfId="4576"/>
    <cellStyle name="Normal 13 3 3 7" xfId="4577"/>
    <cellStyle name="Normal 13 3 3 8" xfId="4578"/>
    <cellStyle name="Normal 13 3 3 9" xfId="4579"/>
    <cellStyle name="Normal 13 3 30" xfId="4580"/>
    <cellStyle name="Normal 13 3 31" xfId="4581"/>
    <cellStyle name="Normal 13 3 32" xfId="4582"/>
    <cellStyle name="Normal 13 3 33" xfId="4583"/>
    <cellStyle name="Normal 13 3 34" xfId="4584"/>
    <cellStyle name="Normal 13 3 35" xfId="4585"/>
    <cellStyle name="Normal 13 3 36" xfId="4586"/>
    <cellStyle name="Normal 13 3 37" xfId="4587"/>
    <cellStyle name="Normal 13 3 38" xfId="4588"/>
    <cellStyle name="Normal 13 3 39" xfId="4589"/>
    <cellStyle name="Normal 13 3 4" xfId="4590"/>
    <cellStyle name="Normal 13 3 40" xfId="4591"/>
    <cellStyle name="Normal 13 3 41" xfId="4592"/>
    <cellStyle name="Normal 13 3 42" xfId="4593"/>
    <cellStyle name="Normal 13 3 43" xfId="4594"/>
    <cellStyle name="Normal 13 3 44" xfId="4595"/>
    <cellStyle name="Normal 13 3 45" xfId="4596"/>
    <cellStyle name="Normal 13 3 46" xfId="4597"/>
    <cellStyle name="Normal 13 3 47" xfId="4598"/>
    <cellStyle name="Normal 13 3 5" xfId="4599"/>
    <cellStyle name="Normal 13 3 6" xfId="4600"/>
    <cellStyle name="Normal 13 3 7" xfId="4601"/>
    <cellStyle name="Normal 13 3 8" xfId="4602"/>
    <cellStyle name="Normal 13 3 9" xfId="4603"/>
    <cellStyle name="Normal 13 30" xfId="4604"/>
    <cellStyle name="Normal 13 31" xfId="4605"/>
    <cellStyle name="Normal 13 32" xfId="4606"/>
    <cellStyle name="Normal 13 33" xfId="4607"/>
    <cellStyle name="Normal 13 34" xfId="4608"/>
    <cellStyle name="Normal 13 35" xfId="4609"/>
    <cellStyle name="Normal 13 36" xfId="4610"/>
    <cellStyle name="Normal 13 37" xfId="4611"/>
    <cellStyle name="Normal 13 38" xfId="4612"/>
    <cellStyle name="Normal 13 39" xfId="4613"/>
    <cellStyle name="Normal 13 4" xfId="4614"/>
    <cellStyle name="Normal 13 4 10" xfId="4615"/>
    <cellStyle name="Normal 13 4 11" xfId="4616"/>
    <cellStyle name="Normal 13 4 12" xfId="4617"/>
    <cellStyle name="Normal 13 4 13" xfId="4618"/>
    <cellStyle name="Normal 13 4 14" xfId="4619"/>
    <cellStyle name="Normal 13 4 15" xfId="4620"/>
    <cellStyle name="Normal 13 4 16" xfId="4621"/>
    <cellStyle name="Normal 13 4 17" xfId="4622"/>
    <cellStyle name="Normal 13 4 18" xfId="4623"/>
    <cellStyle name="Normal 13 4 19" xfId="4624"/>
    <cellStyle name="Normal 13 4 2" xfId="4625"/>
    <cellStyle name="Normal 13 4 2 10" xfId="4626"/>
    <cellStyle name="Normal 13 4 2 11" xfId="4627"/>
    <cellStyle name="Normal 13 4 2 12" xfId="4628"/>
    <cellStyle name="Normal 13 4 2 13" xfId="4629"/>
    <cellStyle name="Normal 13 4 2 14" xfId="4630"/>
    <cellStyle name="Normal 13 4 2 15" xfId="4631"/>
    <cellStyle name="Normal 13 4 2 16" xfId="4632"/>
    <cellStyle name="Normal 13 4 2 17" xfId="4633"/>
    <cellStyle name="Normal 13 4 2 18" xfId="4634"/>
    <cellStyle name="Normal 13 4 2 19" xfId="4635"/>
    <cellStyle name="Normal 13 4 2 2" xfId="4636"/>
    <cellStyle name="Normal 13 4 2 2 10" xfId="4637"/>
    <cellStyle name="Normal 13 4 2 2 11" xfId="4638"/>
    <cellStyle name="Normal 13 4 2 2 12" xfId="4639"/>
    <cellStyle name="Normal 13 4 2 2 13" xfId="4640"/>
    <cellStyle name="Normal 13 4 2 2 14" xfId="4641"/>
    <cellStyle name="Normal 13 4 2 2 15" xfId="4642"/>
    <cellStyle name="Normal 13 4 2 2 16" xfId="4643"/>
    <cellStyle name="Normal 13 4 2 2 17" xfId="4644"/>
    <cellStyle name="Normal 13 4 2 2 18" xfId="4645"/>
    <cellStyle name="Normal 13 4 2 2 19" xfId="4646"/>
    <cellStyle name="Normal 13 4 2 2 2" xfId="4647"/>
    <cellStyle name="Normal 13 4 2 2 2 10" xfId="4648"/>
    <cellStyle name="Normal 13 4 2 2 2 11" xfId="4649"/>
    <cellStyle name="Normal 13 4 2 2 2 12" xfId="4650"/>
    <cellStyle name="Normal 13 4 2 2 2 13" xfId="4651"/>
    <cellStyle name="Normal 13 4 2 2 2 14" xfId="4652"/>
    <cellStyle name="Normal 13 4 2 2 2 15" xfId="4653"/>
    <cellStyle name="Normal 13 4 2 2 2 16" xfId="4654"/>
    <cellStyle name="Normal 13 4 2 2 2 17" xfId="4655"/>
    <cellStyle name="Normal 13 4 2 2 2 18" xfId="4656"/>
    <cellStyle name="Normal 13 4 2 2 2 19" xfId="4657"/>
    <cellStyle name="Normal 13 4 2 2 2 2" xfId="4658"/>
    <cellStyle name="Normal 13 4 2 2 2 20" xfId="4659"/>
    <cellStyle name="Normal 13 4 2 2 2 21" xfId="4660"/>
    <cellStyle name="Normal 13 4 2 2 2 22" xfId="4661"/>
    <cellStyle name="Normal 13 4 2 2 2 23" xfId="4662"/>
    <cellStyle name="Normal 13 4 2 2 2 24" xfId="4663"/>
    <cellStyle name="Normal 13 4 2 2 2 25" xfId="4664"/>
    <cellStyle name="Normal 13 4 2 2 2 26" xfId="4665"/>
    <cellStyle name="Normal 13 4 2 2 2 27" xfId="4666"/>
    <cellStyle name="Normal 13 4 2 2 2 28" xfId="4667"/>
    <cellStyle name="Normal 13 4 2 2 2 29" xfId="4668"/>
    <cellStyle name="Normal 13 4 2 2 2 3" xfId="4669"/>
    <cellStyle name="Normal 13 4 2 2 2 30" xfId="4670"/>
    <cellStyle name="Normal 13 4 2 2 2 31" xfId="4671"/>
    <cellStyle name="Normal 13 4 2 2 2 32" xfId="4672"/>
    <cellStyle name="Normal 13 4 2 2 2 33" xfId="4673"/>
    <cellStyle name="Normal 13 4 2 2 2 34" xfId="4674"/>
    <cellStyle name="Normal 13 4 2 2 2 35" xfId="4675"/>
    <cellStyle name="Normal 13 4 2 2 2 36" xfId="4676"/>
    <cellStyle name="Normal 13 4 2 2 2 37" xfId="4677"/>
    <cellStyle name="Normal 13 4 2 2 2 38" xfId="4678"/>
    <cellStyle name="Normal 13 4 2 2 2 4" xfId="4679"/>
    <cellStyle name="Normal 13 4 2 2 2 5" xfId="4680"/>
    <cellStyle name="Normal 13 4 2 2 2 6" xfId="4681"/>
    <cellStyle name="Normal 13 4 2 2 2 7" xfId="4682"/>
    <cellStyle name="Normal 13 4 2 2 2 8" xfId="4683"/>
    <cellStyle name="Normal 13 4 2 2 2 9" xfId="4684"/>
    <cellStyle name="Normal 13 4 2 2 20" xfId="4685"/>
    <cellStyle name="Normal 13 4 2 2 21" xfId="4686"/>
    <cellStyle name="Normal 13 4 2 2 22" xfId="4687"/>
    <cellStyle name="Normal 13 4 2 2 23" xfId="4688"/>
    <cellStyle name="Normal 13 4 2 2 24" xfId="4689"/>
    <cellStyle name="Normal 13 4 2 2 25" xfId="4690"/>
    <cellStyle name="Normal 13 4 2 2 26" xfId="4691"/>
    <cellStyle name="Normal 13 4 2 2 27" xfId="4692"/>
    <cellStyle name="Normal 13 4 2 2 28" xfId="4693"/>
    <cellStyle name="Normal 13 4 2 2 29" xfId="4694"/>
    <cellStyle name="Normal 13 4 2 2 3" xfId="4695"/>
    <cellStyle name="Normal 13 4 2 2 30" xfId="4696"/>
    <cellStyle name="Normal 13 4 2 2 31" xfId="4697"/>
    <cellStyle name="Normal 13 4 2 2 32" xfId="4698"/>
    <cellStyle name="Normal 13 4 2 2 33" xfId="4699"/>
    <cellStyle name="Normal 13 4 2 2 34" xfId="4700"/>
    <cellStyle name="Normal 13 4 2 2 35" xfId="4701"/>
    <cellStyle name="Normal 13 4 2 2 36" xfId="4702"/>
    <cellStyle name="Normal 13 4 2 2 37" xfId="4703"/>
    <cellStyle name="Normal 13 4 2 2 38" xfId="4704"/>
    <cellStyle name="Normal 13 4 2 2 4" xfId="4705"/>
    <cellStyle name="Normal 13 4 2 2 5" xfId="4706"/>
    <cellStyle name="Normal 13 4 2 2 6" xfId="4707"/>
    <cellStyle name="Normal 13 4 2 2 7" xfId="4708"/>
    <cellStyle name="Normal 13 4 2 2 8" xfId="4709"/>
    <cellStyle name="Normal 13 4 2 2 9" xfId="4710"/>
    <cellStyle name="Normal 13 4 2 20" xfId="4711"/>
    <cellStyle name="Normal 13 4 2 21" xfId="4712"/>
    <cellStyle name="Normal 13 4 2 22" xfId="4713"/>
    <cellStyle name="Normal 13 4 2 23" xfId="4714"/>
    <cellStyle name="Normal 13 4 2 24" xfId="4715"/>
    <cellStyle name="Normal 13 4 2 25" xfId="4716"/>
    <cellStyle name="Normal 13 4 2 26" xfId="4717"/>
    <cellStyle name="Normal 13 4 2 27" xfId="4718"/>
    <cellStyle name="Normal 13 4 2 28" xfId="4719"/>
    <cellStyle name="Normal 13 4 2 29" xfId="4720"/>
    <cellStyle name="Normal 13 4 2 3" xfId="4721"/>
    <cellStyle name="Normal 13 4 2 30" xfId="4722"/>
    <cellStyle name="Normal 13 4 2 31" xfId="4723"/>
    <cellStyle name="Normal 13 4 2 32" xfId="4724"/>
    <cellStyle name="Normal 13 4 2 33" xfId="4725"/>
    <cellStyle name="Normal 13 4 2 34" xfId="4726"/>
    <cellStyle name="Normal 13 4 2 35" xfId="4727"/>
    <cellStyle name="Normal 13 4 2 36" xfId="4728"/>
    <cellStyle name="Normal 13 4 2 37" xfId="4729"/>
    <cellStyle name="Normal 13 4 2 38" xfId="4730"/>
    <cellStyle name="Normal 13 4 2 39" xfId="4731"/>
    <cellStyle name="Normal 13 4 2 4" xfId="4732"/>
    <cellStyle name="Normal 13 4 2 40" xfId="4733"/>
    <cellStyle name="Normal 13 4 2 5" xfId="4734"/>
    <cellStyle name="Normal 13 4 2 6" xfId="4735"/>
    <cellStyle name="Normal 13 4 2 7" xfId="4736"/>
    <cellStyle name="Normal 13 4 2 8" xfId="4737"/>
    <cellStyle name="Normal 13 4 2 9" xfId="4738"/>
    <cellStyle name="Normal 13 4 20" xfId="4739"/>
    <cellStyle name="Normal 13 4 21" xfId="4740"/>
    <cellStyle name="Normal 13 4 22" xfId="4741"/>
    <cellStyle name="Normal 13 4 23" xfId="4742"/>
    <cellStyle name="Normal 13 4 24" xfId="4743"/>
    <cellStyle name="Normal 13 4 25" xfId="4744"/>
    <cellStyle name="Normal 13 4 26" xfId="4745"/>
    <cellStyle name="Normal 13 4 27" xfId="4746"/>
    <cellStyle name="Normal 13 4 28" xfId="4747"/>
    <cellStyle name="Normal 13 4 29" xfId="4748"/>
    <cellStyle name="Normal 13 4 3" xfId="4749"/>
    <cellStyle name="Normal 13 4 3 10" xfId="4750"/>
    <cellStyle name="Normal 13 4 3 11" xfId="4751"/>
    <cellStyle name="Normal 13 4 3 12" xfId="4752"/>
    <cellStyle name="Normal 13 4 3 13" xfId="4753"/>
    <cellStyle name="Normal 13 4 3 14" xfId="4754"/>
    <cellStyle name="Normal 13 4 3 15" xfId="4755"/>
    <cellStyle name="Normal 13 4 3 16" xfId="4756"/>
    <cellStyle name="Normal 13 4 3 17" xfId="4757"/>
    <cellStyle name="Normal 13 4 3 18" xfId="4758"/>
    <cellStyle name="Normal 13 4 3 19" xfId="4759"/>
    <cellStyle name="Normal 13 4 3 2" xfId="4760"/>
    <cellStyle name="Normal 13 4 3 2 10" xfId="4761"/>
    <cellStyle name="Normal 13 4 3 2 11" xfId="4762"/>
    <cellStyle name="Normal 13 4 3 2 12" xfId="4763"/>
    <cellStyle name="Normal 13 4 3 2 13" xfId="4764"/>
    <cellStyle name="Normal 13 4 3 2 14" xfId="4765"/>
    <cellStyle name="Normal 13 4 3 2 15" xfId="4766"/>
    <cellStyle name="Normal 13 4 3 2 16" xfId="4767"/>
    <cellStyle name="Normal 13 4 3 2 17" xfId="4768"/>
    <cellStyle name="Normal 13 4 3 2 18" xfId="4769"/>
    <cellStyle name="Normal 13 4 3 2 19" xfId="4770"/>
    <cellStyle name="Normal 13 4 3 2 2" xfId="4771"/>
    <cellStyle name="Normal 13 4 3 2 20" xfId="4772"/>
    <cellStyle name="Normal 13 4 3 2 21" xfId="4773"/>
    <cellStyle name="Normal 13 4 3 2 22" xfId="4774"/>
    <cellStyle name="Normal 13 4 3 2 23" xfId="4775"/>
    <cellStyle name="Normal 13 4 3 2 24" xfId="4776"/>
    <cellStyle name="Normal 13 4 3 2 25" xfId="4777"/>
    <cellStyle name="Normal 13 4 3 2 26" xfId="4778"/>
    <cellStyle name="Normal 13 4 3 2 27" xfId="4779"/>
    <cellStyle name="Normal 13 4 3 2 28" xfId="4780"/>
    <cellStyle name="Normal 13 4 3 2 29" xfId="4781"/>
    <cellStyle name="Normal 13 4 3 2 3" xfId="4782"/>
    <cellStyle name="Normal 13 4 3 2 30" xfId="4783"/>
    <cellStyle name="Normal 13 4 3 2 31" xfId="4784"/>
    <cellStyle name="Normal 13 4 3 2 32" xfId="4785"/>
    <cellStyle name="Normal 13 4 3 2 33" xfId="4786"/>
    <cellStyle name="Normal 13 4 3 2 34" xfId="4787"/>
    <cellStyle name="Normal 13 4 3 2 35" xfId="4788"/>
    <cellStyle name="Normal 13 4 3 2 36" xfId="4789"/>
    <cellStyle name="Normal 13 4 3 2 37" xfId="4790"/>
    <cellStyle name="Normal 13 4 3 2 38" xfId="4791"/>
    <cellStyle name="Normal 13 4 3 2 4" xfId="4792"/>
    <cellStyle name="Normal 13 4 3 2 5" xfId="4793"/>
    <cellStyle name="Normal 13 4 3 2 6" xfId="4794"/>
    <cellStyle name="Normal 13 4 3 2 7" xfId="4795"/>
    <cellStyle name="Normal 13 4 3 2 8" xfId="4796"/>
    <cellStyle name="Normal 13 4 3 2 9" xfId="4797"/>
    <cellStyle name="Normal 13 4 3 20" xfId="4798"/>
    <cellStyle name="Normal 13 4 3 21" xfId="4799"/>
    <cellStyle name="Normal 13 4 3 22" xfId="4800"/>
    <cellStyle name="Normal 13 4 3 23" xfId="4801"/>
    <cellStyle name="Normal 13 4 3 24" xfId="4802"/>
    <cellStyle name="Normal 13 4 3 25" xfId="4803"/>
    <cellStyle name="Normal 13 4 3 26" xfId="4804"/>
    <cellStyle name="Normal 13 4 3 27" xfId="4805"/>
    <cellStyle name="Normal 13 4 3 28" xfId="4806"/>
    <cellStyle name="Normal 13 4 3 29" xfId="4807"/>
    <cellStyle name="Normal 13 4 3 3" xfId="4808"/>
    <cellStyle name="Normal 13 4 3 30" xfId="4809"/>
    <cellStyle name="Normal 13 4 3 31" xfId="4810"/>
    <cellStyle name="Normal 13 4 3 32" xfId="4811"/>
    <cellStyle name="Normal 13 4 3 33" xfId="4812"/>
    <cellStyle name="Normal 13 4 3 34" xfId="4813"/>
    <cellStyle name="Normal 13 4 3 35" xfId="4814"/>
    <cellStyle name="Normal 13 4 3 36" xfId="4815"/>
    <cellStyle name="Normal 13 4 3 37" xfId="4816"/>
    <cellStyle name="Normal 13 4 3 38" xfId="4817"/>
    <cellStyle name="Normal 13 4 3 4" xfId="4818"/>
    <cellStyle name="Normal 13 4 3 5" xfId="4819"/>
    <cellStyle name="Normal 13 4 3 6" xfId="4820"/>
    <cellStyle name="Normal 13 4 3 7" xfId="4821"/>
    <cellStyle name="Normal 13 4 3 8" xfId="4822"/>
    <cellStyle name="Normal 13 4 3 9" xfId="4823"/>
    <cellStyle name="Normal 13 4 30" xfId="4824"/>
    <cellStyle name="Normal 13 4 31" xfId="4825"/>
    <cellStyle name="Normal 13 4 32" xfId="4826"/>
    <cellStyle name="Normal 13 4 33" xfId="4827"/>
    <cellStyle name="Normal 13 4 34" xfId="4828"/>
    <cellStyle name="Normal 13 4 35" xfId="4829"/>
    <cellStyle name="Normal 13 4 36" xfId="4830"/>
    <cellStyle name="Normal 13 4 37" xfId="4831"/>
    <cellStyle name="Normal 13 4 38" xfId="4832"/>
    <cellStyle name="Normal 13 4 39" xfId="4833"/>
    <cellStyle name="Normal 13 4 4" xfId="4834"/>
    <cellStyle name="Normal 13 4 40" xfId="4835"/>
    <cellStyle name="Normal 13 4 41" xfId="4836"/>
    <cellStyle name="Normal 13 4 42" xfId="4837"/>
    <cellStyle name="Normal 13 4 43" xfId="4838"/>
    <cellStyle name="Normal 13 4 44" xfId="4839"/>
    <cellStyle name="Normal 13 4 45" xfId="4840"/>
    <cellStyle name="Normal 13 4 46" xfId="4841"/>
    <cellStyle name="Normal 13 4 47" xfId="4842"/>
    <cellStyle name="Normal 13 4 5" xfId="4843"/>
    <cellStyle name="Normal 13 4 6" xfId="4844"/>
    <cellStyle name="Normal 13 4 7" xfId="4845"/>
    <cellStyle name="Normal 13 4 8" xfId="4846"/>
    <cellStyle name="Normal 13 4 9" xfId="4847"/>
    <cellStyle name="Normal 13 40" xfId="4848"/>
    <cellStyle name="Normal 13 41" xfId="4849"/>
    <cellStyle name="Normal 13 42" xfId="4850"/>
    <cellStyle name="Normal 13 43" xfId="4851"/>
    <cellStyle name="Normal 13 44" xfId="4852"/>
    <cellStyle name="Normal 13 45" xfId="4853"/>
    <cellStyle name="Normal 13 46" xfId="4854"/>
    <cellStyle name="Normal 13 47" xfId="4855"/>
    <cellStyle name="Normal 13 48" xfId="4856"/>
    <cellStyle name="Normal 13 49" xfId="4857"/>
    <cellStyle name="Normal 13 5" xfId="4858"/>
    <cellStyle name="Normal 13 5 10" xfId="4859"/>
    <cellStyle name="Normal 13 5 11" xfId="4860"/>
    <cellStyle name="Normal 13 5 12" xfId="4861"/>
    <cellStyle name="Normal 13 5 13" xfId="4862"/>
    <cellStyle name="Normal 13 5 14" xfId="4863"/>
    <cellStyle name="Normal 13 5 15" xfId="4864"/>
    <cellStyle name="Normal 13 5 16" xfId="4865"/>
    <cellStyle name="Normal 13 5 17" xfId="4866"/>
    <cellStyle name="Normal 13 5 18" xfId="4867"/>
    <cellStyle name="Normal 13 5 19" xfId="4868"/>
    <cellStyle name="Normal 13 5 2" xfId="4869"/>
    <cellStyle name="Normal 13 5 2 10" xfId="4870"/>
    <cellStyle name="Normal 13 5 2 11" xfId="4871"/>
    <cellStyle name="Normal 13 5 2 12" xfId="4872"/>
    <cellStyle name="Normal 13 5 2 13" xfId="4873"/>
    <cellStyle name="Normal 13 5 2 14" xfId="4874"/>
    <cellStyle name="Normal 13 5 2 15" xfId="4875"/>
    <cellStyle name="Normal 13 5 2 16" xfId="4876"/>
    <cellStyle name="Normal 13 5 2 17" xfId="4877"/>
    <cellStyle name="Normal 13 5 2 18" xfId="4878"/>
    <cellStyle name="Normal 13 5 2 19" xfId="4879"/>
    <cellStyle name="Normal 13 5 2 2" xfId="4880"/>
    <cellStyle name="Normal 13 5 2 2 10" xfId="4881"/>
    <cellStyle name="Normal 13 5 2 2 11" xfId="4882"/>
    <cellStyle name="Normal 13 5 2 2 12" xfId="4883"/>
    <cellStyle name="Normal 13 5 2 2 13" xfId="4884"/>
    <cellStyle name="Normal 13 5 2 2 14" xfId="4885"/>
    <cellStyle name="Normal 13 5 2 2 15" xfId="4886"/>
    <cellStyle name="Normal 13 5 2 2 16" xfId="4887"/>
    <cellStyle name="Normal 13 5 2 2 17" xfId="4888"/>
    <cellStyle name="Normal 13 5 2 2 18" xfId="4889"/>
    <cellStyle name="Normal 13 5 2 2 19" xfId="4890"/>
    <cellStyle name="Normal 13 5 2 2 2" xfId="4891"/>
    <cellStyle name="Normal 13 5 2 2 2 10" xfId="4892"/>
    <cellStyle name="Normal 13 5 2 2 2 11" xfId="4893"/>
    <cellStyle name="Normal 13 5 2 2 2 12" xfId="4894"/>
    <cellStyle name="Normal 13 5 2 2 2 13" xfId="4895"/>
    <cellStyle name="Normal 13 5 2 2 2 14" xfId="4896"/>
    <cellStyle name="Normal 13 5 2 2 2 15" xfId="4897"/>
    <cellStyle name="Normal 13 5 2 2 2 16" xfId="4898"/>
    <cellStyle name="Normal 13 5 2 2 2 17" xfId="4899"/>
    <cellStyle name="Normal 13 5 2 2 2 18" xfId="4900"/>
    <cellStyle name="Normal 13 5 2 2 2 19" xfId="4901"/>
    <cellStyle name="Normal 13 5 2 2 2 2" xfId="4902"/>
    <cellStyle name="Normal 13 5 2 2 2 20" xfId="4903"/>
    <cellStyle name="Normal 13 5 2 2 2 21" xfId="4904"/>
    <cellStyle name="Normal 13 5 2 2 2 22" xfId="4905"/>
    <cellStyle name="Normal 13 5 2 2 2 23" xfId="4906"/>
    <cellStyle name="Normal 13 5 2 2 2 24" xfId="4907"/>
    <cellStyle name="Normal 13 5 2 2 2 25" xfId="4908"/>
    <cellStyle name="Normal 13 5 2 2 2 26" xfId="4909"/>
    <cellStyle name="Normal 13 5 2 2 2 27" xfId="4910"/>
    <cellStyle name="Normal 13 5 2 2 2 28" xfId="4911"/>
    <cellStyle name="Normal 13 5 2 2 2 29" xfId="4912"/>
    <cellStyle name="Normal 13 5 2 2 2 3" xfId="4913"/>
    <cellStyle name="Normal 13 5 2 2 2 30" xfId="4914"/>
    <cellStyle name="Normal 13 5 2 2 2 31" xfId="4915"/>
    <cellStyle name="Normal 13 5 2 2 2 32" xfId="4916"/>
    <cellStyle name="Normal 13 5 2 2 2 33" xfId="4917"/>
    <cellStyle name="Normal 13 5 2 2 2 34" xfId="4918"/>
    <cellStyle name="Normal 13 5 2 2 2 35" xfId="4919"/>
    <cellStyle name="Normal 13 5 2 2 2 36" xfId="4920"/>
    <cellStyle name="Normal 13 5 2 2 2 37" xfId="4921"/>
    <cellStyle name="Normal 13 5 2 2 2 38" xfId="4922"/>
    <cellStyle name="Normal 13 5 2 2 2 4" xfId="4923"/>
    <cellStyle name="Normal 13 5 2 2 2 5" xfId="4924"/>
    <cellStyle name="Normal 13 5 2 2 2 6" xfId="4925"/>
    <cellStyle name="Normal 13 5 2 2 2 7" xfId="4926"/>
    <cellStyle name="Normal 13 5 2 2 2 8" xfId="4927"/>
    <cellStyle name="Normal 13 5 2 2 2 9" xfId="4928"/>
    <cellStyle name="Normal 13 5 2 2 20" xfId="4929"/>
    <cellStyle name="Normal 13 5 2 2 21" xfId="4930"/>
    <cellStyle name="Normal 13 5 2 2 22" xfId="4931"/>
    <cellStyle name="Normal 13 5 2 2 23" xfId="4932"/>
    <cellStyle name="Normal 13 5 2 2 24" xfId="4933"/>
    <cellStyle name="Normal 13 5 2 2 25" xfId="4934"/>
    <cellStyle name="Normal 13 5 2 2 26" xfId="4935"/>
    <cellStyle name="Normal 13 5 2 2 27" xfId="4936"/>
    <cellStyle name="Normal 13 5 2 2 28" xfId="4937"/>
    <cellStyle name="Normal 13 5 2 2 29" xfId="4938"/>
    <cellStyle name="Normal 13 5 2 2 3" xfId="4939"/>
    <cellStyle name="Normal 13 5 2 2 30" xfId="4940"/>
    <cellStyle name="Normal 13 5 2 2 31" xfId="4941"/>
    <cellStyle name="Normal 13 5 2 2 32" xfId="4942"/>
    <cellStyle name="Normal 13 5 2 2 33" xfId="4943"/>
    <cellStyle name="Normal 13 5 2 2 34" xfId="4944"/>
    <cellStyle name="Normal 13 5 2 2 35" xfId="4945"/>
    <cellStyle name="Normal 13 5 2 2 36" xfId="4946"/>
    <cellStyle name="Normal 13 5 2 2 37" xfId="4947"/>
    <cellStyle name="Normal 13 5 2 2 38" xfId="4948"/>
    <cellStyle name="Normal 13 5 2 2 4" xfId="4949"/>
    <cellStyle name="Normal 13 5 2 2 5" xfId="4950"/>
    <cellStyle name="Normal 13 5 2 2 6" xfId="4951"/>
    <cellStyle name="Normal 13 5 2 2 7" xfId="4952"/>
    <cellStyle name="Normal 13 5 2 2 8" xfId="4953"/>
    <cellStyle name="Normal 13 5 2 2 9" xfId="4954"/>
    <cellStyle name="Normal 13 5 2 20" xfId="4955"/>
    <cellStyle name="Normal 13 5 2 21" xfId="4956"/>
    <cellStyle name="Normal 13 5 2 22" xfId="4957"/>
    <cellStyle name="Normal 13 5 2 23" xfId="4958"/>
    <cellStyle name="Normal 13 5 2 24" xfId="4959"/>
    <cellStyle name="Normal 13 5 2 25" xfId="4960"/>
    <cellStyle name="Normal 13 5 2 26" xfId="4961"/>
    <cellStyle name="Normal 13 5 2 27" xfId="4962"/>
    <cellStyle name="Normal 13 5 2 28" xfId="4963"/>
    <cellStyle name="Normal 13 5 2 29" xfId="4964"/>
    <cellStyle name="Normal 13 5 2 3" xfId="4965"/>
    <cellStyle name="Normal 13 5 2 30" xfId="4966"/>
    <cellStyle name="Normal 13 5 2 31" xfId="4967"/>
    <cellStyle name="Normal 13 5 2 32" xfId="4968"/>
    <cellStyle name="Normal 13 5 2 33" xfId="4969"/>
    <cellStyle name="Normal 13 5 2 34" xfId="4970"/>
    <cellStyle name="Normal 13 5 2 35" xfId="4971"/>
    <cellStyle name="Normal 13 5 2 36" xfId="4972"/>
    <cellStyle name="Normal 13 5 2 37" xfId="4973"/>
    <cellStyle name="Normal 13 5 2 38" xfId="4974"/>
    <cellStyle name="Normal 13 5 2 39" xfId="4975"/>
    <cellStyle name="Normal 13 5 2 4" xfId="4976"/>
    <cellStyle name="Normal 13 5 2 40" xfId="4977"/>
    <cellStyle name="Normal 13 5 2 5" xfId="4978"/>
    <cellStyle name="Normal 13 5 2 6" xfId="4979"/>
    <cellStyle name="Normal 13 5 2 7" xfId="4980"/>
    <cellStyle name="Normal 13 5 2 8" xfId="4981"/>
    <cellStyle name="Normal 13 5 2 9" xfId="4982"/>
    <cellStyle name="Normal 13 5 20" xfId="4983"/>
    <cellStyle name="Normal 13 5 21" xfId="4984"/>
    <cellStyle name="Normal 13 5 22" xfId="4985"/>
    <cellStyle name="Normal 13 5 23" xfId="4986"/>
    <cellStyle name="Normal 13 5 24" xfId="4987"/>
    <cellStyle name="Normal 13 5 25" xfId="4988"/>
    <cellStyle name="Normal 13 5 26" xfId="4989"/>
    <cellStyle name="Normal 13 5 27" xfId="4990"/>
    <cellStyle name="Normal 13 5 28" xfId="4991"/>
    <cellStyle name="Normal 13 5 29" xfId="4992"/>
    <cellStyle name="Normal 13 5 3" xfId="4993"/>
    <cellStyle name="Normal 13 5 3 10" xfId="4994"/>
    <cellStyle name="Normal 13 5 3 11" xfId="4995"/>
    <cellStyle name="Normal 13 5 3 12" xfId="4996"/>
    <cellStyle name="Normal 13 5 3 13" xfId="4997"/>
    <cellStyle name="Normal 13 5 3 14" xfId="4998"/>
    <cellStyle name="Normal 13 5 3 15" xfId="4999"/>
    <cellStyle name="Normal 13 5 3 16" xfId="5000"/>
    <cellStyle name="Normal 13 5 3 17" xfId="5001"/>
    <cellStyle name="Normal 13 5 3 18" xfId="5002"/>
    <cellStyle name="Normal 13 5 3 19" xfId="5003"/>
    <cellStyle name="Normal 13 5 3 2" xfId="5004"/>
    <cellStyle name="Normal 13 5 3 2 10" xfId="5005"/>
    <cellStyle name="Normal 13 5 3 2 11" xfId="5006"/>
    <cellStyle name="Normal 13 5 3 2 12" xfId="5007"/>
    <cellStyle name="Normal 13 5 3 2 13" xfId="5008"/>
    <cellStyle name="Normal 13 5 3 2 14" xfId="5009"/>
    <cellStyle name="Normal 13 5 3 2 15" xfId="5010"/>
    <cellStyle name="Normal 13 5 3 2 16" xfId="5011"/>
    <cellStyle name="Normal 13 5 3 2 17" xfId="5012"/>
    <cellStyle name="Normal 13 5 3 2 18" xfId="5013"/>
    <cellStyle name="Normal 13 5 3 2 19" xfId="5014"/>
    <cellStyle name="Normal 13 5 3 2 2" xfId="5015"/>
    <cellStyle name="Normal 13 5 3 2 20" xfId="5016"/>
    <cellStyle name="Normal 13 5 3 2 21" xfId="5017"/>
    <cellStyle name="Normal 13 5 3 2 22" xfId="5018"/>
    <cellStyle name="Normal 13 5 3 2 23" xfId="5019"/>
    <cellStyle name="Normal 13 5 3 2 24" xfId="5020"/>
    <cellStyle name="Normal 13 5 3 2 25" xfId="5021"/>
    <cellStyle name="Normal 13 5 3 2 26" xfId="5022"/>
    <cellStyle name="Normal 13 5 3 2 27" xfId="5023"/>
    <cellStyle name="Normal 13 5 3 2 28" xfId="5024"/>
    <cellStyle name="Normal 13 5 3 2 29" xfId="5025"/>
    <cellStyle name="Normal 13 5 3 2 3" xfId="5026"/>
    <cellStyle name="Normal 13 5 3 2 30" xfId="5027"/>
    <cellStyle name="Normal 13 5 3 2 31" xfId="5028"/>
    <cellStyle name="Normal 13 5 3 2 32" xfId="5029"/>
    <cellStyle name="Normal 13 5 3 2 33" xfId="5030"/>
    <cellStyle name="Normal 13 5 3 2 34" xfId="5031"/>
    <cellStyle name="Normal 13 5 3 2 35" xfId="5032"/>
    <cellStyle name="Normal 13 5 3 2 36" xfId="5033"/>
    <cellStyle name="Normal 13 5 3 2 37" xfId="5034"/>
    <cellStyle name="Normal 13 5 3 2 38" xfId="5035"/>
    <cellStyle name="Normal 13 5 3 2 4" xfId="5036"/>
    <cellStyle name="Normal 13 5 3 2 5" xfId="5037"/>
    <cellStyle name="Normal 13 5 3 2 6" xfId="5038"/>
    <cellStyle name="Normal 13 5 3 2 7" xfId="5039"/>
    <cellStyle name="Normal 13 5 3 2 8" xfId="5040"/>
    <cellStyle name="Normal 13 5 3 2 9" xfId="5041"/>
    <cellStyle name="Normal 13 5 3 20" xfId="5042"/>
    <cellStyle name="Normal 13 5 3 21" xfId="5043"/>
    <cellStyle name="Normal 13 5 3 22" xfId="5044"/>
    <cellStyle name="Normal 13 5 3 23" xfId="5045"/>
    <cellStyle name="Normal 13 5 3 24" xfId="5046"/>
    <cellStyle name="Normal 13 5 3 25" xfId="5047"/>
    <cellStyle name="Normal 13 5 3 26" xfId="5048"/>
    <cellStyle name="Normal 13 5 3 27" xfId="5049"/>
    <cellStyle name="Normal 13 5 3 28" xfId="5050"/>
    <cellStyle name="Normal 13 5 3 29" xfId="5051"/>
    <cellStyle name="Normal 13 5 3 3" xfId="5052"/>
    <cellStyle name="Normal 13 5 3 30" xfId="5053"/>
    <cellStyle name="Normal 13 5 3 31" xfId="5054"/>
    <cellStyle name="Normal 13 5 3 32" xfId="5055"/>
    <cellStyle name="Normal 13 5 3 33" xfId="5056"/>
    <cellStyle name="Normal 13 5 3 34" xfId="5057"/>
    <cellStyle name="Normal 13 5 3 35" xfId="5058"/>
    <cellStyle name="Normal 13 5 3 36" xfId="5059"/>
    <cellStyle name="Normal 13 5 3 37" xfId="5060"/>
    <cellStyle name="Normal 13 5 3 38" xfId="5061"/>
    <cellStyle name="Normal 13 5 3 4" xfId="5062"/>
    <cellStyle name="Normal 13 5 3 5" xfId="5063"/>
    <cellStyle name="Normal 13 5 3 6" xfId="5064"/>
    <cellStyle name="Normal 13 5 3 7" xfId="5065"/>
    <cellStyle name="Normal 13 5 3 8" xfId="5066"/>
    <cellStyle name="Normal 13 5 3 9" xfId="5067"/>
    <cellStyle name="Normal 13 5 30" xfId="5068"/>
    <cellStyle name="Normal 13 5 31" xfId="5069"/>
    <cellStyle name="Normal 13 5 32" xfId="5070"/>
    <cellStyle name="Normal 13 5 33" xfId="5071"/>
    <cellStyle name="Normal 13 5 34" xfId="5072"/>
    <cellStyle name="Normal 13 5 35" xfId="5073"/>
    <cellStyle name="Normal 13 5 36" xfId="5074"/>
    <cellStyle name="Normal 13 5 37" xfId="5075"/>
    <cellStyle name="Normal 13 5 38" xfId="5076"/>
    <cellStyle name="Normal 13 5 39" xfId="5077"/>
    <cellStyle name="Normal 13 5 4" xfId="5078"/>
    <cellStyle name="Normal 13 5 40" xfId="5079"/>
    <cellStyle name="Normal 13 5 41" xfId="5080"/>
    <cellStyle name="Normal 13 5 42" xfId="5081"/>
    <cellStyle name="Normal 13 5 43" xfId="5082"/>
    <cellStyle name="Normal 13 5 44" xfId="5083"/>
    <cellStyle name="Normal 13 5 45" xfId="5084"/>
    <cellStyle name="Normal 13 5 46" xfId="5085"/>
    <cellStyle name="Normal 13 5 47" xfId="5086"/>
    <cellStyle name="Normal 13 5 5" xfId="5087"/>
    <cellStyle name="Normal 13 5 6" xfId="5088"/>
    <cellStyle name="Normal 13 5 7" xfId="5089"/>
    <cellStyle name="Normal 13 5 8" xfId="5090"/>
    <cellStyle name="Normal 13 5 9" xfId="5091"/>
    <cellStyle name="Normal 13 50" xfId="5092"/>
    <cellStyle name="Normal 13 51" xfId="5093"/>
    <cellStyle name="Normal 13 52" xfId="5094"/>
    <cellStyle name="Normal 13 53" xfId="5095"/>
    <cellStyle name="Normal 13 6" xfId="5096"/>
    <cellStyle name="Normal 13 6 10" xfId="5097"/>
    <cellStyle name="Normal 13 6 11" xfId="5098"/>
    <cellStyle name="Normal 13 6 12" xfId="5099"/>
    <cellStyle name="Normal 13 6 13" xfId="5100"/>
    <cellStyle name="Normal 13 6 14" xfId="5101"/>
    <cellStyle name="Normal 13 6 15" xfId="5102"/>
    <cellStyle name="Normal 13 6 16" xfId="5103"/>
    <cellStyle name="Normal 13 6 17" xfId="5104"/>
    <cellStyle name="Normal 13 6 18" xfId="5105"/>
    <cellStyle name="Normal 13 6 19" xfId="5106"/>
    <cellStyle name="Normal 13 6 2" xfId="5107"/>
    <cellStyle name="Normal 13 6 2 10" xfId="5108"/>
    <cellStyle name="Normal 13 6 2 11" xfId="5109"/>
    <cellStyle name="Normal 13 6 2 12" xfId="5110"/>
    <cellStyle name="Normal 13 6 2 13" xfId="5111"/>
    <cellStyle name="Normal 13 6 2 14" xfId="5112"/>
    <cellStyle name="Normal 13 6 2 15" xfId="5113"/>
    <cellStyle name="Normal 13 6 2 16" xfId="5114"/>
    <cellStyle name="Normal 13 6 2 17" xfId="5115"/>
    <cellStyle name="Normal 13 6 2 18" xfId="5116"/>
    <cellStyle name="Normal 13 6 2 19" xfId="5117"/>
    <cellStyle name="Normal 13 6 2 2" xfId="5118"/>
    <cellStyle name="Normal 13 6 2 2 10" xfId="5119"/>
    <cellStyle name="Normal 13 6 2 2 11" xfId="5120"/>
    <cellStyle name="Normal 13 6 2 2 12" xfId="5121"/>
    <cellStyle name="Normal 13 6 2 2 13" xfId="5122"/>
    <cellStyle name="Normal 13 6 2 2 14" xfId="5123"/>
    <cellStyle name="Normal 13 6 2 2 15" xfId="5124"/>
    <cellStyle name="Normal 13 6 2 2 16" xfId="5125"/>
    <cellStyle name="Normal 13 6 2 2 17" xfId="5126"/>
    <cellStyle name="Normal 13 6 2 2 18" xfId="5127"/>
    <cellStyle name="Normal 13 6 2 2 19" xfId="5128"/>
    <cellStyle name="Normal 13 6 2 2 2" xfId="5129"/>
    <cellStyle name="Normal 13 6 2 2 2 10" xfId="5130"/>
    <cellStyle name="Normal 13 6 2 2 2 11" xfId="5131"/>
    <cellStyle name="Normal 13 6 2 2 2 12" xfId="5132"/>
    <cellStyle name="Normal 13 6 2 2 2 13" xfId="5133"/>
    <cellStyle name="Normal 13 6 2 2 2 14" xfId="5134"/>
    <cellStyle name="Normal 13 6 2 2 2 15" xfId="5135"/>
    <cellStyle name="Normal 13 6 2 2 2 16" xfId="5136"/>
    <cellStyle name="Normal 13 6 2 2 2 17" xfId="5137"/>
    <cellStyle name="Normal 13 6 2 2 2 18" xfId="5138"/>
    <cellStyle name="Normal 13 6 2 2 2 19" xfId="5139"/>
    <cellStyle name="Normal 13 6 2 2 2 2" xfId="5140"/>
    <cellStyle name="Normal 13 6 2 2 2 20" xfId="5141"/>
    <cellStyle name="Normal 13 6 2 2 2 21" xfId="5142"/>
    <cellStyle name="Normal 13 6 2 2 2 22" xfId="5143"/>
    <cellStyle name="Normal 13 6 2 2 2 23" xfId="5144"/>
    <cellStyle name="Normal 13 6 2 2 2 24" xfId="5145"/>
    <cellStyle name="Normal 13 6 2 2 2 25" xfId="5146"/>
    <cellStyle name="Normal 13 6 2 2 2 26" xfId="5147"/>
    <cellStyle name="Normal 13 6 2 2 2 27" xfId="5148"/>
    <cellStyle name="Normal 13 6 2 2 2 28" xfId="5149"/>
    <cellStyle name="Normal 13 6 2 2 2 29" xfId="5150"/>
    <cellStyle name="Normal 13 6 2 2 2 3" xfId="5151"/>
    <cellStyle name="Normal 13 6 2 2 2 30" xfId="5152"/>
    <cellStyle name="Normal 13 6 2 2 2 31" xfId="5153"/>
    <cellStyle name="Normal 13 6 2 2 2 32" xfId="5154"/>
    <cellStyle name="Normal 13 6 2 2 2 33" xfId="5155"/>
    <cellStyle name="Normal 13 6 2 2 2 34" xfId="5156"/>
    <cellStyle name="Normal 13 6 2 2 2 35" xfId="5157"/>
    <cellStyle name="Normal 13 6 2 2 2 36" xfId="5158"/>
    <cellStyle name="Normal 13 6 2 2 2 37" xfId="5159"/>
    <cellStyle name="Normal 13 6 2 2 2 38" xfId="5160"/>
    <cellStyle name="Normal 13 6 2 2 2 4" xfId="5161"/>
    <cellStyle name="Normal 13 6 2 2 2 5" xfId="5162"/>
    <cellStyle name="Normal 13 6 2 2 2 6" xfId="5163"/>
    <cellStyle name="Normal 13 6 2 2 2 7" xfId="5164"/>
    <cellStyle name="Normal 13 6 2 2 2 8" xfId="5165"/>
    <cellStyle name="Normal 13 6 2 2 2 9" xfId="5166"/>
    <cellStyle name="Normal 13 6 2 2 20" xfId="5167"/>
    <cellStyle name="Normal 13 6 2 2 21" xfId="5168"/>
    <cellStyle name="Normal 13 6 2 2 22" xfId="5169"/>
    <cellStyle name="Normal 13 6 2 2 23" xfId="5170"/>
    <cellStyle name="Normal 13 6 2 2 24" xfId="5171"/>
    <cellStyle name="Normal 13 6 2 2 25" xfId="5172"/>
    <cellStyle name="Normal 13 6 2 2 26" xfId="5173"/>
    <cellStyle name="Normal 13 6 2 2 27" xfId="5174"/>
    <cellStyle name="Normal 13 6 2 2 28" xfId="5175"/>
    <cellStyle name="Normal 13 6 2 2 29" xfId="5176"/>
    <cellStyle name="Normal 13 6 2 2 3" xfId="5177"/>
    <cellStyle name="Normal 13 6 2 2 30" xfId="5178"/>
    <cellStyle name="Normal 13 6 2 2 31" xfId="5179"/>
    <cellStyle name="Normal 13 6 2 2 32" xfId="5180"/>
    <cellStyle name="Normal 13 6 2 2 33" xfId="5181"/>
    <cellStyle name="Normal 13 6 2 2 34" xfId="5182"/>
    <cellStyle name="Normal 13 6 2 2 35" xfId="5183"/>
    <cellStyle name="Normal 13 6 2 2 36" xfId="5184"/>
    <cellStyle name="Normal 13 6 2 2 37" xfId="5185"/>
    <cellStyle name="Normal 13 6 2 2 38" xfId="5186"/>
    <cellStyle name="Normal 13 6 2 2 4" xfId="5187"/>
    <cellStyle name="Normal 13 6 2 2 5" xfId="5188"/>
    <cellStyle name="Normal 13 6 2 2 6" xfId="5189"/>
    <cellStyle name="Normal 13 6 2 2 7" xfId="5190"/>
    <cellStyle name="Normal 13 6 2 2 8" xfId="5191"/>
    <cellStyle name="Normal 13 6 2 2 9" xfId="5192"/>
    <cellStyle name="Normal 13 6 2 20" xfId="5193"/>
    <cellStyle name="Normal 13 6 2 21" xfId="5194"/>
    <cellStyle name="Normal 13 6 2 22" xfId="5195"/>
    <cellStyle name="Normal 13 6 2 23" xfId="5196"/>
    <cellStyle name="Normal 13 6 2 24" xfId="5197"/>
    <cellStyle name="Normal 13 6 2 25" xfId="5198"/>
    <cellStyle name="Normal 13 6 2 26" xfId="5199"/>
    <cellStyle name="Normal 13 6 2 27" xfId="5200"/>
    <cellStyle name="Normal 13 6 2 28" xfId="5201"/>
    <cellStyle name="Normal 13 6 2 29" xfId="5202"/>
    <cellStyle name="Normal 13 6 2 3" xfId="5203"/>
    <cellStyle name="Normal 13 6 2 30" xfId="5204"/>
    <cellStyle name="Normal 13 6 2 31" xfId="5205"/>
    <cellStyle name="Normal 13 6 2 32" xfId="5206"/>
    <cellStyle name="Normal 13 6 2 33" xfId="5207"/>
    <cellStyle name="Normal 13 6 2 34" xfId="5208"/>
    <cellStyle name="Normal 13 6 2 35" xfId="5209"/>
    <cellStyle name="Normal 13 6 2 36" xfId="5210"/>
    <cellStyle name="Normal 13 6 2 37" xfId="5211"/>
    <cellStyle name="Normal 13 6 2 38" xfId="5212"/>
    <cellStyle name="Normal 13 6 2 39" xfId="5213"/>
    <cellStyle name="Normal 13 6 2 4" xfId="5214"/>
    <cellStyle name="Normal 13 6 2 40" xfId="5215"/>
    <cellStyle name="Normal 13 6 2 5" xfId="5216"/>
    <cellStyle name="Normal 13 6 2 6" xfId="5217"/>
    <cellStyle name="Normal 13 6 2 7" xfId="5218"/>
    <cellStyle name="Normal 13 6 2 8" xfId="5219"/>
    <cellStyle name="Normal 13 6 2 9" xfId="5220"/>
    <cellStyle name="Normal 13 6 20" xfId="5221"/>
    <cellStyle name="Normal 13 6 21" xfId="5222"/>
    <cellStyle name="Normal 13 6 22" xfId="5223"/>
    <cellStyle name="Normal 13 6 23" xfId="5224"/>
    <cellStyle name="Normal 13 6 24" xfId="5225"/>
    <cellStyle name="Normal 13 6 25" xfId="5226"/>
    <cellStyle name="Normal 13 6 26" xfId="5227"/>
    <cellStyle name="Normal 13 6 27" xfId="5228"/>
    <cellStyle name="Normal 13 6 28" xfId="5229"/>
    <cellStyle name="Normal 13 6 29" xfId="5230"/>
    <cellStyle name="Normal 13 6 3" xfId="5231"/>
    <cellStyle name="Normal 13 6 3 10" xfId="5232"/>
    <cellStyle name="Normal 13 6 3 11" xfId="5233"/>
    <cellStyle name="Normal 13 6 3 12" xfId="5234"/>
    <cellStyle name="Normal 13 6 3 13" xfId="5235"/>
    <cellStyle name="Normal 13 6 3 14" xfId="5236"/>
    <cellStyle name="Normal 13 6 3 15" xfId="5237"/>
    <cellStyle name="Normal 13 6 3 16" xfId="5238"/>
    <cellStyle name="Normal 13 6 3 17" xfId="5239"/>
    <cellStyle name="Normal 13 6 3 18" xfId="5240"/>
    <cellStyle name="Normal 13 6 3 19" xfId="5241"/>
    <cellStyle name="Normal 13 6 3 2" xfId="5242"/>
    <cellStyle name="Normal 13 6 3 2 10" xfId="5243"/>
    <cellStyle name="Normal 13 6 3 2 11" xfId="5244"/>
    <cellStyle name="Normal 13 6 3 2 12" xfId="5245"/>
    <cellStyle name="Normal 13 6 3 2 13" xfId="5246"/>
    <cellStyle name="Normal 13 6 3 2 14" xfId="5247"/>
    <cellStyle name="Normal 13 6 3 2 15" xfId="5248"/>
    <cellStyle name="Normal 13 6 3 2 16" xfId="5249"/>
    <cellStyle name="Normal 13 6 3 2 17" xfId="5250"/>
    <cellStyle name="Normal 13 6 3 2 18" xfId="5251"/>
    <cellStyle name="Normal 13 6 3 2 19" xfId="5252"/>
    <cellStyle name="Normal 13 6 3 2 2" xfId="5253"/>
    <cellStyle name="Normal 13 6 3 2 20" xfId="5254"/>
    <cellStyle name="Normal 13 6 3 2 21" xfId="5255"/>
    <cellStyle name="Normal 13 6 3 2 22" xfId="5256"/>
    <cellStyle name="Normal 13 6 3 2 23" xfId="5257"/>
    <cellStyle name="Normal 13 6 3 2 24" xfId="5258"/>
    <cellStyle name="Normal 13 6 3 2 25" xfId="5259"/>
    <cellStyle name="Normal 13 6 3 2 26" xfId="5260"/>
    <cellStyle name="Normal 13 6 3 2 27" xfId="5261"/>
    <cellStyle name="Normal 13 6 3 2 28" xfId="5262"/>
    <cellStyle name="Normal 13 6 3 2 29" xfId="5263"/>
    <cellStyle name="Normal 13 6 3 2 3" xfId="5264"/>
    <cellStyle name="Normal 13 6 3 2 30" xfId="5265"/>
    <cellStyle name="Normal 13 6 3 2 31" xfId="5266"/>
    <cellStyle name="Normal 13 6 3 2 32" xfId="5267"/>
    <cellStyle name="Normal 13 6 3 2 33" xfId="5268"/>
    <cellStyle name="Normal 13 6 3 2 34" xfId="5269"/>
    <cellStyle name="Normal 13 6 3 2 35" xfId="5270"/>
    <cellStyle name="Normal 13 6 3 2 36" xfId="5271"/>
    <cellStyle name="Normal 13 6 3 2 37" xfId="5272"/>
    <cellStyle name="Normal 13 6 3 2 38" xfId="5273"/>
    <cellStyle name="Normal 13 6 3 2 4" xfId="5274"/>
    <cellStyle name="Normal 13 6 3 2 5" xfId="5275"/>
    <cellStyle name="Normal 13 6 3 2 6" xfId="5276"/>
    <cellStyle name="Normal 13 6 3 2 7" xfId="5277"/>
    <cellStyle name="Normal 13 6 3 2 8" xfId="5278"/>
    <cellStyle name="Normal 13 6 3 2 9" xfId="5279"/>
    <cellStyle name="Normal 13 6 3 20" xfId="5280"/>
    <cellStyle name="Normal 13 6 3 21" xfId="5281"/>
    <cellStyle name="Normal 13 6 3 22" xfId="5282"/>
    <cellStyle name="Normal 13 6 3 23" xfId="5283"/>
    <cellStyle name="Normal 13 6 3 24" xfId="5284"/>
    <cellStyle name="Normal 13 6 3 25" xfId="5285"/>
    <cellStyle name="Normal 13 6 3 26" xfId="5286"/>
    <cellStyle name="Normal 13 6 3 27" xfId="5287"/>
    <cellStyle name="Normal 13 6 3 28" xfId="5288"/>
    <cellStyle name="Normal 13 6 3 29" xfId="5289"/>
    <cellStyle name="Normal 13 6 3 3" xfId="5290"/>
    <cellStyle name="Normal 13 6 3 30" xfId="5291"/>
    <cellStyle name="Normal 13 6 3 31" xfId="5292"/>
    <cellStyle name="Normal 13 6 3 32" xfId="5293"/>
    <cellStyle name="Normal 13 6 3 33" xfId="5294"/>
    <cellStyle name="Normal 13 6 3 34" xfId="5295"/>
    <cellStyle name="Normal 13 6 3 35" xfId="5296"/>
    <cellStyle name="Normal 13 6 3 36" xfId="5297"/>
    <cellStyle name="Normal 13 6 3 37" xfId="5298"/>
    <cellStyle name="Normal 13 6 3 38" xfId="5299"/>
    <cellStyle name="Normal 13 6 3 4" xfId="5300"/>
    <cellStyle name="Normal 13 6 3 5" xfId="5301"/>
    <cellStyle name="Normal 13 6 3 6" xfId="5302"/>
    <cellStyle name="Normal 13 6 3 7" xfId="5303"/>
    <cellStyle name="Normal 13 6 3 8" xfId="5304"/>
    <cellStyle name="Normal 13 6 3 9" xfId="5305"/>
    <cellStyle name="Normal 13 6 30" xfId="5306"/>
    <cellStyle name="Normal 13 6 31" xfId="5307"/>
    <cellStyle name="Normal 13 6 32" xfId="5308"/>
    <cellStyle name="Normal 13 6 33" xfId="5309"/>
    <cellStyle name="Normal 13 6 34" xfId="5310"/>
    <cellStyle name="Normal 13 6 35" xfId="5311"/>
    <cellStyle name="Normal 13 6 36" xfId="5312"/>
    <cellStyle name="Normal 13 6 37" xfId="5313"/>
    <cellStyle name="Normal 13 6 38" xfId="5314"/>
    <cellStyle name="Normal 13 6 39" xfId="5315"/>
    <cellStyle name="Normal 13 6 4" xfId="5316"/>
    <cellStyle name="Normal 13 6 40" xfId="5317"/>
    <cellStyle name="Normal 13 6 41" xfId="5318"/>
    <cellStyle name="Normal 13 6 42" xfId="5319"/>
    <cellStyle name="Normal 13 6 43" xfId="5320"/>
    <cellStyle name="Normal 13 6 44" xfId="5321"/>
    <cellStyle name="Normal 13 6 45" xfId="5322"/>
    <cellStyle name="Normal 13 6 46" xfId="5323"/>
    <cellStyle name="Normal 13 6 47" xfId="5324"/>
    <cellStyle name="Normal 13 6 5" xfId="5325"/>
    <cellStyle name="Normal 13 6 6" xfId="5326"/>
    <cellStyle name="Normal 13 6 7" xfId="5327"/>
    <cellStyle name="Normal 13 6 8" xfId="5328"/>
    <cellStyle name="Normal 13 6 9" xfId="5329"/>
    <cellStyle name="Normal 13 7" xfId="5330"/>
    <cellStyle name="Normal 13 8" xfId="5331"/>
    <cellStyle name="Normal 13 9" xfId="5332"/>
    <cellStyle name="Normal 14" xfId="5333"/>
    <cellStyle name="Normal 14 10" xfId="5334"/>
    <cellStyle name="Normal 14 11" xfId="5335"/>
    <cellStyle name="Normal 14 12" xfId="5336"/>
    <cellStyle name="Normal 14 13" xfId="5337"/>
    <cellStyle name="Normal 14 14" xfId="5338"/>
    <cellStyle name="Normal 14 15" xfId="5339"/>
    <cellStyle name="Normal 14 16" xfId="5340"/>
    <cellStyle name="Normal 14 17" xfId="5341"/>
    <cellStyle name="Normal 14 18" xfId="5342"/>
    <cellStyle name="Normal 14 19" xfId="5343"/>
    <cellStyle name="Normal 14 2" xfId="5344"/>
    <cellStyle name="Normal 14 20" xfId="5345"/>
    <cellStyle name="Normal 14 21" xfId="5346"/>
    <cellStyle name="Normal 14 22" xfId="5347"/>
    <cellStyle name="Normal 14 23" xfId="5348"/>
    <cellStyle name="Normal 14 24" xfId="5349"/>
    <cellStyle name="Normal 14 25" xfId="5350"/>
    <cellStyle name="Normal 14 26" xfId="5351"/>
    <cellStyle name="Normal 14 27" xfId="5352"/>
    <cellStyle name="Normal 14 28" xfId="5353"/>
    <cellStyle name="Normal 14 29" xfId="5354"/>
    <cellStyle name="Normal 14 3" xfId="5355"/>
    <cellStyle name="Normal 14 30" xfId="5356"/>
    <cellStyle name="Normal 14 31" xfId="5357"/>
    <cellStyle name="Normal 14 32" xfId="5358"/>
    <cellStyle name="Normal 14 33" xfId="5359"/>
    <cellStyle name="Normal 14 34" xfId="5360"/>
    <cellStyle name="Normal 14 35" xfId="5361"/>
    <cellStyle name="Normal 14 36" xfId="5362"/>
    <cellStyle name="Normal 14 37" xfId="5363"/>
    <cellStyle name="Normal 14 38" xfId="5364"/>
    <cellStyle name="Normal 14 39" xfId="5365"/>
    <cellStyle name="Normal 14 4" xfId="5366"/>
    <cellStyle name="Normal 14 40" xfId="5367"/>
    <cellStyle name="Normal 14 41" xfId="5368"/>
    <cellStyle name="Normal 14 42" xfId="5369"/>
    <cellStyle name="Normal 14 43" xfId="5370"/>
    <cellStyle name="Normal 14 44" xfId="5371"/>
    <cellStyle name="Normal 14 45" xfId="5372"/>
    <cellStyle name="Normal 14 46" xfId="5373"/>
    <cellStyle name="Normal 14 47" xfId="5374"/>
    <cellStyle name="Normal 14 48" xfId="5375"/>
    <cellStyle name="Normal 14 49" xfId="5376"/>
    <cellStyle name="Normal 14 5" xfId="5377"/>
    <cellStyle name="Normal 14 50" xfId="5378"/>
    <cellStyle name="Normal 14 51" xfId="5379"/>
    <cellStyle name="Normal 14 52" xfId="5380"/>
    <cellStyle name="Normal 14 53" xfId="5381"/>
    <cellStyle name="Normal 14 6" xfId="5382"/>
    <cellStyle name="Normal 14 7" xfId="5383"/>
    <cellStyle name="Normal 14 8" xfId="5384"/>
    <cellStyle name="Normal 14 9" xfId="5385"/>
    <cellStyle name="Normal 15" xfId="5386"/>
    <cellStyle name="Normal 15 2" xfId="5387"/>
    <cellStyle name="Normal 16 2" xfId="5388"/>
    <cellStyle name="Normal 2" xfId="5389"/>
    <cellStyle name="Normal 2 10" xfId="5390"/>
    <cellStyle name="Normal 2 10 10" xfId="5391"/>
    <cellStyle name="Normal 2 10 11" xfId="5392"/>
    <cellStyle name="Normal 2 10 12" xfId="5393"/>
    <cellStyle name="Normal 2 10 13" xfId="5394"/>
    <cellStyle name="Normal 2 10 14" xfId="5395"/>
    <cellStyle name="Normal 2 10 15" xfId="5396"/>
    <cellStyle name="Normal 2 10 16" xfId="5397"/>
    <cellStyle name="Normal 2 10 17" xfId="5398"/>
    <cellStyle name="Normal 2 10 18" xfId="5399"/>
    <cellStyle name="Normal 2 10 19" xfId="5400"/>
    <cellStyle name="Normal 2 10 2" xfId="5401"/>
    <cellStyle name="Normal 2 10 2 10" xfId="5402"/>
    <cellStyle name="Normal 2 10 2 11" xfId="5403"/>
    <cellStyle name="Normal 2 10 2 12" xfId="5404"/>
    <cellStyle name="Normal 2 10 2 13" xfId="5405"/>
    <cellStyle name="Normal 2 10 2 14" xfId="5406"/>
    <cellStyle name="Normal 2 10 2 15" xfId="5407"/>
    <cellStyle name="Normal 2 10 2 16" xfId="5408"/>
    <cellStyle name="Normal 2 10 2 17" xfId="5409"/>
    <cellStyle name="Normal 2 10 2 18" xfId="5410"/>
    <cellStyle name="Normal 2 10 2 19" xfId="5411"/>
    <cellStyle name="Normal 2 10 2 2" xfId="5412"/>
    <cellStyle name="Normal 2 10 2 2 10" xfId="5413"/>
    <cellStyle name="Normal 2 10 2 2 11" xfId="5414"/>
    <cellStyle name="Normal 2 10 2 2 12" xfId="5415"/>
    <cellStyle name="Normal 2 10 2 2 13" xfId="5416"/>
    <cellStyle name="Normal 2 10 2 2 14" xfId="5417"/>
    <cellStyle name="Normal 2 10 2 2 15" xfId="5418"/>
    <cellStyle name="Normal 2 10 2 2 16" xfId="5419"/>
    <cellStyle name="Normal 2 10 2 2 17" xfId="5420"/>
    <cellStyle name="Normal 2 10 2 2 18" xfId="5421"/>
    <cellStyle name="Normal 2 10 2 2 19" xfId="5422"/>
    <cellStyle name="Normal 2 10 2 2 2" xfId="5423"/>
    <cellStyle name="Normal 2 10 2 2 2 10" xfId="5424"/>
    <cellStyle name="Normal 2 10 2 2 2 11" xfId="5425"/>
    <cellStyle name="Normal 2 10 2 2 2 12" xfId="5426"/>
    <cellStyle name="Normal 2 10 2 2 2 13" xfId="5427"/>
    <cellStyle name="Normal 2 10 2 2 2 14" xfId="5428"/>
    <cellStyle name="Normal 2 10 2 2 2 15" xfId="5429"/>
    <cellStyle name="Normal 2 10 2 2 2 16" xfId="5430"/>
    <cellStyle name="Normal 2 10 2 2 2 17" xfId="5431"/>
    <cellStyle name="Normal 2 10 2 2 2 18" xfId="5432"/>
    <cellStyle name="Normal 2 10 2 2 2 19" xfId="5433"/>
    <cellStyle name="Normal 2 10 2 2 2 2" xfId="5434"/>
    <cellStyle name="Normal 2 10 2 2 2 20" xfId="5435"/>
    <cellStyle name="Normal 2 10 2 2 2 21" xfId="5436"/>
    <cellStyle name="Normal 2 10 2 2 2 22" xfId="5437"/>
    <cellStyle name="Normal 2 10 2 2 2 23" xfId="5438"/>
    <cellStyle name="Normal 2 10 2 2 2 24" xfId="5439"/>
    <cellStyle name="Normal 2 10 2 2 2 25" xfId="5440"/>
    <cellStyle name="Normal 2 10 2 2 2 26" xfId="5441"/>
    <cellStyle name="Normal 2 10 2 2 2 27" xfId="5442"/>
    <cellStyle name="Normal 2 10 2 2 2 28" xfId="5443"/>
    <cellStyle name="Normal 2 10 2 2 2 29" xfId="5444"/>
    <cellStyle name="Normal 2 10 2 2 2 3" xfId="5445"/>
    <cellStyle name="Normal 2 10 2 2 2 30" xfId="5446"/>
    <cellStyle name="Normal 2 10 2 2 2 31" xfId="5447"/>
    <cellStyle name="Normal 2 10 2 2 2 32" xfId="5448"/>
    <cellStyle name="Normal 2 10 2 2 2 33" xfId="5449"/>
    <cellStyle name="Normal 2 10 2 2 2 34" xfId="5450"/>
    <cellStyle name="Normal 2 10 2 2 2 35" xfId="5451"/>
    <cellStyle name="Normal 2 10 2 2 2 36" xfId="5452"/>
    <cellStyle name="Normal 2 10 2 2 2 37" xfId="5453"/>
    <cellStyle name="Normal 2 10 2 2 2 38" xfId="5454"/>
    <cellStyle name="Normal 2 10 2 2 2 4" xfId="5455"/>
    <cellStyle name="Normal 2 10 2 2 2 5" xfId="5456"/>
    <cellStyle name="Normal 2 10 2 2 2 6" xfId="5457"/>
    <cellStyle name="Normal 2 10 2 2 2 7" xfId="5458"/>
    <cellStyle name="Normal 2 10 2 2 2 8" xfId="5459"/>
    <cellStyle name="Normal 2 10 2 2 2 9" xfId="5460"/>
    <cellStyle name="Normal 2 10 2 2 20" xfId="5461"/>
    <cellStyle name="Normal 2 10 2 2 21" xfId="5462"/>
    <cellStyle name="Normal 2 10 2 2 22" xfId="5463"/>
    <cellStyle name="Normal 2 10 2 2 23" xfId="5464"/>
    <cellStyle name="Normal 2 10 2 2 24" xfId="5465"/>
    <cellStyle name="Normal 2 10 2 2 25" xfId="5466"/>
    <cellStyle name="Normal 2 10 2 2 26" xfId="5467"/>
    <cellStyle name="Normal 2 10 2 2 27" xfId="5468"/>
    <cellStyle name="Normal 2 10 2 2 28" xfId="5469"/>
    <cellStyle name="Normal 2 10 2 2 29" xfId="5470"/>
    <cellStyle name="Normal 2 10 2 2 3" xfId="5471"/>
    <cellStyle name="Normal 2 10 2 2 30" xfId="5472"/>
    <cellStyle name="Normal 2 10 2 2 31" xfId="5473"/>
    <cellStyle name="Normal 2 10 2 2 32" xfId="5474"/>
    <cellStyle name="Normal 2 10 2 2 33" xfId="5475"/>
    <cellStyle name="Normal 2 10 2 2 34" xfId="5476"/>
    <cellStyle name="Normal 2 10 2 2 35" xfId="5477"/>
    <cellStyle name="Normal 2 10 2 2 36" xfId="5478"/>
    <cellStyle name="Normal 2 10 2 2 37" xfId="5479"/>
    <cellStyle name="Normal 2 10 2 2 38" xfId="5480"/>
    <cellStyle name="Normal 2 10 2 2 4" xfId="5481"/>
    <cellStyle name="Normal 2 10 2 2 5" xfId="5482"/>
    <cellStyle name="Normal 2 10 2 2 6" xfId="5483"/>
    <cellStyle name="Normal 2 10 2 2 7" xfId="5484"/>
    <cellStyle name="Normal 2 10 2 2 8" xfId="5485"/>
    <cellStyle name="Normal 2 10 2 2 9" xfId="5486"/>
    <cellStyle name="Normal 2 10 2 20" xfId="5487"/>
    <cellStyle name="Normal 2 10 2 21" xfId="5488"/>
    <cellStyle name="Normal 2 10 2 22" xfId="5489"/>
    <cellStyle name="Normal 2 10 2 23" xfId="5490"/>
    <cellStyle name="Normal 2 10 2 24" xfId="5491"/>
    <cellStyle name="Normal 2 10 2 25" xfId="5492"/>
    <cellStyle name="Normal 2 10 2 26" xfId="5493"/>
    <cellStyle name="Normal 2 10 2 27" xfId="5494"/>
    <cellStyle name="Normal 2 10 2 28" xfId="5495"/>
    <cellStyle name="Normal 2 10 2 29" xfId="5496"/>
    <cellStyle name="Normal 2 10 2 3" xfId="5497"/>
    <cellStyle name="Normal 2 10 2 30" xfId="5498"/>
    <cellStyle name="Normal 2 10 2 31" xfId="5499"/>
    <cellStyle name="Normal 2 10 2 32" xfId="5500"/>
    <cellStyle name="Normal 2 10 2 33" xfId="5501"/>
    <cellStyle name="Normal 2 10 2 34" xfId="5502"/>
    <cellStyle name="Normal 2 10 2 35" xfId="5503"/>
    <cellStyle name="Normal 2 10 2 36" xfId="5504"/>
    <cellStyle name="Normal 2 10 2 37" xfId="5505"/>
    <cellStyle name="Normal 2 10 2 38" xfId="5506"/>
    <cellStyle name="Normal 2 10 2 39" xfId="5507"/>
    <cellStyle name="Normal 2 10 2 4" xfId="5508"/>
    <cellStyle name="Normal 2 10 2 40" xfId="5509"/>
    <cellStyle name="Normal 2 10 2 5" xfId="5510"/>
    <cellStyle name="Normal 2 10 2 6" xfId="5511"/>
    <cellStyle name="Normal 2 10 2 7" xfId="5512"/>
    <cellStyle name="Normal 2 10 2 8" xfId="5513"/>
    <cellStyle name="Normal 2 10 2 9" xfId="5514"/>
    <cellStyle name="Normal 2 10 20" xfId="5515"/>
    <cellStyle name="Normal 2 10 21" xfId="5516"/>
    <cellStyle name="Normal 2 10 22" xfId="5517"/>
    <cellStyle name="Normal 2 10 23" xfId="5518"/>
    <cellStyle name="Normal 2 10 24" xfId="5519"/>
    <cellStyle name="Normal 2 10 25" xfId="5520"/>
    <cellStyle name="Normal 2 10 26" xfId="5521"/>
    <cellStyle name="Normal 2 10 27" xfId="5522"/>
    <cellStyle name="Normal 2 10 28" xfId="5523"/>
    <cellStyle name="Normal 2 10 29" xfId="5524"/>
    <cellStyle name="Normal 2 10 3" xfId="5525"/>
    <cellStyle name="Normal 2 10 3 10" xfId="5526"/>
    <cellStyle name="Normal 2 10 3 11" xfId="5527"/>
    <cellStyle name="Normal 2 10 3 12" xfId="5528"/>
    <cellStyle name="Normal 2 10 3 13" xfId="5529"/>
    <cellStyle name="Normal 2 10 3 14" xfId="5530"/>
    <cellStyle name="Normal 2 10 3 15" xfId="5531"/>
    <cellStyle name="Normal 2 10 3 16" xfId="5532"/>
    <cellStyle name="Normal 2 10 3 17" xfId="5533"/>
    <cellStyle name="Normal 2 10 3 18" xfId="5534"/>
    <cellStyle name="Normal 2 10 3 19" xfId="5535"/>
    <cellStyle name="Normal 2 10 3 2" xfId="5536"/>
    <cellStyle name="Normal 2 10 3 2 10" xfId="5537"/>
    <cellStyle name="Normal 2 10 3 2 11" xfId="5538"/>
    <cellStyle name="Normal 2 10 3 2 12" xfId="5539"/>
    <cellStyle name="Normal 2 10 3 2 13" xfId="5540"/>
    <cellStyle name="Normal 2 10 3 2 14" xfId="5541"/>
    <cellStyle name="Normal 2 10 3 2 15" xfId="5542"/>
    <cellStyle name="Normal 2 10 3 2 16" xfId="5543"/>
    <cellStyle name="Normal 2 10 3 2 17" xfId="5544"/>
    <cellStyle name="Normal 2 10 3 2 18" xfId="5545"/>
    <cellStyle name="Normal 2 10 3 2 19" xfId="5546"/>
    <cellStyle name="Normal 2 10 3 2 2" xfId="5547"/>
    <cellStyle name="Normal 2 10 3 2 20" xfId="5548"/>
    <cellStyle name="Normal 2 10 3 2 21" xfId="5549"/>
    <cellStyle name="Normal 2 10 3 2 22" xfId="5550"/>
    <cellStyle name="Normal 2 10 3 2 23" xfId="5551"/>
    <cellStyle name="Normal 2 10 3 2 24" xfId="5552"/>
    <cellStyle name="Normal 2 10 3 2 25" xfId="5553"/>
    <cellStyle name="Normal 2 10 3 2 26" xfId="5554"/>
    <cellStyle name="Normal 2 10 3 2 27" xfId="5555"/>
    <cellStyle name="Normal 2 10 3 2 28" xfId="5556"/>
    <cellStyle name="Normal 2 10 3 2 29" xfId="5557"/>
    <cellStyle name="Normal 2 10 3 2 3" xfId="5558"/>
    <cellStyle name="Normal 2 10 3 2 30" xfId="5559"/>
    <cellStyle name="Normal 2 10 3 2 31" xfId="5560"/>
    <cellStyle name="Normal 2 10 3 2 32" xfId="5561"/>
    <cellStyle name="Normal 2 10 3 2 33" xfId="5562"/>
    <cellStyle name="Normal 2 10 3 2 34" xfId="5563"/>
    <cellStyle name="Normal 2 10 3 2 35" xfId="5564"/>
    <cellStyle name="Normal 2 10 3 2 36" xfId="5565"/>
    <cellStyle name="Normal 2 10 3 2 37" xfId="5566"/>
    <cellStyle name="Normal 2 10 3 2 38" xfId="5567"/>
    <cellStyle name="Normal 2 10 3 2 4" xfId="5568"/>
    <cellStyle name="Normal 2 10 3 2 5" xfId="5569"/>
    <cellStyle name="Normal 2 10 3 2 6" xfId="5570"/>
    <cellStyle name="Normal 2 10 3 2 7" xfId="5571"/>
    <cellStyle name="Normal 2 10 3 2 8" xfId="5572"/>
    <cellStyle name="Normal 2 10 3 2 9" xfId="5573"/>
    <cellStyle name="Normal 2 10 3 20" xfId="5574"/>
    <cellStyle name="Normal 2 10 3 21" xfId="5575"/>
    <cellStyle name="Normal 2 10 3 22" xfId="5576"/>
    <cellStyle name="Normal 2 10 3 23" xfId="5577"/>
    <cellStyle name="Normal 2 10 3 24" xfId="5578"/>
    <cellStyle name="Normal 2 10 3 25" xfId="5579"/>
    <cellStyle name="Normal 2 10 3 26" xfId="5580"/>
    <cellStyle name="Normal 2 10 3 27" xfId="5581"/>
    <cellStyle name="Normal 2 10 3 28" xfId="5582"/>
    <cellStyle name="Normal 2 10 3 29" xfId="5583"/>
    <cellStyle name="Normal 2 10 3 3" xfId="5584"/>
    <cellStyle name="Normal 2 10 3 30" xfId="5585"/>
    <cellStyle name="Normal 2 10 3 31" xfId="5586"/>
    <cellStyle name="Normal 2 10 3 32" xfId="5587"/>
    <cellStyle name="Normal 2 10 3 33" xfId="5588"/>
    <cellStyle name="Normal 2 10 3 34" xfId="5589"/>
    <cellStyle name="Normal 2 10 3 35" xfId="5590"/>
    <cellStyle name="Normal 2 10 3 36" xfId="5591"/>
    <cellStyle name="Normal 2 10 3 37" xfId="5592"/>
    <cellStyle name="Normal 2 10 3 38" xfId="5593"/>
    <cellStyle name="Normal 2 10 3 4" xfId="5594"/>
    <cellStyle name="Normal 2 10 3 5" xfId="5595"/>
    <cellStyle name="Normal 2 10 3 6" xfId="5596"/>
    <cellStyle name="Normal 2 10 3 7" xfId="5597"/>
    <cellStyle name="Normal 2 10 3 8" xfId="5598"/>
    <cellStyle name="Normal 2 10 3 9" xfId="5599"/>
    <cellStyle name="Normal 2 10 30" xfId="5600"/>
    <cellStyle name="Normal 2 10 31" xfId="5601"/>
    <cellStyle name="Normal 2 10 32" xfId="5602"/>
    <cellStyle name="Normal 2 10 33" xfId="5603"/>
    <cellStyle name="Normal 2 10 34" xfId="5604"/>
    <cellStyle name="Normal 2 10 35" xfId="5605"/>
    <cellStyle name="Normal 2 10 36" xfId="5606"/>
    <cellStyle name="Normal 2 10 37" xfId="5607"/>
    <cellStyle name="Normal 2 10 38" xfId="5608"/>
    <cellStyle name="Normal 2 10 39" xfId="5609"/>
    <cellStyle name="Normal 2 10 4" xfId="5610"/>
    <cellStyle name="Normal 2 10 40" xfId="5611"/>
    <cellStyle name="Normal 2 10 5" xfId="5612"/>
    <cellStyle name="Normal 2 10 6" xfId="5613"/>
    <cellStyle name="Normal 2 10 7" xfId="5614"/>
    <cellStyle name="Normal 2 10 8" xfId="5615"/>
    <cellStyle name="Normal 2 10 9" xfId="5616"/>
    <cellStyle name="Normal 2 11" xfId="5617"/>
    <cellStyle name="Normal 2 11 10" xfId="5618"/>
    <cellStyle name="Normal 2 11 11" xfId="5619"/>
    <cellStyle name="Normal 2 11 12" xfId="5620"/>
    <cellStyle name="Normal 2 11 13" xfId="5621"/>
    <cellStyle name="Normal 2 11 14" xfId="5622"/>
    <cellStyle name="Normal 2 11 15" xfId="5623"/>
    <cellStyle name="Normal 2 11 16" xfId="5624"/>
    <cellStyle name="Normal 2 11 17" xfId="5625"/>
    <cellStyle name="Normal 2 11 18" xfId="5626"/>
    <cellStyle name="Normal 2 11 19" xfId="5627"/>
    <cellStyle name="Normal 2 11 2" xfId="5628"/>
    <cellStyle name="Normal 2 11 2 10" xfId="5629"/>
    <cellStyle name="Normal 2 11 2 11" xfId="5630"/>
    <cellStyle name="Normal 2 11 2 12" xfId="5631"/>
    <cellStyle name="Normal 2 11 2 13" xfId="5632"/>
    <cellStyle name="Normal 2 11 2 14" xfId="5633"/>
    <cellStyle name="Normal 2 11 2 15" xfId="5634"/>
    <cellStyle name="Normal 2 11 2 16" xfId="5635"/>
    <cellStyle name="Normal 2 11 2 17" xfId="5636"/>
    <cellStyle name="Normal 2 11 2 18" xfId="5637"/>
    <cellStyle name="Normal 2 11 2 19" xfId="5638"/>
    <cellStyle name="Normal 2 11 2 2" xfId="5639"/>
    <cellStyle name="Normal 2 11 2 2 10" xfId="5640"/>
    <cellStyle name="Normal 2 11 2 2 11" xfId="5641"/>
    <cellStyle name="Normal 2 11 2 2 12" xfId="5642"/>
    <cellStyle name="Normal 2 11 2 2 13" xfId="5643"/>
    <cellStyle name="Normal 2 11 2 2 14" xfId="5644"/>
    <cellStyle name="Normal 2 11 2 2 15" xfId="5645"/>
    <cellStyle name="Normal 2 11 2 2 16" xfId="5646"/>
    <cellStyle name="Normal 2 11 2 2 17" xfId="5647"/>
    <cellStyle name="Normal 2 11 2 2 18" xfId="5648"/>
    <cellStyle name="Normal 2 11 2 2 19" xfId="5649"/>
    <cellStyle name="Normal 2 11 2 2 2" xfId="5650"/>
    <cellStyle name="Normal 2 11 2 2 2 10" xfId="5651"/>
    <cellStyle name="Normal 2 11 2 2 2 11" xfId="5652"/>
    <cellStyle name="Normal 2 11 2 2 2 12" xfId="5653"/>
    <cellStyle name="Normal 2 11 2 2 2 13" xfId="5654"/>
    <cellStyle name="Normal 2 11 2 2 2 14" xfId="5655"/>
    <cellStyle name="Normal 2 11 2 2 2 15" xfId="5656"/>
    <cellStyle name="Normal 2 11 2 2 2 16" xfId="5657"/>
    <cellStyle name="Normal 2 11 2 2 2 17" xfId="5658"/>
    <cellStyle name="Normal 2 11 2 2 2 18" xfId="5659"/>
    <cellStyle name="Normal 2 11 2 2 2 19" xfId="5660"/>
    <cellStyle name="Normal 2 11 2 2 2 2" xfId="5661"/>
    <cellStyle name="Normal 2 11 2 2 2 20" xfId="5662"/>
    <cellStyle name="Normal 2 11 2 2 2 21" xfId="5663"/>
    <cellStyle name="Normal 2 11 2 2 2 22" xfId="5664"/>
    <cellStyle name="Normal 2 11 2 2 2 23" xfId="5665"/>
    <cellStyle name="Normal 2 11 2 2 2 24" xfId="5666"/>
    <cellStyle name="Normal 2 11 2 2 2 25" xfId="5667"/>
    <cellStyle name="Normal 2 11 2 2 2 26" xfId="5668"/>
    <cellStyle name="Normal 2 11 2 2 2 27" xfId="5669"/>
    <cellStyle name="Normal 2 11 2 2 2 28" xfId="5670"/>
    <cellStyle name="Normal 2 11 2 2 2 29" xfId="5671"/>
    <cellStyle name="Normal 2 11 2 2 2 3" xfId="5672"/>
    <cellStyle name="Normal 2 11 2 2 2 30" xfId="5673"/>
    <cellStyle name="Normal 2 11 2 2 2 31" xfId="5674"/>
    <cellStyle name="Normal 2 11 2 2 2 32" xfId="5675"/>
    <cellStyle name="Normal 2 11 2 2 2 33" xfId="5676"/>
    <cellStyle name="Normal 2 11 2 2 2 34" xfId="5677"/>
    <cellStyle name="Normal 2 11 2 2 2 35" xfId="5678"/>
    <cellStyle name="Normal 2 11 2 2 2 36" xfId="5679"/>
    <cellStyle name="Normal 2 11 2 2 2 37" xfId="5680"/>
    <cellStyle name="Normal 2 11 2 2 2 38" xfId="5681"/>
    <cellStyle name="Normal 2 11 2 2 2 4" xfId="5682"/>
    <cellStyle name="Normal 2 11 2 2 2 5" xfId="5683"/>
    <cellStyle name="Normal 2 11 2 2 2 6" xfId="5684"/>
    <cellStyle name="Normal 2 11 2 2 2 7" xfId="5685"/>
    <cellStyle name="Normal 2 11 2 2 2 8" xfId="5686"/>
    <cellStyle name="Normal 2 11 2 2 2 9" xfId="5687"/>
    <cellStyle name="Normal 2 11 2 2 20" xfId="5688"/>
    <cellStyle name="Normal 2 11 2 2 21" xfId="5689"/>
    <cellStyle name="Normal 2 11 2 2 22" xfId="5690"/>
    <cellStyle name="Normal 2 11 2 2 23" xfId="5691"/>
    <cellStyle name="Normal 2 11 2 2 24" xfId="5692"/>
    <cellStyle name="Normal 2 11 2 2 25" xfId="5693"/>
    <cellStyle name="Normal 2 11 2 2 26" xfId="5694"/>
    <cellStyle name="Normal 2 11 2 2 27" xfId="5695"/>
    <cellStyle name="Normal 2 11 2 2 28" xfId="5696"/>
    <cellStyle name="Normal 2 11 2 2 29" xfId="5697"/>
    <cellStyle name="Normal 2 11 2 2 3" xfId="5698"/>
    <cellStyle name="Normal 2 11 2 2 30" xfId="5699"/>
    <cellStyle name="Normal 2 11 2 2 31" xfId="5700"/>
    <cellStyle name="Normal 2 11 2 2 32" xfId="5701"/>
    <cellStyle name="Normal 2 11 2 2 33" xfId="5702"/>
    <cellStyle name="Normal 2 11 2 2 34" xfId="5703"/>
    <cellStyle name="Normal 2 11 2 2 35" xfId="5704"/>
    <cellStyle name="Normal 2 11 2 2 36" xfId="5705"/>
    <cellStyle name="Normal 2 11 2 2 37" xfId="5706"/>
    <cellStyle name="Normal 2 11 2 2 38" xfId="5707"/>
    <cellStyle name="Normal 2 11 2 2 4" xfId="5708"/>
    <cellStyle name="Normal 2 11 2 2 5" xfId="5709"/>
    <cellStyle name="Normal 2 11 2 2 6" xfId="5710"/>
    <cellStyle name="Normal 2 11 2 2 7" xfId="5711"/>
    <cellStyle name="Normal 2 11 2 2 8" xfId="5712"/>
    <cellStyle name="Normal 2 11 2 2 9" xfId="5713"/>
    <cellStyle name="Normal 2 11 2 20" xfId="5714"/>
    <cellStyle name="Normal 2 11 2 21" xfId="5715"/>
    <cellStyle name="Normal 2 11 2 22" xfId="5716"/>
    <cellStyle name="Normal 2 11 2 23" xfId="5717"/>
    <cellStyle name="Normal 2 11 2 24" xfId="5718"/>
    <cellStyle name="Normal 2 11 2 25" xfId="5719"/>
    <cellStyle name="Normal 2 11 2 26" xfId="5720"/>
    <cellStyle name="Normal 2 11 2 27" xfId="5721"/>
    <cellStyle name="Normal 2 11 2 28" xfId="5722"/>
    <cellStyle name="Normal 2 11 2 29" xfId="5723"/>
    <cellStyle name="Normal 2 11 2 3" xfId="5724"/>
    <cellStyle name="Normal 2 11 2 30" xfId="5725"/>
    <cellStyle name="Normal 2 11 2 31" xfId="5726"/>
    <cellStyle name="Normal 2 11 2 32" xfId="5727"/>
    <cellStyle name="Normal 2 11 2 33" xfId="5728"/>
    <cellStyle name="Normal 2 11 2 34" xfId="5729"/>
    <cellStyle name="Normal 2 11 2 35" xfId="5730"/>
    <cellStyle name="Normal 2 11 2 36" xfId="5731"/>
    <cellStyle name="Normal 2 11 2 37" xfId="5732"/>
    <cellStyle name="Normal 2 11 2 38" xfId="5733"/>
    <cellStyle name="Normal 2 11 2 39" xfId="5734"/>
    <cellStyle name="Normal 2 11 2 4" xfId="5735"/>
    <cellStyle name="Normal 2 11 2 40" xfId="5736"/>
    <cellStyle name="Normal 2 11 2 5" xfId="5737"/>
    <cellStyle name="Normal 2 11 2 6" xfId="5738"/>
    <cellStyle name="Normal 2 11 2 7" xfId="5739"/>
    <cellStyle name="Normal 2 11 2 8" xfId="5740"/>
    <cellStyle name="Normal 2 11 2 9" xfId="5741"/>
    <cellStyle name="Normal 2 11 20" xfId="5742"/>
    <cellStyle name="Normal 2 11 21" xfId="5743"/>
    <cellStyle name="Normal 2 11 22" xfId="5744"/>
    <cellStyle name="Normal 2 11 23" xfId="5745"/>
    <cellStyle name="Normal 2 11 24" xfId="5746"/>
    <cellStyle name="Normal 2 11 25" xfId="5747"/>
    <cellStyle name="Normal 2 11 26" xfId="5748"/>
    <cellStyle name="Normal 2 11 27" xfId="5749"/>
    <cellStyle name="Normal 2 11 28" xfId="5750"/>
    <cellStyle name="Normal 2 11 29" xfId="5751"/>
    <cellStyle name="Normal 2 11 3" xfId="5752"/>
    <cellStyle name="Normal 2 11 3 10" xfId="5753"/>
    <cellStyle name="Normal 2 11 3 11" xfId="5754"/>
    <cellStyle name="Normal 2 11 3 12" xfId="5755"/>
    <cellStyle name="Normal 2 11 3 13" xfId="5756"/>
    <cellStyle name="Normal 2 11 3 14" xfId="5757"/>
    <cellStyle name="Normal 2 11 3 15" xfId="5758"/>
    <cellStyle name="Normal 2 11 3 16" xfId="5759"/>
    <cellStyle name="Normal 2 11 3 17" xfId="5760"/>
    <cellStyle name="Normal 2 11 3 18" xfId="5761"/>
    <cellStyle name="Normal 2 11 3 19" xfId="5762"/>
    <cellStyle name="Normal 2 11 3 2" xfId="5763"/>
    <cellStyle name="Normal 2 11 3 2 10" xfId="5764"/>
    <cellStyle name="Normal 2 11 3 2 11" xfId="5765"/>
    <cellStyle name="Normal 2 11 3 2 12" xfId="5766"/>
    <cellStyle name="Normal 2 11 3 2 13" xfId="5767"/>
    <cellStyle name="Normal 2 11 3 2 14" xfId="5768"/>
    <cellStyle name="Normal 2 11 3 2 15" xfId="5769"/>
    <cellStyle name="Normal 2 11 3 2 16" xfId="5770"/>
    <cellStyle name="Normal 2 11 3 2 17" xfId="5771"/>
    <cellStyle name="Normal 2 11 3 2 18" xfId="5772"/>
    <cellStyle name="Normal 2 11 3 2 19" xfId="5773"/>
    <cellStyle name="Normal 2 11 3 2 2" xfId="5774"/>
    <cellStyle name="Normal 2 11 3 2 20" xfId="5775"/>
    <cellStyle name="Normal 2 11 3 2 21" xfId="5776"/>
    <cellStyle name="Normal 2 11 3 2 22" xfId="5777"/>
    <cellStyle name="Normal 2 11 3 2 23" xfId="5778"/>
    <cellStyle name="Normal 2 11 3 2 24" xfId="5779"/>
    <cellStyle name="Normal 2 11 3 2 25" xfId="5780"/>
    <cellStyle name="Normal 2 11 3 2 26" xfId="5781"/>
    <cellStyle name="Normal 2 11 3 2 27" xfId="5782"/>
    <cellStyle name="Normal 2 11 3 2 28" xfId="5783"/>
    <cellStyle name="Normal 2 11 3 2 29" xfId="5784"/>
    <cellStyle name="Normal 2 11 3 2 3" xfId="5785"/>
    <cellStyle name="Normal 2 11 3 2 30" xfId="5786"/>
    <cellStyle name="Normal 2 11 3 2 31" xfId="5787"/>
    <cellStyle name="Normal 2 11 3 2 32" xfId="5788"/>
    <cellStyle name="Normal 2 11 3 2 33" xfId="5789"/>
    <cellStyle name="Normal 2 11 3 2 34" xfId="5790"/>
    <cellStyle name="Normal 2 11 3 2 35" xfId="5791"/>
    <cellStyle name="Normal 2 11 3 2 36" xfId="5792"/>
    <cellStyle name="Normal 2 11 3 2 37" xfId="5793"/>
    <cellStyle name="Normal 2 11 3 2 38" xfId="5794"/>
    <cellStyle name="Normal 2 11 3 2 4" xfId="5795"/>
    <cellStyle name="Normal 2 11 3 2 5" xfId="5796"/>
    <cellStyle name="Normal 2 11 3 2 6" xfId="5797"/>
    <cellStyle name="Normal 2 11 3 2 7" xfId="5798"/>
    <cellStyle name="Normal 2 11 3 2 8" xfId="5799"/>
    <cellStyle name="Normal 2 11 3 2 9" xfId="5800"/>
    <cellStyle name="Normal 2 11 3 20" xfId="5801"/>
    <cellStyle name="Normal 2 11 3 21" xfId="5802"/>
    <cellStyle name="Normal 2 11 3 22" xfId="5803"/>
    <cellStyle name="Normal 2 11 3 23" xfId="5804"/>
    <cellStyle name="Normal 2 11 3 24" xfId="5805"/>
    <cellStyle name="Normal 2 11 3 25" xfId="5806"/>
    <cellStyle name="Normal 2 11 3 26" xfId="5807"/>
    <cellStyle name="Normal 2 11 3 27" xfId="5808"/>
    <cellStyle name="Normal 2 11 3 28" xfId="5809"/>
    <cellStyle name="Normal 2 11 3 29" xfId="5810"/>
    <cellStyle name="Normal 2 11 3 3" xfId="5811"/>
    <cellStyle name="Normal 2 11 3 30" xfId="5812"/>
    <cellStyle name="Normal 2 11 3 31" xfId="5813"/>
    <cellStyle name="Normal 2 11 3 32" xfId="5814"/>
    <cellStyle name="Normal 2 11 3 33" xfId="5815"/>
    <cellStyle name="Normal 2 11 3 34" xfId="5816"/>
    <cellStyle name="Normal 2 11 3 35" xfId="5817"/>
    <cellStyle name="Normal 2 11 3 36" xfId="5818"/>
    <cellStyle name="Normal 2 11 3 37" xfId="5819"/>
    <cellStyle name="Normal 2 11 3 38" xfId="5820"/>
    <cellStyle name="Normal 2 11 3 4" xfId="5821"/>
    <cellStyle name="Normal 2 11 3 5" xfId="5822"/>
    <cellStyle name="Normal 2 11 3 6" xfId="5823"/>
    <cellStyle name="Normal 2 11 3 7" xfId="5824"/>
    <cellStyle name="Normal 2 11 3 8" xfId="5825"/>
    <cellStyle name="Normal 2 11 3 9" xfId="5826"/>
    <cellStyle name="Normal 2 11 30" xfId="5827"/>
    <cellStyle name="Normal 2 11 31" xfId="5828"/>
    <cellStyle name="Normal 2 11 32" xfId="5829"/>
    <cellStyle name="Normal 2 11 33" xfId="5830"/>
    <cellStyle name="Normal 2 11 34" xfId="5831"/>
    <cellStyle name="Normal 2 11 35" xfId="5832"/>
    <cellStyle name="Normal 2 11 36" xfId="5833"/>
    <cellStyle name="Normal 2 11 37" xfId="5834"/>
    <cellStyle name="Normal 2 11 38" xfId="5835"/>
    <cellStyle name="Normal 2 11 39" xfId="5836"/>
    <cellStyle name="Normal 2 11 4" xfId="5837"/>
    <cellStyle name="Normal 2 11 40" xfId="5838"/>
    <cellStyle name="Normal 2 11 5" xfId="5839"/>
    <cellStyle name="Normal 2 11 6" xfId="5840"/>
    <cellStyle name="Normal 2 11 7" xfId="5841"/>
    <cellStyle name="Normal 2 11 8" xfId="5842"/>
    <cellStyle name="Normal 2 11 9" xfId="5843"/>
    <cellStyle name="Normal 2 12" xfId="5844"/>
    <cellStyle name="Normal 2 12 10" xfId="5845"/>
    <cellStyle name="Normal 2 12 11" xfId="5846"/>
    <cellStyle name="Normal 2 12 12" xfId="5847"/>
    <cellStyle name="Normal 2 12 13" xfId="5848"/>
    <cellStyle name="Normal 2 12 14" xfId="5849"/>
    <cellStyle name="Normal 2 12 15" xfId="5850"/>
    <cellStyle name="Normal 2 12 16" xfId="5851"/>
    <cellStyle name="Normal 2 12 17" xfId="5852"/>
    <cellStyle name="Normal 2 12 18" xfId="5853"/>
    <cellStyle name="Normal 2 12 19" xfId="5854"/>
    <cellStyle name="Normal 2 12 2" xfId="5855"/>
    <cellStyle name="Normal 2 12 2 10" xfId="5856"/>
    <cellStyle name="Normal 2 12 2 11" xfId="5857"/>
    <cellStyle name="Normal 2 12 2 12" xfId="5858"/>
    <cellStyle name="Normal 2 12 2 13" xfId="5859"/>
    <cellStyle name="Normal 2 12 2 14" xfId="5860"/>
    <cellStyle name="Normal 2 12 2 15" xfId="5861"/>
    <cellStyle name="Normal 2 12 2 16" xfId="5862"/>
    <cellStyle name="Normal 2 12 2 17" xfId="5863"/>
    <cellStyle name="Normal 2 12 2 18" xfId="5864"/>
    <cellStyle name="Normal 2 12 2 19" xfId="5865"/>
    <cellStyle name="Normal 2 12 2 2" xfId="5866"/>
    <cellStyle name="Normal 2 12 2 2 10" xfId="5867"/>
    <cellStyle name="Normal 2 12 2 2 11" xfId="5868"/>
    <cellStyle name="Normal 2 12 2 2 12" xfId="5869"/>
    <cellStyle name="Normal 2 12 2 2 13" xfId="5870"/>
    <cellStyle name="Normal 2 12 2 2 14" xfId="5871"/>
    <cellStyle name="Normal 2 12 2 2 15" xfId="5872"/>
    <cellStyle name="Normal 2 12 2 2 16" xfId="5873"/>
    <cellStyle name="Normal 2 12 2 2 17" xfId="5874"/>
    <cellStyle name="Normal 2 12 2 2 18" xfId="5875"/>
    <cellStyle name="Normal 2 12 2 2 19" xfId="5876"/>
    <cellStyle name="Normal 2 12 2 2 2" xfId="5877"/>
    <cellStyle name="Normal 2 12 2 2 2 10" xfId="5878"/>
    <cellStyle name="Normal 2 12 2 2 2 11" xfId="5879"/>
    <cellStyle name="Normal 2 12 2 2 2 12" xfId="5880"/>
    <cellStyle name="Normal 2 12 2 2 2 13" xfId="5881"/>
    <cellStyle name="Normal 2 12 2 2 2 14" xfId="5882"/>
    <cellStyle name="Normal 2 12 2 2 2 15" xfId="5883"/>
    <cellStyle name="Normal 2 12 2 2 2 16" xfId="5884"/>
    <cellStyle name="Normal 2 12 2 2 2 17" xfId="5885"/>
    <cellStyle name="Normal 2 12 2 2 2 18" xfId="5886"/>
    <cellStyle name="Normal 2 12 2 2 2 19" xfId="5887"/>
    <cellStyle name="Normal 2 12 2 2 2 2" xfId="5888"/>
    <cellStyle name="Normal 2 12 2 2 2 20" xfId="5889"/>
    <cellStyle name="Normal 2 12 2 2 2 21" xfId="5890"/>
    <cellStyle name="Normal 2 12 2 2 2 22" xfId="5891"/>
    <cellStyle name="Normal 2 12 2 2 2 23" xfId="5892"/>
    <cellStyle name="Normal 2 12 2 2 2 24" xfId="5893"/>
    <cellStyle name="Normal 2 12 2 2 2 25" xfId="5894"/>
    <cellStyle name="Normal 2 12 2 2 2 26" xfId="5895"/>
    <cellStyle name="Normal 2 12 2 2 2 27" xfId="5896"/>
    <cellStyle name="Normal 2 12 2 2 2 28" xfId="5897"/>
    <cellStyle name="Normal 2 12 2 2 2 29" xfId="5898"/>
    <cellStyle name="Normal 2 12 2 2 2 3" xfId="5899"/>
    <cellStyle name="Normal 2 12 2 2 2 30" xfId="5900"/>
    <cellStyle name="Normal 2 12 2 2 2 31" xfId="5901"/>
    <cellStyle name="Normal 2 12 2 2 2 32" xfId="5902"/>
    <cellStyle name="Normal 2 12 2 2 2 33" xfId="5903"/>
    <cellStyle name="Normal 2 12 2 2 2 34" xfId="5904"/>
    <cellStyle name="Normal 2 12 2 2 2 35" xfId="5905"/>
    <cellStyle name="Normal 2 12 2 2 2 36" xfId="5906"/>
    <cellStyle name="Normal 2 12 2 2 2 37" xfId="5907"/>
    <cellStyle name="Normal 2 12 2 2 2 38" xfId="5908"/>
    <cellStyle name="Normal 2 12 2 2 2 4" xfId="5909"/>
    <cellStyle name="Normal 2 12 2 2 2 5" xfId="5910"/>
    <cellStyle name="Normal 2 12 2 2 2 6" xfId="5911"/>
    <cellStyle name="Normal 2 12 2 2 2 7" xfId="5912"/>
    <cellStyle name="Normal 2 12 2 2 2 8" xfId="5913"/>
    <cellStyle name="Normal 2 12 2 2 2 9" xfId="5914"/>
    <cellStyle name="Normal 2 12 2 2 20" xfId="5915"/>
    <cellStyle name="Normal 2 12 2 2 21" xfId="5916"/>
    <cellStyle name="Normal 2 12 2 2 22" xfId="5917"/>
    <cellStyle name="Normal 2 12 2 2 23" xfId="5918"/>
    <cellStyle name="Normal 2 12 2 2 24" xfId="5919"/>
    <cellStyle name="Normal 2 12 2 2 25" xfId="5920"/>
    <cellStyle name="Normal 2 12 2 2 26" xfId="5921"/>
    <cellStyle name="Normal 2 12 2 2 27" xfId="5922"/>
    <cellStyle name="Normal 2 12 2 2 28" xfId="5923"/>
    <cellStyle name="Normal 2 12 2 2 29" xfId="5924"/>
    <cellStyle name="Normal 2 12 2 2 3" xfId="5925"/>
    <cellStyle name="Normal 2 12 2 2 30" xfId="5926"/>
    <cellStyle name="Normal 2 12 2 2 31" xfId="5927"/>
    <cellStyle name="Normal 2 12 2 2 32" xfId="5928"/>
    <cellStyle name="Normal 2 12 2 2 33" xfId="5929"/>
    <cellStyle name="Normal 2 12 2 2 34" xfId="5930"/>
    <cellStyle name="Normal 2 12 2 2 35" xfId="5931"/>
    <cellStyle name="Normal 2 12 2 2 36" xfId="5932"/>
    <cellStyle name="Normal 2 12 2 2 37" xfId="5933"/>
    <cellStyle name="Normal 2 12 2 2 38" xfId="5934"/>
    <cellStyle name="Normal 2 12 2 2 4" xfId="5935"/>
    <cellStyle name="Normal 2 12 2 2 5" xfId="5936"/>
    <cellStyle name="Normal 2 12 2 2 6" xfId="5937"/>
    <cellStyle name="Normal 2 12 2 2 7" xfId="5938"/>
    <cellStyle name="Normal 2 12 2 2 8" xfId="5939"/>
    <cellStyle name="Normal 2 12 2 2 9" xfId="5940"/>
    <cellStyle name="Normal 2 12 2 20" xfId="5941"/>
    <cellStyle name="Normal 2 12 2 21" xfId="5942"/>
    <cellStyle name="Normal 2 12 2 22" xfId="5943"/>
    <cellStyle name="Normal 2 12 2 23" xfId="5944"/>
    <cellStyle name="Normal 2 12 2 24" xfId="5945"/>
    <cellStyle name="Normal 2 12 2 25" xfId="5946"/>
    <cellStyle name="Normal 2 12 2 26" xfId="5947"/>
    <cellStyle name="Normal 2 12 2 27" xfId="5948"/>
    <cellStyle name="Normal 2 12 2 28" xfId="5949"/>
    <cellStyle name="Normal 2 12 2 29" xfId="5950"/>
    <cellStyle name="Normal 2 12 2 3" xfId="5951"/>
    <cellStyle name="Normal 2 12 2 30" xfId="5952"/>
    <cellStyle name="Normal 2 12 2 31" xfId="5953"/>
    <cellStyle name="Normal 2 12 2 32" xfId="5954"/>
    <cellStyle name="Normal 2 12 2 33" xfId="5955"/>
    <cellStyle name="Normal 2 12 2 34" xfId="5956"/>
    <cellStyle name="Normal 2 12 2 35" xfId="5957"/>
    <cellStyle name="Normal 2 12 2 36" xfId="5958"/>
    <cellStyle name="Normal 2 12 2 37" xfId="5959"/>
    <cellStyle name="Normal 2 12 2 38" xfId="5960"/>
    <cellStyle name="Normal 2 12 2 39" xfId="5961"/>
    <cellStyle name="Normal 2 12 2 4" xfId="5962"/>
    <cellStyle name="Normal 2 12 2 40" xfId="5963"/>
    <cellStyle name="Normal 2 12 2 5" xfId="5964"/>
    <cellStyle name="Normal 2 12 2 6" xfId="5965"/>
    <cellStyle name="Normal 2 12 2 7" xfId="5966"/>
    <cellStyle name="Normal 2 12 2 8" xfId="5967"/>
    <cellStyle name="Normal 2 12 2 9" xfId="5968"/>
    <cellStyle name="Normal 2 12 20" xfId="5969"/>
    <cellStyle name="Normal 2 12 21" xfId="5970"/>
    <cellStyle name="Normal 2 12 22" xfId="5971"/>
    <cellStyle name="Normal 2 12 23" xfId="5972"/>
    <cellStyle name="Normal 2 12 24" xfId="5973"/>
    <cellStyle name="Normal 2 12 25" xfId="5974"/>
    <cellStyle name="Normal 2 12 26" xfId="5975"/>
    <cellStyle name="Normal 2 12 27" xfId="5976"/>
    <cellStyle name="Normal 2 12 28" xfId="5977"/>
    <cellStyle name="Normal 2 12 29" xfId="5978"/>
    <cellStyle name="Normal 2 12 3" xfId="5979"/>
    <cellStyle name="Normal 2 12 3 10" xfId="5980"/>
    <cellStyle name="Normal 2 12 3 11" xfId="5981"/>
    <cellStyle name="Normal 2 12 3 12" xfId="5982"/>
    <cellStyle name="Normal 2 12 3 13" xfId="5983"/>
    <cellStyle name="Normal 2 12 3 14" xfId="5984"/>
    <cellStyle name="Normal 2 12 3 15" xfId="5985"/>
    <cellStyle name="Normal 2 12 3 16" xfId="5986"/>
    <cellStyle name="Normal 2 12 3 17" xfId="5987"/>
    <cellStyle name="Normal 2 12 3 18" xfId="5988"/>
    <cellStyle name="Normal 2 12 3 19" xfId="5989"/>
    <cellStyle name="Normal 2 12 3 2" xfId="5990"/>
    <cellStyle name="Normal 2 12 3 2 10" xfId="5991"/>
    <cellStyle name="Normal 2 12 3 2 11" xfId="5992"/>
    <cellStyle name="Normal 2 12 3 2 12" xfId="5993"/>
    <cellStyle name="Normal 2 12 3 2 13" xfId="5994"/>
    <cellStyle name="Normal 2 12 3 2 14" xfId="5995"/>
    <cellStyle name="Normal 2 12 3 2 15" xfId="5996"/>
    <cellStyle name="Normal 2 12 3 2 16" xfId="5997"/>
    <cellStyle name="Normal 2 12 3 2 17" xfId="5998"/>
    <cellStyle name="Normal 2 12 3 2 18" xfId="5999"/>
    <cellStyle name="Normal 2 12 3 2 19" xfId="6000"/>
    <cellStyle name="Normal 2 12 3 2 2" xfId="6001"/>
    <cellStyle name="Normal 2 12 3 2 20" xfId="6002"/>
    <cellStyle name="Normal 2 12 3 2 21" xfId="6003"/>
    <cellStyle name="Normal 2 12 3 2 22" xfId="6004"/>
    <cellStyle name="Normal 2 12 3 2 23" xfId="6005"/>
    <cellStyle name="Normal 2 12 3 2 24" xfId="6006"/>
    <cellStyle name="Normal 2 12 3 2 25" xfId="6007"/>
    <cellStyle name="Normal 2 12 3 2 26" xfId="6008"/>
    <cellStyle name="Normal 2 12 3 2 27" xfId="6009"/>
    <cellStyle name="Normal 2 12 3 2 28" xfId="6010"/>
    <cellStyle name="Normal 2 12 3 2 29" xfId="6011"/>
    <cellStyle name="Normal 2 12 3 2 3" xfId="6012"/>
    <cellStyle name="Normal 2 12 3 2 30" xfId="6013"/>
    <cellStyle name="Normal 2 12 3 2 31" xfId="6014"/>
    <cellStyle name="Normal 2 12 3 2 32" xfId="6015"/>
    <cellStyle name="Normal 2 12 3 2 33" xfId="6016"/>
    <cellStyle name="Normal 2 12 3 2 34" xfId="6017"/>
    <cellStyle name="Normal 2 12 3 2 35" xfId="6018"/>
    <cellStyle name="Normal 2 12 3 2 36" xfId="6019"/>
    <cellStyle name="Normal 2 12 3 2 37" xfId="6020"/>
    <cellStyle name="Normal 2 12 3 2 38" xfId="6021"/>
    <cellStyle name="Normal 2 12 3 2 4" xfId="6022"/>
    <cellStyle name="Normal 2 12 3 2 5" xfId="6023"/>
    <cellStyle name="Normal 2 12 3 2 6" xfId="6024"/>
    <cellStyle name="Normal 2 12 3 2 7" xfId="6025"/>
    <cellStyle name="Normal 2 12 3 2 8" xfId="6026"/>
    <cellStyle name="Normal 2 12 3 2 9" xfId="6027"/>
    <cellStyle name="Normal 2 12 3 20" xfId="6028"/>
    <cellStyle name="Normal 2 12 3 21" xfId="6029"/>
    <cellStyle name="Normal 2 12 3 22" xfId="6030"/>
    <cellStyle name="Normal 2 12 3 23" xfId="6031"/>
    <cellStyle name="Normal 2 12 3 24" xfId="6032"/>
    <cellStyle name="Normal 2 12 3 25" xfId="6033"/>
    <cellStyle name="Normal 2 12 3 26" xfId="6034"/>
    <cellStyle name="Normal 2 12 3 27" xfId="6035"/>
    <cellStyle name="Normal 2 12 3 28" xfId="6036"/>
    <cellStyle name="Normal 2 12 3 29" xfId="6037"/>
    <cellStyle name="Normal 2 12 3 3" xfId="6038"/>
    <cellStyle name="Normal 2 12 3 30" xfId="6039"/>
    <cellStyle name="Normal 2 12 3 31" xfId="6040"/>
    <cellStyle name="Normal 2 12 3 32" xfId="6041"/>
    <cellStyle name="Normal 2 12 3 33" xfId="6042"/>
    <cellStyle name="Normal 2 12 3 34" xfId="6043"/>
    <cellStyle name="Normal 2 12 3 35" xfId="6044"/>
    <cellStyle name="Normal 2 12 3 36" xfId="6045"/>
    <cellStyle name="Normal 2 12 3 37" xfId="6046"/>
    <cellStyle name="Normal 2 12 3 38" xfId="6047"/>
    <cellStyle name="Normal 2 12 3 4" xfId="6048"/>
    <cellStyle name="Normal 2 12 3 5" xfId="6049"/>
    <cellStyle name="Normal 2 12 3 6" xfId="6050"/>
    <cellStyle name="Normal 2 12 3 7" xfId="6051"/>
    <cellStyle name="Normal 2 12 3 8" xfId="6052"/>
    <cellStyle name="Normal 2 12 3 9" xfId="6053"/>
    <cellStyle name="Normal 2 12 30" xfId="6054"/>
    <cellStyle name="Normal 2 12 31" xfId="6055"/>
    <cellStyle name="Normal 2 12 32" xfId="6056"/>
    <cellStyle name="Normal 2 12 33" xfId="6057"/>
    <cellStyle name="Normal 2 12 34" xfId="6058"/>
    <cellStyle name="Normal 2 12 35" xfId="6059"/>
    <cellStyle name="Normal 2 12 36" xfId="6060"/>
    <cellStyle name="Normal 2 12 37" xfId="6061"/>
    <cellStyle name="Normal 2 12 38" xfId="6062"/>
    <cellStyle name="Normal 2 12 39" xfId="6063"/>
    <cellStyle name="Normal 2 12 4" xfId="6064"/>
    <cellStyle name="Normal 2 12 40" xfId="6065"/>
    <cellStyle name="Normal 2 12 5" xfId="6066"/>
    <cellStyle name="Normal 2 12 6" xfId="6067"/>
    <cellStyle name="Normal 2 12 7" xfId="6068"/>
    <cellStyle name="Normal 2 12 8" xfId="6069"/>
    <cellStyle name="Normal 2 12 9" xfId="6070"/>
    <cellStyle name="Normal 2 13" xfId="6071"/>
    <cellStyle name="Normal 2 13 10" xfId="6072"/>
    <cellStyle name="Normal 2 13 11" xfId="6073"/>
    <cellStyle name="Normal 2 13 12" xfId="6074"/>
    <cellStyle name="Normal 2 13 13" xfId="6075"/>
    <cellStyle name="Normal 2 13 14" xfId="6076"/>
    <cellStyle name="Normal 2 13 15" xfId="6077"/>
    <cellStyle name="Normal 2 13 16" xfId="6078"/>
    <cellStyle name="Normal 2 13 17" xfId="6079"/>
    <cellStyle name="Normal 2 13 18" xfId="6080"/>
    <cellStyle name="Normal 2 13 19" xfId="6081"/>
    <cellStyle name="Normal 2 13 2" xfId="6082"/>
    <cellStyle name="Normal 2 13 2 10" xfId="6083"/>
    <cellStyle name="Normal 2 13 2 11" xfId="6084"/>
    <cellStyle name="Normal 2 13 2 12" xfId="6085"/>
    <cellStyle name="Normal 2 13 2 13" xfId="6086"/>
    <cellStyle name="Normal 2 13 2 14" xfId="6087"/>
    <cellStyle name="Normal 2 13 2 15" xfId="6088"/>
    <cellStyle name="Normal 2 13 2 16" xfId="6089"/>
    <cellStyle name="Normal 2 13 2 17" xfId="6090"/>
    <cellStyle name="Normal 2 13 2 18" xfId="6091"/>
    <cellStyle name="Normal 2 13 2 19" xfId="6092"/>
    <cellStyle name="Normal 2 13 2 2" xfId="6093"/>
    <cellStyle name="Normal 2 13 2 2 10" xfId="6094"/>
    <cellStyle name="Normal 2 13 2 2 11" xfId="6095"/>
    <cellStyle name="Normal 2 13 2 2 12" xfId="6096"/>
    <cellStyle name="Normal 2 13 2 2 13" xfId="6097"/>
    <cellStyle name="Normal 2 13 2 2 14" xfId="6098"/>
    <cellStyle name="Normal 2 13 2 2 15" xfId="6099"/>
    <cellStyle name="Normal 2 13 2 2 16" xfId="6100"/>
    <cellStyle name="Normal 2 13 2 2 17" xfId="6101"/>
    <cellStyle name="Normal 2 13 2 2 18" xfId="6102"/>
    <cellStyle name="Normal 2 13 2 2 19" xfId="6103"/>
    <cellStyle name="Normal 2 13 2 2 2" xfId="6104"/>
    <cellStyle name="Normal 2 13 2 2 2 10" xfId="6105"/>
    <cellStyle name="Normal 2 13 2 2 2 11" xfId="6106"/>
    <cellStyle name="Normal 2 13 2 2 2 12" xfId="6107"/>
    <cellStyle name="Normal 2 13 2 2 2 13" xfId="6108"/>
    <cellStyle name="Normal 2 13 2 2 2 14" xfId="6109"/>
    <cellStyle name="Normal 2 13 2 2 2 15" xfId="6110"/>
    <cellStyle name="Normal 2 13 2 2 2 16" xfId="6111"/>
    <cellStyle name="Normal 2 13 2 2 2 17" xfId="6112"/>
    <cellStyle name="Normal 2 13 2 2 2 18" xfId="6113"/>
    <cellStyle name="Normal 2 13 2 2 2 19" xfId="6114"/>
    <cellStyle name="Normal 2 13 2 2 2 2" xfId="6115"/>
    <cellStyle name="Normal 2 13 2 2 2 20" xfId="6116"/>
    <cellStyle name="Normal 2 13 2 2 2 21" xfId="6117"/>
    <cellStyle name="Normal 2 13 2 2 2 22" xfId="6118"/>
    <cellStyle name="Normal 2 13 2 2 2 23" xfId="6119"/>
    <cellStyle name="Normal 2 13 2 2 2 24" xfId="6120"/>
    <cellStyle name="Normal 2 13 2 2 2 25" xfId="6121"/>
    <cellStyle name="Normal 2 13 2 2 2 26" xfId="6122"/>
    <cellStyle name="Normal 2 13 2 2 2 27" xfId="6123"/>
    <cellStyle name="Normal 2 13 2 2 2 28" xfId="6124"/>
    <cellStyle name="Normal 2 13 2 2 2 29" xfId="6125"/>
    <cellStyle name="Normal 2 13 2 2 2 3" xfId="6126"/>
    <cellStyle name="Normal 2 13 2 2 2 30" xfId="6127"/>
    <cellStyle name="Normal 2 13 2 2 2 31" xfId="6128"/>
    <cellStyle name="Normal 2 13 2 2 2 32" xfId="6129"/>
    <cellStyle name="Normal 2 13 2 2 2 33" xfId="6130"/>
    <cellStyle name="Normal 2 13 2 2 2 34" xfId="6131"/>
    <cellStyle name="Normal 2 13 2 2 2 35" xfId="6132"/>
    <cellStyle name="Normal 2 13 2 2 2 36" xfId="6133"/>
    <cellStyle name="Normal 2 13 2 2 2 37" xfId="6134"/>
    <cellStyle name="Normal 2 13 2 2 2 38" xfId="6135"/>
    <cellStyle name="Normal 2 13 2 2 2 4" xfId="6136"/>
    <cellStyle name="Normal 2 13 2 2 2 5" xfId="6137"/>
    <cellStyle name="Normal 2 13 2 2 2 6" xfId="6138"/>
    <cellStyle name="Normal 2 13 2 2 2 7" xfId="6139"/>
    <cellStyle name="Normal 2 13 2 2 2 8" xfId="6140"/>
    <cellStyle name="Normal 2 13 2 2 2 9" xfId="6141"/>
    <cellStyle name="Normal 2 13 2 2 20" xfId="6142"/>
    <cellStyle name="Normal 2 13 2 2 21" xfId="6143"/>
    <cellStyle name="Normal 2 13 2 2 22" xfId="6144"/>
    <cellStyle name="Normal 2 13 2 2 23" xfId="6145"/>
    <cellStyle name="Normal 2 13 2 2 24" xfId="6146"/>
    <cellStyle name="Normal 2 13 2 2 25" xfId="6147"/>
    <cellStyle name="Normal 2 13 2 2 26" xfId="6148"/>
    <cellStyle name="Normal 2 13 2 2 27" xfId="6149"/>
    <cellStyle name="Normal 2 13 2 2 28" xfId="6150"/>
    <cellStyle name="Normal 2 13 2 2 29" xfId="6151"/>
    <cellStyle name="Normal 2 13 2 2 3" xfId="6152"/>
    <cellStyle name="Normal 2 13 2 2 30" xfId="6153"/>
    <cellStyle name="Normal 2 13 2 2 31" xfId="6154"/>
    <cellStyle name="Normal 2 13 2 2 32" xfId="6155"/>
    <cellStyle name="Normal 2 13 2 2 33" xfId="6156"/>
    <cellStyle name="Normal 2 13 2 2 34" xfId="6157"/>
    <cellStyle name="Normal 2 13 2 2 35" xfId="6158"/>
    <cellStyle name="Normal 2 13 2 2 36" xfId="6159"/>
    <cellStyle name="Normal 2 13 2 2 37" xfId="6160"/>
    <cellStyle name="Normal 2 13 2 2 38" xfId="6161"/>
    <cellStyle name="Normal 2 13 2 2 4" xfId="6162"/>
    <cellStyle name="Normal 2 13 2 2 5" xfId="6163"/>
    <cellStyle name="Normal 2 13 2 2 6" xfId="6164"/>
    <cellStyle name="Normal 2 13 2 2 7" xfId="6165"/>
    <cellStyle name="Normal 2 13 2 2 8" xfId="6166"/>
    <cellStyle name="Normal 2 13 2 2 9" xfId="6167"/>
    <cellStyle name="Normal 2 13 2 20" xfId="6168"/>
    <cellStyle name="Normal 2 13 2 21" xfId="6169"/>
    <cellStyle name="Normal 2 13 2 22" xfId="6170"/>
    <cellStyle name="Normal 2 13 2 23" xfId="6171"/>
    <cellStyle name="Normal 2 13 2 24" xfId="6172"/>
    <cellStyle name="Normal 2 13 2 25" xfId="6173"/>
    <cellStyle name="Normal 2 13 2 26" xfId="6174"/>
    <cellStyle name="Normal 2 13 2 27" xfId="6175"/>
    <cellStyle name="Normal 2 13 2 28" xfId="6176"/>
    <cellStyle name="Normal 2 13 2 29" xfId="6177"/>
    <cellStyle name="Normal 2 13 2 3" xfId="6178"/>
    <cellStyle name="Normal 2 13 2 30" xfId="6179"/>
    <cellStyle name="Normal 2 13 2 31" xfId="6180"/>
    <cellStyle name="Normal 2 13 2 32" xfId="6181"/>
    <cellStyle name="Normal 2 13 2 33" xfId="6182"/>
    <cellStyle name="Normal 2 13 2 34" xfId="6183"/>
    <cellStyle name="Normal 2 13 2 35" xfId="6184"/>
    <cellStyle name="Normal 2 13 2 36" xfId="6185"/>
    <cellStyle name="Normal 2 13 2 37" xfId="6186"/>
    <cellStyle name="Normal 2 13 2 38" xfId="6187"/>
    <cellStyle name="Normal 2 13 2 39" xfId="6188"/>
    <cellStyle name="Normal 2 13 2 4" xfId="6189"/>
    <cellStyle name="Normal 2 13 2 40" xfId="6190"/>
    <cellStyle name="Normal 2 13 2 5" xfId="6191"/>
    <cellStyle name="Normal 2 13 2 6" xfId="6192"/>
    <cellStyle name="Normal 2 13 2 7" xfId="6193"/>
    <cellStyle name="Normal 2 13 2 8" xfId="6194"/>
    <cellStyle name="Normal 2 13 2 9" xfId="6195"/>
    <cellStyle name="Normal 2 13 20" xfId="6196"/>
    <cellStyle name="Normal 2 13 21" xfId="6197"/>
    <cellStyle name="Normal 2 13 22" xfId="6198"/>
    <cellStyle name="Normal 2 13 23" xfId="6199"/>
    <cellStyle name="Normal 2 13 24" xfId="6200"/>
    <cellStyle name="Normal 2 13 25" xfId="6201"/>
    <cellStyle name="Normal 2 13 26" xfId="6202"/>
    <cellStyle name="Normal 2 13 27" xfId="6203"/>
    <cellStyle name="Normal 2 13 28" xfId="6204"/>
    <cellStyle name="Normal 2 13 29" xfId="6205"/>
    <cellStyle name="Normal 2 13 3" xfId="6206"/>
    <cellStyle name="Normal 2 13 3 10" xfId="6207"/>
    <cellStyle name="Normal 2 13 3 11" xfId="6208"/>
    <cellStyle name="Normal 2 13 3 12" xfId="6209"/>
    <cellStyle name="Normal 2 13 3 13" xfId="6210"/>
    <cellStyle name="Normal 2 13 3 14" xfId="6211"/>
    <cellStyle name="Normal 2 13 3 15" xfId="6212"/>
    <cellStyle name="Normal 2 13 3 16" xfId="6213"/>
    <cellStyle name="Normal 2 13 3 17" xfId="6214"/>
    <cellStyle name="Normal 2 13 3 18" xfId="6215"/>
    <cellStyle name="Normal 2 13 3 19" xfId="6216"/>
    <cellStyle name="Normal 2 13 3 2" xfId="6217"/>
    <cellStyle name="Normal 2 13 3 2 10" xfId="6218"/>
    <cellStyle name="Normal 2 13 3 2 11" xfId="6219"/>
    <cellStyle name="Normal 2 13 3 2 12" xfId="6220"/>
    <cellStyle name="Normal 2 13 3 2 13" xfId="6221"/>
    <cellStyle name="Normal 2 13 3 2 14" xfId="6222"/>
    <cellStyle name="Normal 2 13 3 2 15" xfId="6223"/>
    <cellStyle name="Normal 2 13 3 2 16" xfId="6224"/>
    <cellStyle name="Normal 2 13 3 2 17" xfId="6225"/>
    <cellStyle name="Normal 2 13 3 2 18" xfId="6226"/>
    <cellStyle name="Normal 2 13 3 2 19" xfId="6227"/>
    <cellStyle name="Normal 2 13 3 2 2" xfId="6228"/>
    <cellStyle name="Normal 2 13 3 2 20" xfId="6229"/>
    <cellStyle name="Normal 2 13 3 2 21" xfId="6230"/>
    <cellStyle name="Normal 2 13 3 2 22" xfId="6231"/>
    <cellStyle name="Normal 2 13 3 2 23" xfId="6232"/>
    <cellStyle name="Normal 2 13 3 2 24" xfId="6233"/>
    <cellStyle name="Normal 2 13 3 2 25" xfId="6234"/>
    <cellStyle name="Normal 2 13 3 2 26" xfId="6235"/>
    <cellStyle name="Normal 2 13 3 2 27" xfId="6236"/>
    <cellStyle name="Normal 2 13 3 2 28" xfId="6237"/>
    <cellStyle name="Normal 2 13 3 2 29" xfId="6238"/>
    <cellStyle name="Normal 2 13 3 2 3" xfId="6239"/>
    <cellStyle name="Normal 2 13 3 2 30" xfId="6240"/>
    <cellStyle name="Normal 2 13 3 2 31" xfId="6241"/>
    <cellStyle name="Normal 2 13 3 2 32" xfId="6242"/>
    <cellStyle name="Normal 2 13 3 2 33" xfId="6243"/>
    <cellStyle name="Normal 2 13 3 2 34" xfId="6244"/>
    <cellStyle name="Normal 2 13 3 2 35" xfId="6245"/>
    <cellStyle name="Normal 2 13 3 2 36" xfId="6246"/>
    <cellStyle name="Normal 2 13 3 2 37" xfId="6247"/>
    <cellStyle name="Normal 2 13 3 2 38" xfId="6248"/>
    <cellStyle name="Normal 2 13 3 2 4" xfId="6249"/>
    <cellStyle name="Normal 2 13 3 2 5" xfId="6250"/>
    <cellStyle name="Normal 2 13 3 2 6" xfId="6251"/>
    <cellStyle name="Normal 2 13 3 2 7" xfId="6252"/>
    <cellStyle name="Normal 2 13 3 2 8" xfId="6253"/>
    <cellStyle name="Normal 2 13 3 2 9" xfId="6254"/>
    <cellStyle name="Normal 2 13 3 20" xfId="6255"/>
    <cellStyle name="Normal 2 13 3 21" xfId="6256"/>
    <cellStyle name="Normal 2 13 3 22" xfId="6257"/>
    <cellStyle name="Normal 2 13 3 23" xfId="6258"/>
    <cellStyle name="Normal 2 13 3 24" xfId="6259"/>
    <cellStyle name="Normal 2 13 3 25" xfId="6260"/>
    <cellStyle name="Normal 2 13 3 26" xfId="6261"/>
    <cellStyle name="Normal 2 13 3 27" xfId="6262"/>
    <cellStyle name="Normal 2 13 3 28" xfId="6263"/>
    <cellStyle name="Normal 2 13 3 29" xfId="6264"/>
    <cellStyle name="Normal 2 13 3 3" xfId="6265"/>
    <cellStyle name="Normal 2 13 3 30" xfId="6266"/>
    <cellStyle name="Normal 2 13 3 31" xfId="6267"/>
    <cellStyle name="Normal 2 13 3 32" xfId="6268"/>
    <cellStyle name="Normal 2 13 3 33" xfId="6269"/>
    <cellStyle name="Normal 2 13 3 34" xfId="6270"/>
    <cellStyle name="Normal 2 13 3 35" xfId="6271"/>
    <cellStyle name="Normal 2 13 3 36" xfId="6272"/>
    <cellStyle name="Normal 2 13 3 37" xfId="6273"/>
    <cellStyle name="Normal 2 13 3 38" xfId="6274"/>
    <cellStyle name="Normal 2 13 3 4" xfId="6275"/>
    <cellStyle name="Normal 2 13 3 5" xfId="6276"/>
    <cellStyle name="Normal 2 13 3 6" xfId="6277"/>
    <cellStyle name="Normal 2 13 3 7" xfId="6278"/>
    <cellStyle name="Normal 2 13 3 8" xfId="6279"/>
    <cellStyle name="Normal 2 13 3 9" xfId="6280"/>
    <cellStyle name="Normal 2 13 30" xfId="6281"/>
    <cellStyle name="Normal 2 13 31" xfId="6282"/>
    <cellStyle name="Normal 2 13 32" xfId="6283"/>
    <cellStyle name="Normal 2 13 33" xfId="6284"/>
    <cellStyle name="Normal 2 13 34" xfId="6285"/>
    <cellStyle name="Normal 2 13 35" xfId="6286"/>
    <cellStyle name="Normal 2 13 36" xfId="6287"/>
    <cellStyle name="Normal 2 13 37" xfId="6288"/>
    <cellStyle name="Normal 2 13 38" xfId="6289"/>
    <cellStyle name="Normal 2 13 39" xfId="6290"/>
    <cellStyle name="Normal 2 13 4" xfId="6291"/>
    <cellStyle name="Normal 2 13 40" xfId="6292"/>
    <cellStyle name="Normal 2 13 5" xfId="6293"/>
    <cellStyle name="Normal 2 13 6" xfId="6294"/>
    <cellStyle name="Normal 2 13 7" xfId="6295"/>
    <cellStyle name="Normal 2 13 8" xfId="6296"/>
    <cellStyle name="Normal 2 13 9" xfId="6297"/>
    <cellStyle name="Normal 2 14" xfId="6298"/>
    <cellStyle name="Normal 2 14 10" xfId="6299"/>
    <cellStyle name="Normal 2 14 11" xfId="6300"/>
    <cellStyle name="Normal 2 14 12" xfId="6301"/>
    <cellStyle name="Normal 2 14 13" xfId="6302"/>
    <cellStyle name="Normal 2 14 14" xfId="6303"/>
    <cellStyle name="Normal 2 14 15" xfId="6304"/>
    <cellStyle name="Normal 2 14 16" xfId="6305"/>
    <cellStyle name="Normal 2 14 17" xfId="6306"/>
    <cellStyle name="Normal 2 14 18" xfId="6307"/>
    <cellStyle name="Normal 2 14 19" xfId="6308"/>
    <cellStyle name="Normal 2 14 2" xfId="6309"/>
    <cellStyle name="Normal 2 14 2 10" xfId="6310"/>
    <cellStyle name="Normal 2 14 2 11" xfId="6311"/>
    <cellStyle name="Normal 2 14 2 12" xfId="6312"/>
    <cellStyle name="Normal 2 14 2 13" xfId="6313"/>
    <cellStyle name="Normal 2 14 2 14" xfId="6314"/>
    <cellStyle name="Normal 2 14 2 15" xfId="6315"/>
    <cellStyle name="Normal 2 14 2 16" xfId="6316"/>
    <cellStyle name="Normal 2 14 2 17" xfId="6317"/>
    <cellStyle name="Normal 2 14 2 18" xfId="6318"/>
    <cellStyle name="Normal 2 14 2 19" xfId="6319"/>
    <cellStyle name="Normal 2 14 2 2" xfId="6320"/>
    <cellStyle name="Normal 2 14 2 2 10" xfId="6321"/>
    <cellStyle name="Normal 2 14 2 2 11" xfId="6322"/>
    <cellStyle name="Normal 2 14 2 2 12" xfId="6323"/>
    <cellStyle name="Normal 2 14 2 2 13" xfId="6324"/>
    <cellStyle name="Normal 2 14 2 2 14" xfId="6325"/>
    <cellStyle name="Normal 2 14 2 2 15" xfId="6326"/>
    <cellStyle name="Normal 2 14 2 2 16" xfId="6327"/>
    <cellStyle name="Normal 2 14 2 2 17" xfId="6328"/>
    <cellStyle name="Normal 2 14 2 2 18" xfId="6329"/>
    <cellStyle name="Normal 2 14 2 2 19" xfId="6330"/>
    <cellStyle name="Normal 2 14 2 2 2" xfId="6331"/>
    <cellStyle name="Normal 2 14 2 2 2 10" xfId="6332"/>
    <cellStyle name="Normal 2 14 2 2 2 11" xfId="6333"/>
    <cellStyle name="Normal 2 14 2 2 2 12" xfId="6334"/>
    <cellStyle name="Normal 2 14 2 2 2 13" xfId="6335"/>
    <cellStyle name="Normal 2 14 2 2 2 14" xfId="6336"/>
    <cellStyle name="Normal 2 14 2 2 2 15" xfId="6337"/>
    <cellStyle name="Normal 2 14 2 2 2 16" xfId="6338"/>
    <cellStyle name="Normal 2 14 2 2 2 17" xfId="6339"/>
    <cellStyle name="Normal 2 14 2 2 2 18" xfId="6340"/>
    <cellStyle name="Normal 2 14 2 2 2 19" xfId="6341"/>
    <cellStyle name="Normal 2 14 2 2 2 2" xfId="6342"/>
    <cellStyle name="Normal 2 14 2 2 2 20" xfId="6343"/>
    <cellStyle name="Normal 2 14 2 2 2 21" xfId="6344"/>
    <cellStyle name="Normal 2 14 2 2 2 22" xfId="6345"/>
    <cellStyle name="Normal 2 14 2 2 2 23" xfId="6346"/>
    <cellStyle name="Normal 2 14 2 2 2 24" xfId="6347"/>
    <cellStyle name="Normal 2 14 2 2 2 25" xfId="6348"/>
    <cellStyle name="Normal 2 14 2 2 2 26" xfId="6349"/>
    <cellStyle name="Normal 2 14 2 2 2 27" xfId="6350"/>
    <cellStyle name="Normal 2 14 2 2 2 28" xfId="6351"/>
    <cellStyle name="Normal 2 14 2 2 2 29" xfId="6352"/>
    <cellStyle name="Normal 2 14 2 2 2 3" xfId="6353"/>
    <cellStyle name="Normal 2 14 2 2 2 30" xfId="6354"/>
    <cellStyle name="Normal 2 14 2 2 2 31" xfId="6355"/>
    <cellStyle name="Normal 2 14 2 2 2 32" xfId="6356"/>
    <cellStyle name="Normal 2 14 2 2 2 33" xfId="6357"/>
    <cellStyle name="Normal 2 14 2 2 2 34" xfId="6358"/>
    <cellStyle name="Normal 2 14 2 2 2 35" xfId="6359"/>
    <cellStyle name="Normal 2 14 2 2 2 36" xfId="6360"/>
    <cellStyle name="Normal 2 14 2 2 2 37" xfId="6361"/>
    <cellStyle name="Normal 2 14 2 2 2 38" xfId="6362"/>
    <cellStyle name="Normal 2 14 2 2 2 4" xfId="6363"/>
    <cellStyle name="Normal 2 14 2 2 2 5" xfId="6364"/>
    <cellStyle name="Normal 2 14 2 2 2 6" xfId="6365"/>
    <cellStyle name="Normal 2 14 2 2 2 7" xfId="6366"/>
    <cellStyle name="Normal 2 14 2 2 2 8" xfId="6367"/>
    <cellStyle name="Normal 2 14 2 2 2 9" xfId="6368"/>
    <cellStyle name="Normal 2 14 2 2 20" xfId="6369"/>
    <cellStyle name="Normal 2 14 2 2 21" xfId="6370"/>
    <cellStyle name="Normal 2 14 2 2 22" xfId="6371"/>
    <cellStyle name="Normal 2 14 2 2 23" xfId="6372"/>
    <cellStyle name="Normal 2 14 2 2 24" xfId="6373"/>
    <cellStyle name="Normal 2 14 2 2 25" xfId="6374"/>
    <cellStyle name="Normal 2 14 2 2 26" xfId="6375"/>
    <cellStyle name="Normal 2 14 2 2 27" xfId="6376"/>
    <cellStyle name="Normal 2 14 2 2 28" xfId="6377"/>
    <cellStyle name="Normal 2 14 2 2 29" xfId="6378"/>
    <cellStyle name="Normal 2 14 2 2 3" xfId="6379"/>
    <cellStyle name="Normal 2 14 2 2 30" xfId="6380"/>
    <cellStyle name="Normal 2 14 2 2 31" xfId="6381"/>
    <cellStyle name="Normal 2 14 2 2 32" xfId="6382"/>
    <cellStyle name="Normal 2 14 2 2 33" xfId="6383"/>
    <cellStyle name="Normal 2 14 2 2 34" xfId="6384"/>
    <cellStyle name="Normal 2 14 2 2 35" xfId="6385"/>
    <cellStyle name="Normal 2 14 2 2 36" xfId="6386"/>
    <cellStyle name="Normal 2 14 2 2 37" xfId="6387"/>
    <cellStyle name="Normal 2 14 2 2 38" xfId="6388"/>
    <cellStyle name="Normal 2 14 2 2 4" xfId="6389"/>
    <cellStyle name="Normal 2 14 2 2 5" xfId="6390"/>
    <cellStyle name="Normal 2 14 2 2 6" xfId="6391"/>
    <cellStyle name="Normal 2 14 2 2 7" xfId="6392"/>
    <cellStyle name="Normal 2 14 2 2 8" xfId="6393"/>
    <cellStyle name="Normal 2 14 2 2 9" xfId="6394"/>
    <cellStyle name="Normal 2 14 2 20" xfId="6395"/>
    <cellStyle name="Normal 2 14 2 21" xfId="6396"/>
    <cellStyle name="Normal 2 14 2 22" xfId="6397"/>
    <cellStyle name="Normal 2 14 2 23" xfId="6398"/>
    <cellStyle name="Normal 2 14 2 24" xfId="6399"/>
    <cellStyle name="Normal 2 14 2 25" xfId="6400"/>
    <cellStyle name="Normal 2 14 2 26" xfId="6401"/>
    <cellStyle name="Normal 2 14 2 27" xfId="6402"/>
    <cellStyle name="Normal 2 14 2 28" xfId="6403"/>
    <cellStyle name="Normal 2 14 2 29" xfId="6404"/>
    <cellStyle name="Normal 2 14 2 3" xfId="6405"/>
    <cellStyle name="Normal 2 14 2 30" xfId="6406"/>
    <cellStyle name="Normal 2 14 2 31" xfId="6407"/>
    <cellStyle name="Normal 2 14 2 32" xfId="6408"/>
    <cellStyle name="Normal 2 14 2 33" xfId="6409"/>
    <cellStyle name="Normal 2 14 2 34" xfId="6410"/>
    <cellStyle name="Normal 2 14 2 35" xfId="6411"/>
    <cellStyle name="Normal 2 14 2 36" xfId="6412"/>
    <cellStyle name="Normal 2 14 2 37" xfId="6413"/>
    <cellStyle name="Normal 2 14 2 38" xfId="6414"/>
    <cellStyle name="Normal 2 14 2 39" xfId="6415"/>
    <cellStyle name="Normal 2 14 2 4" xfId="6416"/>
    <cellStyle name="Normal 2 14 2 40" xfId="6417"/>
    <cellStyle name="Normal 2 14 2 5" xfId="6418"/>
    <cellStyle name="Normal 2 14 2 6" xfId="6419"/>
    <cellStyle name="Normal 2 14 2 7" xfId="6420"/>
    <cellStyle name="Normal 2 14 2 8" xfId="6421"/>
    <cellStyle name="Normal 2 14 2 9" xfId="6422"/>
    <cellStyle name="Normal 2 14 20" xfId="6423"/>
    <cellStyle name="Normal 2 14 21" xfId="6424"/>
    <cellStyle name="Normal 2 14 22" xfId="6425"/>
    <cellStyle name="Normal 2 14 23" xfId="6426"/>
    <cellStyle name="Normal 2 14 24" xfId="6427"/>
    <cellStyle name="Normal 2 14 25" xfId="6428"/>
    <cellStyle name="Normal 2 14 26" xfId="6429"/>
    <cellStyle name="Normal 2 14 27" xfId="6430"/>
    <cellStyle name="Normal 2 14 28" xfId="6431"/>
    <cellStyle name="Normal 2 14 29" xfId="6432"/>
    <cellStyle name="Normal 2 14 3" xfId="6433"/>
    <cellStyle name="Normal 2 14 3 10" xfId="6434"/>
    <cellStyle name="Normal 2 14 3 11" xfId="6435"/>
    <cellStyle name="Normal 2 14 3 12" xfId="6436"/>
    <cellStyle name="Normal 2 14 3 13" xfId="6437"/>
    <cellStyle name="Normal 2 14 3 14" xfId="6438"/>
    <cellStyle name="Normal 2 14 3 15" xfId="6439"/>
    <cellStyle name="Normal 2 14 3 16" xfId="6440"/>
    <cellStyle name="Normal 2 14 3 17" xfId="6441"/>
    <cellStyle name="Normal 2 14 3 18" xfId="6442"/>
    <cellStyle name="Normal 2 14 3 19" xfId="6443"/>
    <cellStyle name="Normal 2 14 3 2" xfId="6444"/>
    <cellStyle name="Normal 2 14 3 2 10" xfId="6445"/>
    <cellStyle name="Normal 2 14 3 2 11" xfId="6446"/>
    <cellStyle name="Normal 2 14 3 2 12" xfId="6447"/>
    <cellStyle name="Normal 2 14 3 2 13" xfId="6448"/>
    <cellStyle name="Normal 2 14 3 2 14" xfId="6449"/>
    <cellStyle name="Normal 2 14 3 2 15" xfId="6450"/>
    <cellStyle name="Normal 2 14 3 2 16" xfId="6451"/>
    <cellStyle name="Normal 2 14 3 2 17" xfId="6452"/>
    <cellStyle name="Normal 2 14 3 2 18" xfId="6453"/>
    <cellStyle name="Normal 2 14 3 2 19" xfId="6454"/>
    <cellStyle name="Normal 2 14 3 2 2" xfId="6455"/>
    <cellStyle name="Normal 2 14 3 2 20" xfId="6456"/>
    <cellStyle name="Normal 2 14 3 2 21" xfId="6457"/>
    <cellStyle name="Normal 2 14 3 2 22" xfId="6458"/>
    <cellStyle name="Normal 2 14 3 2 23" xfId="6459"/>
    <cellStyle name="Normal 2 14 3 2 24" xfId="6460"/>
    <cellStyle name="Normal 2 14 3 2 25" xfId="6461"/>
    <cellStyle name="Normal 2 14 3 2 26" xfId="6462"/>
    <cellStyle name="Normal 2 14 3 2 27" xfId="6463"/>
    <cellStyle name="Normal 2 14 3 2 28" xfId="6464"/>
    <cellStyle name="Normal 2 14 3 2 29" xfId="6465"/>
    <cellStyle name="Normal 2 14 3 2 3" xfId="6466"/>
    <cellStyle name="Normal 2 14 3 2 30" xfId="6467"/>
    <cellStyle name="Normal 2 14 3 2 31" xfId="6468"/>
    <cellStyle name="Normal 2 14 3 2 32" xfId="6469"/>
    <cellStyle name="Normal 2 14 3 2 33" xfId="6470"/>
    <cellStyle name="Normal 2 14 3 2 34" xfId="6471"/>
    <cellStyle name="Normal 2 14 3 2 35" xfId="6472"/>
    <cellStyle name="Normal 2 14 3 2 36" xfId="6473"/>
    <cellStyle name="Normal 2 14 3 2 37" xfId="6474"/>
    <cellStyle name="Normal 2 14 3 2 38" xfId="6475"/>
    <cellStyle name="Normal 2 14 3 2 4" xfId="6476"/>
    <cellStyle name="Normal 2 14 3 2 5" xfId="6477"/>
    <cellStyle name="Normal 2 14 3 2 6" xfId="6478"/>
    <cellStyle name="Normal 2 14 3 2 7" xfId="6479"/>
    <cellStyle name="Normal 2 14 3 2 8" xfId="6480"/>
    <cellStyle name="Normal 2 14 3 2 9" xfId="6481"/>
    <cellStyle name="Normal 2 14 3 20" xfId="6482"/>
    <cellStyle name="Normal 2 14 3 21" xfId="6483"/>
    <cellStyle name="Normal 2 14 3 22" xfId="6484"/>
    <cellStyle name="Normal 2 14 3 23" xfId="6485"/>
    <cellStyle name="Normal 2 14 3 24" xfId="6486"/>
    <cellStyle name="Normal 2 14 3 25" xfId="6487"/>
    <cellStyle name="Normal 2 14 3 26" xfId="6488"/>
    <cellStyle name="Normal 2 14 3 27" xfId="6489"/>
    <cellStyle name="Normal 2 14 3 28" xfId="6490"/>
    <cellStyle name="Normal 2 14 3 29" xfId="6491"/>
    <cellStyle name="Normal 2 14 3 3" xfId="6492"/>
    <cellStyle name="Normal 2 14 3 30" xfId="6493"/>
    <cellStyle name="Normal 2 14 3 31" xfId="6494"/>
    <cellStyle name="Normal 2 14 3 32" xfId="6495"/>
    <cellStyle name="Normal 2 14 3 33" xfId="6496"/>
    <cellStyle name="Normal 2 14 3 34" xfId="6497"/>
    <cellStyle name="Normal 2 14 3 35" xfId="6498"/>
    <cellStyle name="Normal 2 14 3 36" xfId="6499"/>
    <cellStyle name="Normal 2 14 3 37" xfId="6500"/>
    <cellStyle name="Normal 2 14 3 38" xfId="6501"/>
    <cellStyle name="Normal 2 14 3 4" xfId="6502"/>
    <cellStyle name="Normal 2 14 3 5" xfId="6503"/>
    <cellStyle name="Normal 2 14 3 6" xfId="6504"/>
    <cellStyle name="Normal 2 14 3 7" xfId="6505"/>
    <cellStyle name="Normal 2 14 3 8" xfId="6506"/>
    <cellStyle name="Normal 2 14 3 9" xfId="6507"/>
    <cellStyle name="Normal 2 14 30" xfId="6508"/>
    <cellStyle name="Normal 2 14 31" xfId="6509"/>
    <cellStyle name="Normal 2 14 32" xfId="6510"/>
    <cellStyle name="Normal 2 14 33" xfId="6511"/>
    <cellStyle name="Normal 2 14 34" xfId="6512"/>
    <cellStyle name="Normal 2 14 35" xfId="6513"/>
    <cellStyle name="Normal 2 14 36" xfId="6514"/>
    <cellStyle name="Normal 2 14 37" xfId="6515"/>
    <cellStyle name="Normal 2 14 38" xfId="6516"/>
    <cellStyle name="Normal 2 14 39" xfId="6517"/>
    <cellStyle name="Normal 2 14 4" xfId="6518"/>
    <cellStyle name="Normal 2 14 40" xfId="6519"/>
    <cellStyle name="Normal 2 14 5" xfId="6520"/>
    <cellStyle name="Normal 2 14 6" xfId="6521"/>
    <cellStyle name="Normal 2 14 7" xfId="6522"/>
    <cellStyle name="Normal 2 14 8" xfId="6523"/>
    <cellStyle name="Normal 2 14 9" xfId="6524"/>
    <cellStyle name="Normal 2 15" xfId="6525"/>
    <cellStyle name="Normal 2 15 10" xfId="6526"/>
    <cellStyle name="Normal 2 15 11" xfId="6527"/>
    <cellStyle name="Normal 2 15 12" xfId="6528"/>
    <cellStyle name="Normal 2 15 13" xfId="6529"/>
    <cellStyle name="Normal 2 15 14" xfId="6530"/>
    <cellStyle name="Normal 2 15 15" xfId="6531"/>
    <cellStyle name="Normal 2 15 16" xfId="6532"/>
    <cellStyle name="Normal 2 15 17" xfId="6533"/>
    <cellStyle name="Normal 2 15 18" xfId="6534"/>
    <cellStyle name="Normal 2 15 19" xfId="6535"/>
    <cellStyle name="Normal 2 15 2" xfId="6536"/>
    <cellStyle name="Normal 2 15 2 10" xfId="6537"/>
    <cellStyle name="Normal 2 15 2 11" xfId="6538"/>
    <cellStyle name="Normal 2 15 2 12" xfId="6539"/>
    <cellStyle name="Normal 2 15 2 13" xfId="6540"/>
    <cellStyle name="Normal 2 15 2 14" xfId="6541"/>
    <cellStyle name="Normal 2 15 2 15" xfId="6542"/>
    <cellStyle name="Normal 2 15 2 16" xfId="6543"/>
    <cellStyle name="Normal 2 15 2 17" xfId="6544"/>
    <cellStyle name="Normal 2 15 2 18" xfId="6545"/>
    <cellStyle name="Normal 2 15 2 19" xfId="6546"/>
    <cellStyle name="Normal 2 15 2 2" xfId="6547"/>
    <cellStyle name="Normal 2 15 2 2 10" xfId="6548"/>
    <cellStyle name="Normal 2 15 2 2 11" xfId="6549"/>
    <cellStyle name="Normal 2 15 2 2 12" xfId="6550"/>
    <cellStyle name="Normal 2 15 2 2 13" xfId="6551"/>
    <cellStyle name="Normal 2 15 2 2 14" xfId="6552"/>
    <cellStyle name="Normal 2 15 2 2 15" xfId="6553"/>
    <cellStyle name="Normal 2 15 2 2 16" xfId="6554"/>
    <cellStyle name="Normal 2 15 2 2 17" xfId="6555"/>
    <cellStyle name="Normal 2 15 2 2 18" xfId="6556"/>
    <cellStyle name="Normal 2 15 2 2 19" xfId="6557"/>
    <cellStyle name="Normal 2 15 2 2 2" xfId="6558"/>
    <cellStyle name="Normal 2 15 2 2 2 10" xfId="6559"/>
    <cellStyle name="Normal 2 15 2 2 2 11" xfId="6560"/>
    <cellStyle name="Normal 2 15 2 2 2 12" xfId="6561"/>
    <cellStyle name="Normal 2 15 2 2 2 13" xfId="6562"/>
    <cellStyle name="Normal 2 15 2 2 2 14" xfId="6563"/>
    <cellStyle name="Normal 2 15 2 2 2 15" xfId="6564"/>
    <cellStyle name="Normal 2 15 2 2 2 16" xfId="6565"/>
    <cellStyle name="Normal 2 15 2 2 2 17" xfId="6566"/>
    <cellStyle name="Normal 2 15 2 2 2 18" xfId="6567"/>
    <cellStyle name="Normal 2 15 2 2 2 19" xfId="6568"/>
    <cellStyle name="Normal 2 15 2 2 2 2" xfId="6569"/>
    <cellStyle name="Normal 2 15 2 2 2 20" xfId="6570"/>
    <cellStyle name="Normal 2 15 2 2 2 21" xfId="6571"/>
    <cellStyle name="Normal 2 15 2 2 2 22" xfId="6572"/>
    <cellStyle name="Normal 2 15 2 2 2 23" xfId="6573"/>
    <cellStyle name="Normal 2 15 2 2 2 24" xfId="6574"/>
    <cellStyle name="Normal 2 15 2 2 2 25" xfId="6575"/>
    <cellStyle name="Normal 2 15 2 2 2 26" xfId="6576"/>
    <cellStyle name="Normal 2 15 2 2 2 27" xfId="6577"/>
    <cellStyle name="Normal 2 15 2 2 2 28" xfId="6578"/>
    <cellStyle name="Normal 2 15 2 2 2 29" xfId="6579"/>
    <cellStyle name="Normal 2 15 2 2 2 3" xfId="6580"/>
    <cellStyle name="Normal 2 15 2 2 2 30" xfId="6581"/>
    <cellStyle name="Normal 2 15 2 2 2 31" xfId="6582"/>
    <cellStyle name="Normal 2 15 2 2 2 32" xfId="6583"/>
    <cellStyle name="Normal 2 15 2 2 2 33" xfId="6584"/>
    <cellStyle name="Normal 2 15 2 2 2 34" xfId="6585"/>
    <cellStyle name="Normal 2 15 2 2 2 35" xfId="6586"/>
    <cellStyle name="Normal 2 15 2 2 2 36" xfId="6587"/>
    <cellStyle name="Normal 2 15 2 2 2 37" xfId="6588"/>
    <cellStyle name="Normal 2 15 2 2 2 38" xfId="6589"/>
    <cellStyle name="Normal 2 15 2 2 2 4" xfId="6590"/>
    <cellStyle name="Normal 2 15 2 2 2 5" xfId="6591"/>
    <cellStyle name="Normal 2 15 2 2 2 6" xfId="6592"/>
    <cellStyle name="Normal 2 15 2 2 2 7" xfId="6593"/>
    <cellStyle name="Normal 2 15 2 2 2 8" xfId="6594"/>
    <cellStyle name="Normal 2 15 2 2 2 9" xfId="6595"/>
    <cellStyle name="Normal 2 15 2 2 20" xfId="6596"/>
    <cellStyle name="Normal 2 15 2 2 21" xfId="6597"/>
    <cellStyle name="Normal 2 15 2 2 22" xfId="6598"/>
    <cellStyle name="Normal 2 15 2 2 23" xfId="6599"/>
    <cellStyle name="Normal 2 15 2 2 24" xfId="6600"/>
    <cellStyle name="Normal 2 15 2 2 25" xfId="6601"/>
    <cellStyle name="Normal 2 15 2 2 26" xfId="6602"/>
    <cellStyle name="Normal 2 15 2 2 27" xfId="6603"/>
    <cellStyle name="Normal 2 15 2 2 28" xfId="6604"/>
    <cellStyle name="Normal 2 15 2 2 29" xfId="6605"/>
    <cellStyle name="Normal 2 15 2 2 3" xfId="6606"/>
    <cellStyle name="Normal 2 15 2 2 30" xfId="6607"/>
    <cellStyle name="Normal 2 15 2 2 31" xfId="6608"/>
    <cellStyle name="Normal 2 15 2 2 32" xfId="6609"/>
    <cellStyle name="Normal 2 15 2 2 33" xfId="6610"/>
    <cellStyle name="Normal 2 15 2 2 34" xfId="6611"/>
    <cellStyle name="Normal 2 15 2 2 35" xfId="6612"/>
    <cellStyle name="Normal 2 15 2 2 36" xfId="6613"/>
    <cellStyle name="Normal 2 15 2 2 37" xfId="6614"/>
    <cellStyle name="Normal 2 15 2 2 38" xfId="6615"/>
    <cellStyle name="Normal 2 15 2 2 4" xfId="6616"/>
    <cellStyle name="Normal 2 15 2 2 5" xfId="6617"/>
    <cellStyle name="Normal 2 15 2 2 6" xfId="6618"/>
    <cellStyle name="Normal 2 15 2 2 7" xfId="6619"/>
    <cellStyle name="Normal 2 15 2 2 8" xfId="6620"/>
    <cellStyle name="Normal 2 15 2 2 9" xfId="6621"/>
    <cellStyle name="Normal 2 15 2 20" xfId="6622"/>
    <cellStyle name="Normal 2 15 2 21" xfId="6623"/>
    <cellStyle name="Normal 2 15 2 22" xfId="6624"/>
    <cellStyle name="Normal 2 15 2 23" xfId="6625"/>
    <cellStyle name="Normal 2 15 2 24" xfId="6626"/>
    <cellStyle name="Normal 2 15 2 25" xfId="6627"/>
    <cellStyle name="Normal 2 15 2 26" xfId="6628"/>
    <cellStyle name="Normal 2 15 2 27" xfId="6629"/>
    <cellStyle name="Normal 2 15 2 28" xfId="6630"/>
    <cellStyle name="Normal 2 15 2 29" xfId="6631"/>
    <cellStyle name="Normal 2 15 2 3" xfId="6632"/>
    <cellStyle name="Normal 2 15 2 30" xfId="6633"/>
    <cellStyle name="Normal 2 15 2 31" xfId="6634"/>
    <cellStyle name="Normal 2 15 2 32" xfId="6635"/>
    <cellStyle name="Normal 2 15 2 33" xfId="6636"/>
    <cellStyle name="Normal 2 15 2 34" xfId="6637"/>
    <cellStyle name="Normal 2 15 2 35" xfId="6638"/>
    <cellStyle name="Normal 2 15 2 36" xfId="6639"/>
    <cellStyle name="Normal 2 15 2 37" xfId="6640"/>
    <cellStyle name="Normal 2 15 2 38" xfId="6641"/>
    <cellStyle name="Normal 2 15 2 39" xfId="6642"/>
    <cellStyle name="Normal 2 15 2 4" xfId="6643"/>
    <cellStyle name="Normal 2 15 2 40" xfId="6644"/>
    <cellStyle name="Normal 2 15 2 5" xfId="6645"/>
    <cellStyle name="Normal 2 15 2 6" xfId="6646"/>
    <cellStyle name="Normal 2 15 2 7" xfId="6647"/>
    <cellStyle name="Normal 2 15 2 8" xfId="6648"/>
    <cellStyle name="Normal 2 15 2 9" xfId="6649"/>
    <cellStyle name="Normal 2 15 20" xfId="6650"/>
    <cellStyle name="Normal 2 15 21" xfId="6651"/>
    <cellStyle name="Normal 2 15 22" xfId="6652"/>
    <cellStyle name="Normal 2 15 23" xfId="6653"/>
    <cellStyle name="Normal 2 15 24" xfId="6654"/>
    <cellStyle name="Normal 2 15 25" xfId="6655"/>
    <cellStyle name="Normal 2 15 26" xfId="6656"/>
    <cellStyle name="Normal 2 15 27" xfId="6657"/>
    <cellStyle name="Normal 2 15 28" xfId="6658"/>
    <cellStyle name="Normal 2 15 29" xfId="6659"/>
    <cellStyle name="Normal 2 15 3" xfId="6660"/>
    <cellStyle name="Normal 2 15 3 10" xfId="6661"/>
    <cellStyle name="Normal 2 15 3 11" xfId="6662"/>
    <cellStyle name="Normal 2 15 3 12" xfId="6663"/>
    <cellStyle name="Normal 2 15 3 13" xfId="6664"/>
    <cellStyle name="Normal 2 15 3 14" xfId="6665"/>
    <cellStyle name="Normal 2 15 3 15" xfId="6666"/>
    <cellStyle name="Normal 2 15 3 16" xfId="6667"/>
    <cellStyle name="Normal 2 15 3 17" xfId="6668"/>
    <cellStyle name="Normal 2 15 3 18" xfId="6669"/>
    <cellStyle name="Normal 2 15 3 19" xfId="6670"/>
    <cellStyle name="Normal 2 15 3 2" xfId="6671"/>
    <cellStyle name="Normal 2 15 3 2 10" xfId="6672"/>
    <cellStyle name="Normal 2 15 3 2 11" xfId="6673"/>
    <cellStyle name="Normal 2 15 3 2 12" xfId="6674"/>
    <cellStyle name="Normal 2 15 3 2 13" xfId="6675"/>
    <cellStyle name="Normal 2 15 3 2 14" xfId="6676"/>
    <cellStyle name="Normal 2 15 3 2 15" xfId="6677"/>
    <cellStyle name="Normal 2 15 3 2 16" xfId="6678"/>
    <cellStyle name="Normal 2 15 3 2 17" xfId="6679"/>
    <cellStyle name="Normal 2 15 3 2 18" xfId="6680"/>
    <cellStyle name="Normal 2 15 3 2 19" xfId="6681"/>
    <cellStyle name="Normal 2 15 3 2 2" xfId="6682"/>
    <cellStyle name="Normal 2 15 3 2 20" xfId="6683"/>
    <cellStyle name="Normal 2 15 3 2 21" xfId="6684"/>
    <cellStyle name="Normal 2 15 3 2 22" xfId="6685"/>
    <cellStyle name="Normal 2 15 3 2 23" xfId="6686"/>
    <cellStyle name="Normal 2 15 3 2 24" xfId="6687"/>
    <cellStyle name="Normal 2 15 3 2 25" xfId="6688"/>
    <cellStyle name="Normal 2 15 3 2 26" xfId="6689"/>
    <cellStyle name="Normal 2 15 3 2 27" xfId="6690"/>
    <cellStyle name="Normal 2 15 3 2 28" xfId="6691"/>
    <cellStyle name="Normal 2 15 3 2 29" xfId="6692"/>
    <cellStyle name="Normal 2 15 3 2 3" xfId="6693"/>
    <cellStyle name="Normal 2 15 3 2 30" xfId="6694"/>
    <cellStyle name="Normal 2 15 3 2 31" xfId="6695"/>
    <cellStyle name="Normal 2 15 3 2 32" xfId="6696"/>
    <cellStyle name="Normal 2 15 3 2 33" xfId="6697"/>
    <cellStyle name="Normal 2 15 3 2 34" xfId="6698"/>
    <cellStyle name="Normal 2 15 3 2 35" xfId="6699"/>
    <cellStyle name="Normal 2 15 3 2 36" xfId="6700"/>
    <cellStyle name="Normal 2 15 3 2 37" xfId="6701"/>
    <cellStyle name="Normal 2 15 3 2 38" xfId="6702"/>
    <cellStyle name="Normal 2 15 3 2 4" xfId="6703"/>
    <cellStyle name="Normal 2 15 3 2 5" xfId="6704"/>
    <cellStyle name="Normal 2 15 3 2 6" xfId="6705"/>
    <cellStyle name="Normal 2 15 3 2 7" xfId="6706"/>
    <cellStyle name="Normal 2 15 3 2 8" xfId="6707"/>
    <cellStyle name="Normal 2 15 3 2 9" xfId="6708"/>
    <cellStyle name="Normal 2 15 3 20" xfId="6709"/>
    <cellStyle name="Normal 2 15 3 21" xfId="6710"/>
    <cellStyle name="Normal 2 15 3 22" xfId="6711"/>
    <cellStyle name="Normal 2 15 3 23" xfId="6712"/>
    <cellStyle name="Normal 2 15 3 24" xfId="6713"/>
    <cellStyle name="Normal 2 15 3 25" xfId="6714"/>
    <cellStyle name="Normal 2 15 3 26" xfId="6715"/>
    <cellStyle name="Normal 2 15 3 27" xfId="6716"/>
    <cellStyle name="Normal 2 15 3 28" xfId="6717"/>
    <cellStyle name="Normal 2 15 3 29" xfId="6718"/>
    <cellStyle name="Normal 2 15 3 3" xfId="6719"/>
    <cellStyle name="Normal 2 15 3 30" xfId="6720"/>
    <cellStyle name="Normal 2 15 3 31" xfId="6721"/>
    <cellStyle name="Normal 2 15 3 32" xfId="6722"/>
    <cellStyle name="Normal 2 15 3 33" xfId="6723"/>
    <cellStyle name="Normal 2 15 3 34" xfId="6724"/>
    <cellStyle name="Normal 2 15 3 35" xfId="6725"/>
    <cellStyle name="Normal 2 15 3 36" xfId="6726"/>
    <cellStyle name="Normal 2 15 3 37" xfId="6727"/>
    <cellStyle name="Normal 2 15 3 38" xfId="6728"/>
    <cellStyle name="Normal 2 15 3 4" xfId="6729"/>
    <cellStyle name="Normal 2 15 3 5" xfId="6730"/>
    <cellStyle name="Normal 2 15 3 6" xfId="6731"/>
    <cellStyle name="Normal 2 15 3 7" xfId="6732"/>
    <cellStyle name="Normal 2 15 3 8" xfId="6733"/>
    <cellStyle name="Normal 2 15 3 9" xfId="6734"/>
    <cellStyle name="Normal 2 15 30" xfId="6735"/>
    <cellStyle name="Normal 2 15 31" xfId="6736"/>
    <cellStyle name="Normal 2 15 32" xfId="6737"/>
    <cellStyle name="Normal 2 15 33" xfId="6738"/>
    <cellStyle name="Normal 2 15 34" xfId="6739"/>
    <cellStyle name="Normal 2 15 35" xfId="6740"/>
    <cellStyle name="Normal 2 15 36" xfId="6741"/>
    <cellStyle name="Normal 2 15 37" xfId="6742"/>
    <cellStyle name="Normal 2 15 38" xfId="6743"/>
    <cellStyle name="Normal 2 15 39" xfId="6744"/>
    <cellStyle name="Normal 2 15 4" xfId="6745"/>
    <cellStyle name="Normal 2 15 40" xfId="6746"/>
    <cellStyle name="Normal 2 15 5" xfId="6747"/>
    <cellStyle name="Normal 2 15 6" xfId="6748"/>
    <cellStyle name="Normal 2 15 7" xfId="6749"/>
    <cellStyle name="Normal 2 15 8" xfId="6750"/>
    <cellStyle name="Normal 2 15 9" xfId="6751"/>
    <cellStyle name="Normal 2 16" xfId="6752"/>
    <cellStyle name="Normal 2 16 10" xfId="6753"/>
    <cellStyle name="Normal 2 16 11" xfId="6754"/>
    <cellStyle name="Normal 2 16 12" xfId="6755"/>
    <cellStyle name="Normal 2 16 13" xfId="6756"/>
    <cellStyle name="Normal 2 16 14" xfId="6757"/>
    <cellStyle name="Normal 2 16 15" xfId="6758"/>
    <cellStyle name="Normal 2 16 16" xfId="6759"/>
    <cellStyle name="Normal 2 16 17" xfId="6760"/>
    <cellStyle name="Normal 2 16 18" xfId="6761"/>
    <cellStyle name="Normal 2 16 19" xfId="6762"/>
    <cellStyle name="Normal 2 16 2" xfId="6763"/>
    <cellStyle name="Normal 2 16 2 10" xfId="6764"/>
    <cellStyle name="Normal 2 16 2 11" xfId="6765"/>
    <cellStyle name="Normal 2 16 2 12" xfId="6766"/>
    <cellStyle name="Normal 2 16 2 13" xfId="6767"/>
    <cellStyle name="Normal 2 16 2 14" xfId="6768"/>
    <cellStyle name="Normal 2 16 2 15" xfId="6769"/>
    <cellStyle name="Normal 2 16 2 16" xfId="6770"/>
    <cellStyle name="Normal 2 16 2 17" xfId="6771"/>
    <cellStyle name="Normal 2 16 2 18" xfId="6772"/>
    <cellStyle name="Normal 2 16 2 19" xfId="6773"/>
    <cellStyle name="Normal 2 16 2 2" xfId="6774"/>
    <cellStyle name="Normal 2 16 2 2 10" xfId="6775"/>
    <cellStyle name="Normal 2 16 2 2 11" xfId="6776"/>
    <cellStyle name="Normal 2 16 2 2 12" xfId="6777"/>
    <cellStyle name="Normal 2 16 2 2 13" xfId="6778"/>
    <cellStyle name="Normal 2 16 2 2 14" xfId="6779"/>
    <cellStyle name="Normal 2 16 2 2 15" xfId="6780"/>
    <cellStyle name="Normal 2 16 2 2 16" xfId="6781"/>
    <cellStyle name="Normal 2 16 2 2 17" xfId="6782"/>
    <cellStyle name="Normal 2 16 2 2 18" xfId="6783"/>
    <cellStyle name="Normal 2 16 2 2 19" xfId="6784"/>
    <cellStyle name="Normal 2 16 2 2 2" xfId="6785"/>
    <cellStyle name="Normal 2 16 2 2 2 10" xfId="6786"/>
    <cellStyle name="Normal 2 16 2 2 2 11" xfId="6787"/>
    <cellStyle name="Normal 2 16 2 2 2 12" xfId="6788"/>
    <cellStyle name="Normal 2 16 2 2 2 13" xfId="6789"/>
    <cellStyle name="Normal 2 16 2 2 2 14" xfId="6790"/>
    <cellStyle name="Normal 2 16 2 2 2 15" xfId="6791"/>
    <cellStyle name="Normal 2 16 2 2 2 16" xfId="6792"/>
    <cellStyle name="Normal 2 16 2 2 2 17" xfId="6793"/>
    <cellStyle name="Normal 2 16 2 2 2 18" xfId="6794"/>
    <cellStyle name="Normal 2 16 2 2 2 19" xfId="6795"/>
    <cellStyle name="Normal 2 16 2 2 2 2" xfId="6796"/>
    <cellStyle name="Normal 2 16 2 2 2 20" xfId="6797"/>
    <cellStyle name="Normal 2 16 2 2 2 21" xfId="6798"/>
    <cellStyle name="Normal 2 16 2 2 2 22" xfId="6799"/>
    <cellStyle name="Normal 2 16 2 2 2 23" xfId="6800"/>
    <cellStyle name="Normal 2 16 2 2 2 24" xfId="6801"/>
    <cellStyle name="Normal 2 16 2 2 2 25" xfId="6802"/>
    <cellStyle name="Normal 2 16 2 2 2 26" xfId="6803"/>
    <cellStyle name="Normal 2 16 2 2 2 27" xfId="6804"/>
    <cellStyle name="Normal 2 16 2 2 2 28" xfId="6805"/>
    <cellStyle name="Normal 2 16 2 2 2 29" xfId="6806"/>
    <cellStyle name="Normal 2 16 2 2 2 3" xfId="6807"/>
    <cellStyle name="Normal 2 16 2 2 2 30" xfId="6808"/>
    <cellStyle name="Normal 2 16 2 2 2 31" xfId="6809"/>
    <cellStyle name="Normal 2 16 2 2 2 32" xfId="6810"/>
    <cellStyle name="Normal 2 16 2 2 2 33" xfId="6811"/>
    <cellStyle name="Normal 2 16 2 2 2 34" xfId="6812"/>
    <cellStyle name="Normal 2 16 2 2 2 35" xfId="6813"/>
    <cellStyle name="Normal 2 16 2 2 2 36" xfId="6814"/>
    <cellStyle name="Normal 2 16 2 2 2 37" xfId="6815"/>
    <cellStyle name="Normal 2 16 2 2 2 38" xfId="6816"/>
    <cellStyle name="Normal 2 16 2 2 2 4" xfId="6817"/>
    <cellStyle name="Normal 2 16 2 2 2 5" xfId="6818"/>
    <cellStyle name="Normal 2 16 2 2 2 6" xfId="6819"/>
    <cellStyle name="Normal 2 16 2 2 2 7" xfId="6820"/>
    <cellStyle name="Normal 2 16 2 2 2 8" xfId="6821"/>
    <cellStyle name="Normal 2 16 2 2 2 9" xfId="6822"/>
    <cellStyle name="Normal 2 16 2 2 20" xfId="6823"/>
    <cellStyle name="Normal 2 16 2 2 21" xfId="6824"/>
    <cellStyle name="Normal 2 16 2 2 22" xfId="6825"/>
    <cellStyle name="Normal 2 16 2 2 23" xfId="6826"/>
    <cellStyle name="Normal 2 16 2 2 24" xfId="6827"/>
    <cellStyle name="Normal 2 16 2 2 25" xfId="6828"/>
    <cellStyle name="Normal 2 16 2 2 26" xfId="6829"/>
    <cellStyle name="Normal 2 16 2 2 27" xfId="6830"/>
    <cellStyle name="Normal 2 16 2 2 28" xfId="6831"/>
    <cellStyle name="Normal 2 16 2 2 29" xfId="6832"/>
    <cellStyle name="Normal 2 16 2 2 3" xfId="6833"/>
    <cellStyle name="Normal 2 16 2 2 30" xfId="6834"/>
    <cellStyle name="Normal 2 16 2 2 31" xfId="6835"/>
    <cellStyle name="Normal 2 16 2 2 32" xfId="6836"/>
    <cellStyle name="Normal 2 16 2 2 33" xfId="6837"/>
    <cellStyle name="Normal 2 16 2 2 34" xfId="6838"/>
    <cellStyle name="Normal 2 16 2 2 35" xfId="6839"/>
    <cellStyle name="Normal 2 16 2 2 36" xfId="6840"/>
    <cellStyle name="Normal 2 16 2 2 37" xfId="6841"/>
    <cellStyle name="Normal 2 16 2 2 38" xfId="6842"/>
    <cellStyle name="Normal 2 16 2 2 4" xfId="6843"/>
    <cellStyle name="Normal 2 16 2 2 5" xfId="6844"/>
    <cellStyle name="Normal 2 16 2 2 6" xfId="6845"/>
    <cellStyle name="Normal 2 16 2 2 7" xfId="6846"/>
    <cellStyle name="Normal 2 16 2 2 8" xfId="6847"/>
    <cellStyle name="Normal 2 16 2 2 9" xfId="6848"/>
    <cellStyle name="Normal 2 16 2 20" xfId="6849"/>
    <cellStyle name="Normal 2 16 2 21" xfId="6850"/>
    <cellStyle name="Normal 2 16 2 22" xfId="6851"/>
    <cellStyle name="Normal 2 16 2 23" xfId="6852"/>
    <cellStyle name="Normal 2 16 2 24" xfId="6853"/>
    <cellStyle name="Normal 2 16 2 25" xfId="6854"/>
    <cellStyle name="Normal 2 16 2 26" xfId="6855"/>
    <cellStyle name="Normal 2 16 2 27" xfId="6856"/>
    <cellStyle name="Normal 2 16 2 28" xfId="6857"/>
    <cellStyle name="Normal 2 16 2 29" xfId="6858"/>
    <cellStyle name="Normal 2 16 2 3" xfId="6859"/>
    <cellStyle name="Normal 2 16 2 30" xfId="6860"/>
    <cellStyle name="Normal 2 16 2 31" xfId="6861"/>
    <cellStyle name="Normal 2 16 2 32" xfId="6862"/>
    <cellStyle name="Normal 2 16 2 33" xfId="6863"/>
    <cellStyle name="Normal 2 16 2 34" xfId="6864"/>
    <cellStyle name="Normal 2 16 2 35" xfId="6865"/>
    <cellStyle name="Normal 2 16 2 36" xfId="6866"/>
    <cellStyle name="Normal 2 16 2 37" xfId="6867"/>
    <cellStyle name="Normal 2 16 2 38" xfId="6868"/>
    <cellStyle name="Normal 2 16 2 39" xfId="6869"/>
    <cellStyle name="Normal 2 16 2 4" xfId="6870"/>
    <cellStyle name="Normal 2 16 2 40" xfId="6871"/>
    <cellStyle name="Normal 2 16 2 5" xfId="6872"/>
    <cellStyle name="Normal 2 16 2 6" xfId="6873"/>
    <cellStyle name="Normal 2 16 2 7" xfId="6874"/>
    <cellStyle name="Normal 2 16 2 8" xfId="6875"/>
    <cellStyle name="Normal 2 16 2 9" xfId="6876"/>
    <cellStyle name="Normal 2 16 20" xfId="6877"/>
    <cellStyle name="Normal 2 16 21" xfId="6878"/>
    <cellStyle name="Normal 2 16 22" xfId="6879"/>
    <cellStyle name="Normal 2 16 23" xfId="6880"/>
    <cellStyle name="Normal 2 16 24" xfId="6881"/>
    <cellStyle name="Normal 2 16 25" xfId="6882"/>
    <cellStyle name="Normal 2 16 26" xfId="6883"/>
    <cellStyle name="Normal 2 16 27" xfId="6884"/>
    <cellStyle name="Normal 2 16 28" xfId="6885"/>
    <cellStyle name="Normal 2 16 29" xfId="6886"/>
    <cellStyle name="Normal 2 16 3" xfId="6887"/>
    <cellStyle name="Normal 2 16 3 10" xfId="6888"/>
    <cellStyle name="Normal 2 16 3 11" xfId="6889"/>
    <cellStyle name="Normal 2 16 3 12" xfId="6890"/>
    <cellStyle name="Normal 2 16 3 13" xfId="6891"/>
    <cellStyle name="Normal 2 16 3 14" xfId="6892"/>
    <cellStyle name="Normal 2 16 3 15" xfId="6893"/>
    <cellStyle name="Normal 2 16 3 16" xfId="6894"/>
    <cellStyle name="Normal 2 16 3 17" xfId="6895"/>
    <cellStyle name="Normal 2 16 3 18" xfId="6896"/>
    <cellStyle name="Normal 2 16 3 19" xfId="6897"/>
    <cellStyle name="Normal 2 16 3 2" xfId="6898"/>
    <cellStyle name="Normal 2 16 3 2 10" xfId="6899"/>
    <cellStyle name="Normal 2 16 3 2 11" xfId="6900"/>
    <cellStyle name="Normal 2 16 3 2 12" xfId="6901"/>
    <cellStyle name="Normal 2 16 3 2 13" xfId="6902"/>
    <cellStyle name="Normal 2 16 3 2 14" xfId="6903"/>
    <cellStyle name="Normal 2 16 3 2 15" xfId="6904"/>
    <cellStyle name="Normal 2 16 3 2 16" xfId="6905"/>
    <cellStyle name="Normal 2 16 3 2 17" xfId="6906"/>
    <cellStyle name="Normal 2 16 3 2 18" xfId="6907"/>
    <cellStyle name="Normal 2 16 3 2 19" xfId="6908"/>
    <cellStyle name="Normal 2 16 3 2 2" xfId="6909"/>
    <cellStyle name="Normal 2 16 3 2 20" xfId="6910"/>
    <cellStyle name="Normal 2 16 3 2 21" xfId="6911"/>
    <cellStyle name="Normal 2 16 3 2 22" xfId="6912"/>
    <cellStyle name="Normal 2 16 3 2 23" xfId="6913"/>
    <cellStyle name="Normal 2 16 3 2 24" xfId="6914"/>
    <cellStyle name="Normal 2 16 3 2 25" xfId="6915"/>
    <cellStyle name="Normal 2 16 3 2 26" xfId="6916"/>
    <cellStyle name="Normal 2 16 3 2 27" xfId="6917"/>
    <cellStyle name="Normal 2 16 3 2 28" xfId="6918"/>
    <cellStyle name="Normal 2 16 3 2 29" xfId="6919"/>
    <cellStyle name="Normal 2 16 3 2 3" xfId="6920"/>
    <cellStyle name="Normal 2 16 3 2 30" xfId="6921"/>
    <cellStyle name="Normal 2 16 3 2 31" xfId="6922"/>
    <cellStyle name="Normal 2 16 3 2 32" xfId="6923"/>
    <cellStyle name="Normal 2 16 3 2 33" xfId="6924"/>
    <cellStyle name="Normal 2 16 3 2 34" xfId="6925"/>
    <cellStyle name="Normal 2 16 3 2 35" xfId="6926"/>
    <cellStyle name="Normal 2 16 3 2 36" xfId="6927"/>
    <cellStyle name="Normal 2 16 3 2 37" xfId="6928"/>
    <cellStyle name="Normal 2 16 3 2 38" xfId="6929"/>
    <cellStyle name="Normal 2 16 3 2 4" xfId="6930"/>
    <cellStyle name="Normal 2 16 3 2 5" xfId="6931"/>
    <cellStyle name="Normal 2 16 3 2 6" xfId="6932"/>
    <cellStyle name="Normal 2 16 3 2 7" xfId="6933"/>
    <cellStyle name="Normal 2 16 3 2 8" xfId="6934"/>
    <cellStyle name="Normal 2 16 3 2 9" xfId="6935"/>
    <cellStyle name="Normal 2 16 3 20" xfId="6936"/>
    <cellStyle name="Normal 2 16 3 21" xfId="6937"/>
    <cellStyle name="Normal 2 16 3 22" xfId="6938"/>
    <cellStyle name="Normal 2 16 3 23" xfId="6939"/>
    <cellStyle name="Normal 2 16 3 24" xfId="6940"/>
    <cellStyle name="Normal 2 16 3 25" xfId="6941"/>
    <cellStyle name="Normal 2 16 3 26" xfId="6942"/>
    <cellStyle name="Normal 2 16 3 27" xfId="6943"/>
    <cellStyle name="Normal 2 16 3 28" xfId="6944"/>
    <cellStyle name="Normal 2 16 3 29" xfId="6945"/>
    <cellStyle name="Normal 2 16 3 3" xfId="6946"/>
    <cellStyle name="Normal 2 16 3 30" xfId="6947"/>
    <cellStyle name="Normal 2 16 3 31" xfId="6948"/>
    <cellStyle name="Normal 2 16 3 32" xfId="6949"/>
    <cellStyle name="Normal 2 16 3 33" xfId="6950"/>
    <cellStyle name="Normal 2 16 3 34" xfId="6951"/>
    <cellStyle name="Normal 2 16 3 35" xfId="6952"/>
    <cellStyle name="Normal 2 16 3 36" xfId="6953"/>
    <cellStyle name="Normal 2 16 3 37" xfId="6954"/>
    <cellStyle name="Normal 2 16 3 38" xfId="6955"/>
    <cellStyle name="Normal 2 16 3 4" xfId="6956"/>
    <cellStyle name="Normal 2 16 3 5" xfId="6957"/>
    <cellStyle name="Normal 2 16 3 6" xfId="6958"/>
    <cellStyle name="Normal 2 16 3 7" xfId="6959"/>
    <cellStyle name="Normal 2 16 3 8" xfId="6960"/>
    <cellStyle name="Normal 2 16 3 9" xfId="6961"/>
    <cellStyle name="Normal 2 16 30" xfId="6962"/>
    <cellStyle name="Normal 2 16 31" xfId="6963"/>
    <cellStyle name="Normal 2 16 32" xfId="6964"/>
    <cellStyle name="Normal 2 16 33" xfId="6965"/>
    <cellStyle name="Normal 2 16 34" xfId="6966"/>
    <cellStyle name="Normal 2 16 35" xfId="6967"/>
    <cellStyle name="Normal 2 16 36" xfId="6968"/>
    <cellStyle name="Normal 2 16 37" xfId="6969"/>
    <cellStyle name="Normal 2 16 38" xfId="6970"/>
    <cellStyle name="Normal 2 16 39" xfId="6971"/>
    <cellStyle name="Normal 2 16 4" xfId="6972"/>
    <cellStyle name="Normal 2 16 40" xfId="6973"/>
    <cellStyle name="Normal 2 16 5" xfId="6974"/>
    <cellStyle name="Normal 2 16 6" xfId="6975"/>
    <cellStyle name="Normal 2 16 7" xfId="6976"/>
    <cellStyle name="Normal 2 16 8" xfId="6977"/>
    <cellStyle name="Normal 2 16 9" xfId="6978"/>
    <cellStyle name="Normal 2 17" xfId="6979"/>
    <cellStyle name="Normal 2 17 10" xfId="6980"/>
    <cellStyle name="Normal 2 17 11" xfId="6981"/>
    <cellStyle name="Normal 2 17 12" xfId="6982"/>
    <cellStyle name="Normal 2 17 13" xfId="6983"/>
    <cellStyle name="Normal 2 17 14" xfId="6984"/>
    <cellStyle name="Normal 2 17 15" xfId="6985"/>
    <cellStyle name="Normal 2 17 16" xfId="6986"/>
    <cellStyle name="Normal 2 17 17" xfId="6987"/>
    <cellStyle name="Normal 2 17 18" xfId="6988"/>
    <cellStyle name="Normal 2 17 19" xfId="6989"/>
    <cellStyle name="Normal 2 17 2" xfId="6990"/>
    <cellStyle name="Normal 2 17 2 10" xfId="6991"/>
    <cellStyle name="Normal 2 17 2 11" xfId="6992"/>
    <cellStyle name="Normal 2 17 2 12" xfId="6993"/>
    <cellStyle name="Normal 2 17 2 13" xfId="6994"/>
    <cellStyle name="Normal 2 17 2 14" xfId="6995"/>
    <cellStyle name="Normal 2 17 2 15" xfId="6996"/>
    <cellStyle name="Normal 2 17 2 16" xfId="6997"/>
    <cellStyle name="Normal 2 17 2 17" xfId="6998"/>
    <cellStyle name="Normal 2 17 2 18" xfId="6999"/>
    <cellStyle name="Normal 2 17 2 19" xfId="7000"/>
    <cellStyle name="Normal 2 17 2 2" xfId="7001"/>
    <cellStyle name="Normal 2 17 2 2 10" xfId="7002"/>
    <cellStyle name="Normal 2 17 2 2 11" xfId="7003"/>
    <cellStyle name="Normal 2 17 2 2 12" xfId="7004"/>
    <cellStyle name="Normal 2 17 2 2 13" xfId="7005"/>
    <cellStyle name="Normal 2 17 2 2 14" xfId="7006"/>
    <cellStyle name="Normal 2 17 2 2 15" xfId="7007"/>
    <cellStyle name="Normal 2 17 2 2 16" xfId="7008"/>
    <cellStyle name="Normal 2 17 2 2 17" xfId="7009"/>
    <cellStyle name="Normal 2 17 2 2 18" xfId="7010"/>
    <cellStyle name="Normal 2 17 2 2 19" xfId="7011"/>
    <cellStyle name="Normal 2 17 2 2 2" xfId="7012"/>
    <cellStyle name="Normal 2 17 2 2 2 10" xfId="7013"/>
    <cellStyle name="Normal 2 17 2 2 2 11" xfId="7014"/>
    <cellStyle name="Normal 2 17 2 2 2 12" xfId="7015"/>
    <cellStyle name="Normal 2 17 2 2 2 13" xfId="7016"/>
    <cellStyle name="Normal 2 17 2 2 2 14" xfId="7017"/>
    <cellStyle name="Normal 2 17 2 2 2 15" xfId="7018"/>
    <cellStyle name="Normal 2 17 2 2 2 16" xfId="7019"/>
    <cellStyle name="Normal 2 17 2 2 2 17" xfId="7020"/>
    <cellStyle name="Normal 2 17 2 2 2 18" xfId="7021"/>
    <cellStyle name="Normal 2 17 2 2 2 19" xfId="7022"/>
    <cellStyle name="Normal 2 17 2 2 2 2" xfId="7023"/>
    <cellStyle name="Normal 2 17 2 2 2 20" xfId="7024"/>
    <cellStyle name="Normal 2 17 2 2 2 21" xfId="7025"/>
    <cellStyle name="Normal 2 17 2 2 2 22" xfId="7026"/>
    <cellStyle name="Normal 2 17 2 2 2 23" xfId="7027"/>
    <cellStyle name="Normal 2 17 2 2 2 24" xfId="7028"/>
    <cellStyle name="Normal 2 17 2 2 2 25" xfId="7029"/>
    <cellStyle name="Normal 2 17 2 2 2 26" xfId="7030"/>
    <cellStyle name="Normal 2 17 2 2 2 27" xfId="7031"/>
    <cellStyle name="Normal 2 17 2 2 2 28" xfId="7032"/>
    <cellStyle name="Normal 2 17 2 2 2 29" xfId="7033"/>
    <cellStyle name="Normal 2 17 2 2 2 3" xfId="7034"/>
    <cellStyle name="Normal 2 17 2 2 2 30" xfId="7035"/>
    <cellStyle name="Normal 2 17 2 2 2 31" xfId="7036"/>
    <cellStyle name="Normal 2 17 2 2 2 32" xfId="7037"/>
    <cellStyle name="Normal 2 17 2 2 2 33" xfId="7038"/>
    <cellStyle name="Normal 2 17 2 2 2 34" xfId="7039"/>
    <cellStyle name="Normal 2 17 2 2 2 35" xfId="7040"/>
    <cellStyle name="Normal 2 17 2 2 2 36" xfId="7041"/>
    <cellStyle name="Normal 2 17 2 2 2 37" xfId="7042"/>
    <cellStyle name="Normal 2 17 2 2 2 38" xfId="7043"/>
    <cellStyle name="Normal 2 17 2 2 2 4" xfId="7044"/>
    <cellStyle name="Normal 2 17 2 2 2 5" xfId="7045"/>
    <cellStyle name="Normal 2 17 2 2 2 6" xfId="7046"/>
    <cellStyle name="Normal 2 17 2 2 2 7" xfId="7047"/>
    <cellStyle name="Normal 2 17 2 2 2 8" xfId="7048"/>
    <cellStyle name="Normal 2 17 2 2 2 9" xfId="7049"/>
    <cellStyle name="Normal 2 17 2 2 20" xfId="7050"/>
    <cellStyle name="Normal 2 17 2 2 21" xfId="7051"/>
    <cellStyle name="Normal 2 17 2 2 22" xfId="7052"/>
    <cellStyle name="Normal 2 17 2 2 23" xfId="7053"/>
    <cellStyle name="Normal 2 17 2 2 24" xfId="7054"/>
    <cellStyle name="Normal 2 17 2 2 25" xfId="7055"/>
    <cellStyle name="Normal 2 17 2 2 26" xfId="7056"/>
    <cellStyle name="Normal 2 17 2 2 27" xfId="7057"/>
    <cellStyle name="Normal 2 17 2 2 28" xfId="7058"/>
    <cellStyle name="Normal 2 17 2 2 29" xfId="7059"/>
    <cellStyle name="Normal 2 17 2 2 3" xfId="7060"/>
    <cellStyle name="Normal 2 17 2 2 30" xfId="7061"/>
    <cellStyle name="Normal 2 17 2 2 31" xfId="7062"/>
    <cellStyle name="Normal 2 17 2 2 32" xfId="7063"/>
    <cellStyle name="Normal 2 17 2 2 33" xfId="7064"/>
    <cellStyle name="Normal 2 17 2 2 34" xfId="7065"/>
    <cellStyle name="Normal 2 17 2 2 35" xfId="7066"/>
    <cellStyle name="Normal 2 17 2 2 36" xfId="7067"/>
    <cellStyle name="Normal 2 17 2 2 37" xfId="7068"/>
    <cellStyle name="Normal 2 17 2 2 38" xfId="7069"/>
    <cellStyle name="Normal 2 17 2 2 4" xfId="7070"/>
    <cellStyle name="Normal 2 17 2 2 5" xfId="7071"/>
    <cellStyle name="Normal 2 17 2 2 6" xfId="7072"/>
    <cellStyle name="Normal 2 17 2 2 7" xfId="7073"/>
    <cellStyle name="Normal 2 17 2 2 8" xfId="7074"/>
    <cellStyle name="Normal 2 17 2 2 9" xfId="7075"/>
    <cellStyle name="Normal 2 17 2 20" xfId="7076"/>
    <cellStyle name="Normal 2 17 2 21" xfId="7077"/>
    <cellStyle name="Normal 2 17 2 22" xfId="7078"/>
    <cellStyle name="Normal 2 17 2 23" xfId="7079"/>
    <cellStyle name="Normal 2 17 2 24" xfId="7080"/>
    <cellStyle name="Normal 2 17 2 25" xfId="7081"/>
    <cellStyle name="Normal 2 17 2 26" xfId="7082"/>
    <cellStyle name="Normal 2 17 2 27" xfId="7083"/>
    <cellStyle name="Normal 2 17 2 28" xfId="7084"/>
    <cellStyle name="Normal 2 17 2 29" xfId="7085"/>
    <cellStyle name="Normal 2 17 2 3" xfId="7086"/>
    <cellStyle name="Normal 2 17 2 30" xfId="7087"/>
    <cellStyle name="Normal 2 17 2 31" xfId="7088"/>
    <cellStyle name="Normal 2 17 2 32" xfId="7089"/>
    <cellStyle name="Normal 2 17 2 33" xfId="7090"/>
    <cellStyle name="Normal 2 17 2 34" xfId="7091"/>
    <cellStyle name="Normal 2 17 2 35" xfId="7092"/>
    <cellStyle name="Normal 2 17 2 36" xfId="7093"/>
    <cellStyle name="Normal 2 17 2 37" xfId="7094"/>
    <cellStyle name="Normal 2 17 2 38" xfId="7095"/>
    <cellStyle name="Normal 2 17 2 39" xfId="7096"/>
    <cellStyle name="Normal 2 17 2 4" xfId="7097"/>
    <cellStyle name="Normal 2 17 2 40" xfId="7098"/>
    <cellStyle name="Normal 2 17 2 5" xfId="7099"/>
    <cellStyle name="Normal 2 17 2 6" xfId="7100"/>
    <cellStyle name="Normal 2 17 2 7" xfId="7101"/>
    <cellStyle name="Normal 2 17 2 8" xfId="7102"/>
    <cellStyle name="Normal 2 17 2 9" xfId="7103"/>
    <cellStyle name="Normal 2 17 20" xfId="7104"/>
    <cellStyle name="Normal 2 17 21" xfId="7105"/>
    <cellStyle name="Normal 2 17 22" xfId="7106"/>
    <cellStyle name="Normal 2 17 23" xfId="7107"/>
    <cellStyle name="Normal 2 17 24" xfId="7108"/>
    <cellStyle name="Normal 2 17 25" xfId="7109"/>
    <cellStyle name="Normal 2 17 26" xfId="7110"/>
    <cellStyle name="Normal 2 17 27" xfId="7111"/>
    <cellStyle name="Normal 2 17 28" xfId="7112"/>
    <cellStyle name="Normal 2 17 29" xfId="7113"/>
    <cellStyle name="Normal 2 17 3" xfId="7114"/>
    <cellStyle name="Normal 2 17 3 10" xfId="7115"/>
    <cellStyle name="Normal 2 17 3 11" xfId="7116"/>
    <cellStyle name="Normal 2 17 3 12" xfId="7117"/>
    <cellStyle name="Normal 2 17 3 13" xfId="7118"/>
    <cellStyle name="Normal 2 17 3 14" xfId="7119"/>
    <cellStyle name="Normal 2 17 3 15" xfId="7120"/>
    <cellStyle name="Normal 2 17 3 16" xfId="7121"/>
    <cellStyle name="Normal 2 17 3 17" xfId="7122"/>
    <cellStyle name="Normal 2 17 3 18" xfId="7123"/>
    <cellStyle name="Normal 2 17 3 19" xfId="7124"/>
    <cellStyle name="Normal 2 17 3 2" xfId="7125"/>
    <cellStyle name="Normal 2 17 3 2 10" xfId="7126"/>
    <cellStyle name="Normal 2 17 3 2 11" xfId="7127"/>
    <cellStyle name="Normal 2 17 3 2 12" xfId="7128"/>
    <cellStyle name="Normal 2 17 3 2 13" xfId="7129"/>
    <cellStyle name="Normal 2 17 3 2 14" xfId="7130"/>
    <cellStyle name="Normal 2 17 3 2 15" xfId="7131"/>
    <cellStyle name="Normal 2 17 3 2 16" xfId="7132"/>
    <cellStyle name="Normal 2 17 3 2 17" xfId="7133"/>
    <cellStyle name="Normal 2 17 3 2 18" xfId="7134"/>
    <cellStyle name="Normal 2 17 3 2 19" xfId="7135"/>
    <cellStyle name="Normal 2 17 3 2 2" xfId="7136"/>
    <cellStyle name="Normal 2 17 3 2 20" xfId="7137"/>
    <cellStyle name="Normal 2 17 3 2 21" xfId="7138"/>
    <cellStyle name="Normal 2 17 3 2 22" xfId="7139"/>
    <cellStyle name="Normal 2 17 3 2 23" xfId="7140"/>
    <cellStyle name="Normal 2 17 3 2 24" xfId="7141"/>
    <cellStyle name="Normal 2 17 3 2 25" xfId="7142"/>
    <cellStyle name="Normal 2 17 3 2 26" xfId="7143"/>
    <cellStyle name="Normal 2 17 3 2 27" xfId="7144"/>
    <cellStyle name="Normal 2 17 3 2 28" xfId="7145"/>
    <cellStyle name="Normal 2 17 3 2 29" xfId="7146"/>
    <cellStyle name="Normal 2 17 3 2 3" xfId="7147"/>
    <cellStyle name="Normal 2 17 3 2 30" xfId="7148"/>
    <cellStyle name="Normal 2 17 3 2 31" xfId="7149"/>
    <cellStyle name="Normal 2 17 3 2 32" xfId="7150"/>
    <cellStyle name="Normal 2 17 3 2 33" xfId="7151"/>
    <cellStyle name="Normal 2 17 3 2 34" xfId="7152"/>
    <cellStyle name="Normal 2 17 3 2 35" xfId="7153"/>
    <cellStyle name="Normal 2 17 3 2 36" xfId="7154"/>
    <cellStyle name="Normal 2 17 3 2 37" xfId="7155"/>
    <cellStyle name="Normal 2 17 3 2 38" xfId="7156"/>
    <cellStyle name="Normal 2 17 3 2 4" xfId="7157"/>
    <cellStyle name="Normal 2 17 3 2 5" xfId="7158"/>
    <cellStyle name="Normal 2 17 3 2 6" xfId="7159"/>
    <cellStyle name="Normal 2 17 3 2 7" xfId="7160"/>
    <cellStyle name="Normal 2 17 3 2 8" xfId="7161"/>
    <cellStyle name="Normal 2 17 3 2 9" xfId="7162"/>
    <cellStyle name="Normal 2 17 3 20" xfId="7163"/>
    <cellStyle name="Normal 2 17 3 21" xfId="7164"/>
    <cellStyle name="Normal 2 17 3 22" xfId="7165"/>
    <cellStyle name="Normal 2 17 3 23" xfId="7166"/>
    <cellStyle name="Normal 2 17 3 24" xfId="7167"/>
    <cellStyle name="Normal 2 17 3 25" xfId="7168"/>
    <cellStyle name="Normal 2 17 3 26" xfId="7169"/>
    <cellStyle name="Normal 2 17 3 27" xfId="7170"/>
    <cellStyle name="Normal 2 17 3 28" xfId="7171"/>
    <cellStyle name="Normal 2 17 3 29" xfId="7172"/>
    <cellStyle name="Normal 2 17 3 3" xfId="7173"/>
    <cellStyle name="Normal 2 17 3 30" xfId="7174"/>
    <cellStyle name="Normal 2 17 3 31" xfId="7175"/>
    <cellStyle name="Normal 2 17 3 32" xfId="7176"/>
    <cellStyle name="Normal 2 17 3 33" xfId="7177"/>
    <cellStyle name="Normal 2 17 3 34" xfId="7178"/>
    <cellStyle name="Normal 2 17 3 35" xfId="7179"/>
    <cellStyle name="Normal 2 17 3 36" xfId="7180"/>
    <cellStyle name="Normal 2 17 3 37" xfId="7181"/>
    <cellStyle name="Normal 2 17 3 38" xfId="7182"/>
    <cellStyle name="Normal 2 17 3 4" xfId="7183"/>
    <cellStyle name="Normal 2 17 3 5" xfId="7184"/>
    <cellStyle name="Normal 2 17 3 6" xfId="7185"/>
    <cellStyle name="Normal 2 17 3 7" xfId="7186"/>
    <cellStyle name="Normal 2 17 3 8" xfId="7187"/>
    <cellStyle name="Normal 2 17 3 9" xfId="7188"/>
    <cellStyle name="Normal 2 17 30" xfId="7189"/>
    <cellStyle name="Normal 2 17 31" xfId="7190"/>
    <cellStyle name="Normal 2 17 32" xfId="7191"/>
    <cellStyle name="Normal 2 17 33" xfId="7192"/>
    <cellStyle name="Normal 2 17 34" xfId="7193"/>
    <cellStyle name="Normal 2 17 35" xfId="7194"/>
    <cellStyle name="Normal 2 17 36" xfId="7195"/>
    <cellStyle name="Normal 2 17 37" xfId="7196"/>
    <cellStyle name="Normal 2 17 38" xfId="7197"/>
    <cellStyle name="Normal 2 17 39" xfId="7198"/>
    <cellStyle name="Normal 2 17 4" xfId="7199"/>
    <cellStyle name="Normal 2 17 40" xfId="7200"/>
    <cellStyle name="Normal 2 17 5" xfId="7201"/>
    <cellStyle name="Normal 2 17 6" xfId="7202"/>
    <cellStyle name="Normal 2 17 7" xfId="7203"/>
    <cellStyle name="Normal 2 17 8" xfId="7204"/>
    <cellStyle name="Normal 2 17 9" xfId="7205"/>
    <cellStyle name="Normal 2 18" xfId="7206"/>
    <cellStyle name="Normal 2 18 10" xfId="7207"/>
    <cellStyle name="Normal 2 18 11" xfId="7208"/>
    <cellStyle name="Normal 2 18 12" xfId="7209"/>
    <cellStyle name="Normal 2 18 13" xfId="7210"/>
    <cellStyle name="Normal 2 18 14" xfId="7211"/>
    <cellStyle name="Normal 2 18 15" xfId="7212"/>
    <cellStyle name="Normal 2 18 16" xfId="7213"/>
    <cellStyle name="Normal 2 18 17" xfId="7214"/>
    <cellStyle name="Normal 2 18 18" xfId="7215"/>
    <cellStyle name="Normal 2 18 19" xfId="7216"/>
    <cellStyle name="Normal 2 18 2" xfId="7217"/>
    <cellStyle name="Normal 2 18 2 10" xfId="7218"/>
    <cellStyle name="Normal 2 18 2 11" xfId="7219"/>
    <cellStyle name="Normal 2 18 2 12" xfId="7220"/>
    <cellStyle name="Normal 2 18 2 13" xfId="7221"/>
    <cellStyle name="Normal 2 18 2 14" xfId="7222"/>
    <cellStyle name="Normal 2 18 2 15" xfId="7223"/>
    <cellStyle name="Normal 2 18 2 16" xfId="7224"/>
    <cellStyle name="Normal 2 18 2 17" xfId="7225"/>
    <cellStyle name="Normal 2 18 2 18" xfId="7226"/>
    <cellStyle name="Normal 2 18 2 19" xfId="7227"/>
    <cellStyle name="Normal 2 18 2 2" xfId="7228"/>
    <cellStyle name="Normal 2 18 2 2 10" xfId="7229"/>
    <cellStyle name="Normal 2 18 2 2 11" xfId="7230"/>
    <cellStyle name="Normal 2 18 2 2 12" xfId="7231"/>
    <cellStyle name="Normal 2 18 2 2 13" xfId="7232"/>
    <cellStyle name="Normal 2 18 2 2 14" xfId="7233"/>
    <cellStyle name="Normal 2 18 2 2 15" xfId="7234"/>
    <cellStyle name="Normal 2 18 2 2 16" xfId="7235"/>
    <cellStyle name="Normal 2 18 2 2 17" xfId="7236"/>
    <cellStyle name="Normal 2 18 2 2 18" xfId="7237"/>
    <cellStyle name="Normal 2 18 2 2 19" xfId="7238"/>
    <cellStyle name="Normal 2 18 2 2 2" xfId="7239"/>
    <cellStyle name="Normal 2 18 2 2 2 10" xfId="7240"/>
    <cellStyle name="Normal 2 18 2 2 2 11" xfId="7241"/>
    <cellStyle name="Normal 2 18 2 2 2 12" xfId="7242"/>
    <cellStyle name="Normal 2 18 2 2 2 13" xfId="7243"/>
    <cellStyle name="Normal 2 18 2 2 2 14" xfId="7244"/>
    <cellStyle name="Normal 2 18 2 2 2 15" xfId="7245"/>
    <cellStyle name="Normal 2 18 2 2 2 16" xfId="7246"/>
    <cellStyle name="Normal 2 18 2 2 2 17" xfId="7247"/>
    <cellStyle name="Normal 2 18 2 2 2 18" xfId="7248"/>
    <cellStyle name="Normal 2 18 2 2 2 19" xfId="7249"/>
    <cellStyle name="Normal 2 18 2 2 2 2" xfId="7250"/>
    <cellStyle name="Normal 2 18 2 2 2 20" xfId="7251"/>
    <cellStyle name="Normal 2 18 2 2 2 21" xfId="7252"/>
    <cellStyle name="Normal 2 18 2 2 2 22" xfId="7253"/>
    <cellStyle name="Normal 2 18 2 2 2 23" xfId="7254"/>
    <cellStyle name="Normal 2 18 2 2 2 24" xfId="7255"/>
    <cellStyle name="Normal 2 18 2 2 2 25" xfId="7256"/>
    <cellStyle name="Normal 2 18 2 2 2 26" xfId="7257"/>
    <cellStyle name="Normal 2 18 2 2 2 27" xfId="7258"/>
    <cellStyle name="Normal 2 18 2 2 2 28" xfId="7259"/>
    <cellStyle name="Normal 2 18 2 2 2 29" xfId="7260"/>
    <cellStyle name="Normal 2 18 2 2 2 3" xfId="7261"/>
    <cellStyle name="Normal 2 18 2 2 2 30" xfId="7262"/>
    <cellStyle name="Normal 2 18 2 2 2 31" xfId="7263"/>
    <cellStyle name="Normal 2 18 2 2 2 32" xfId="7264"/>
    <cellStyle name="Normal 2 18 2 2 2 33" xfId="7265"/>
    <cellStyle name="Normal 2 18 2 2 2 34" xfId="7266"/>
    <cellStyle name="Normal 2 18 2 2 2 35" xfId="7267"/>
    <cellStyle name="Normal 2 18 2 2 2 36" xfId="7268"/>
    <cellStyle name="Normal 2 18 2 2 2 37" xfId="7269"/>
    <cellStyle name="Normal 2 18 2 2 2 38" xfId="7270"/>
    <cellStyle name="Normal 2 18 2 2 2 4" xfId="7271"/>
    <cellStyle name="Normal 2 18 2 2 2 5" xfId="7272"/>
    <cellStyle name="Normal 2 18 2 2 2 6" xfId="7273"/>
    <cellStyle name="Normal 2 18 2 2 2 7" xfId="7274"/>
    <cellStyle name="Normal 2 18 2 2 2 8" xfId="7275"/>
    <cellStyle name="Normal 2 18 2 2 2 9" xfId="7276"/>
    <cellStyle name="Normal 2 18 2 2 20" xfId="7277"/>
    <cellStyle name="Normal 2 18 2 2 21" xfId="7278"/>
    <cellStyle name="Normal 2 18 2 2 22" xfId="7279"/>
    <cellStyle name="Normal 2 18 2 2 23" xfId="7280"/>
    <cellStyle name="Normal 2 18 2 2 24" xfId="7281"/>
    <cellStyle name="Normal 2 18 2 2 25" xfId="7282"/>
    <cellStyle name="Normal 2 18 2 2 26" xfId="7283"/>
    <cellStyle name="Normal 2 18 2 2 27" xfId="7284"/>
    <cellStyle name="Normal 2 18 2 2 28" xfId="7285"/>
    <cellStyle name="Normal 2 18 2 2 29" xfId="7286"/>
    <cellStyle name="Normal 2 18 2 2 3" xfId="7287"/>
    <cellStyle name="Normal 2 18 2 2 30" xfId="7288"/>
    <cellStyle name="Normal 2 18 2 2 31" xfId="7289"/>
    <cellStyle name="Normal 2 18 2 2 32" xfId="7290"/>
    <cellStyle name="Normal 2 18 2 2 33" xfId="7291"/>
    <cellStyle name="Normal 2 18 2 2 34" xfId="7292"/>
    <cellStyle name="Normal 2 18 2 2 35" xfId="7293"/>
    <cellStyle name="Normal 2 18 2 2 36" xfId="7294"/>
    <cellStyle name="Normal 2 18 2 2 37" xfId="7295"/>
    <cellStyle name="Normal 2 18 2 2 38" xfId="7296"/>
    <cellStyle name="Normal 2 18 2 2 4" xfId="7297"/>
    <cellStyle name="Normal 2 18 2 2 5" xfId="7298"/>
    <cellStyle name="Normal 2 18 2 2 6" xfId="7299"/>
    <cellStyle name="Normal 2 18 2 2 7" xfId="7300"/>
    <cellStyle name="Normal 2 18 2 2 8" xfId="7301"/>
    <cellStyle name="Normal 2 18 2 2 9" xfId="7302"/>
    <cellStyle name="Normal 2 18 2 20" xfId="7303"/>
    <cellStyle name="Normal 2 18 2 21" xfId="7304"/>
    <cellStyle name="Normal 2 18 2 22" xfId="7305"/>
    <cellStyle name="Normal 2 18 2 23" xfId="7306"/>
    <cellStyle name="Normal 2 18 2 24" xfId="7307"/>
    <cellStyle name="Normal 2 18 2 25" xfId="7308"/>
    <cellStyle name="Normal 2 18 2 26" xfId="7309"/>
    <cellStyle name="Normal 2 18 2 27" xfId="7310"/>
    <cellStyle name="Normal 2 18 2 28" xfId="7311"/>
    <cellStyle name="Normal 2 18 2 29" xfId="7312"/>
    <cellStyle name="Normal 2 18 2 3" xfId="7313"/>
    <cellStyle name="Normal 2 18 2 30" xfId="7314"/>
    <cellStyle name="Normal 2 18 2 31" xfId="7315"/>
    <cellStyle name="Normal 2 18 2 32" xfId="7316"/>
    <cellStyle name="Normal 2 18 2 33" xfId="7317"/>
    <cellStyle name="Normal 2 18 2 34" xfId="7318"/>
    <cellStyle name="Normal 2 18 2 35" xfId="7319"/>
    <cellStyle name="Normal 2 18 2 36" xfId="7320"/>
    <cellStyle name="Normal 2 18 2 37" xfId="7321"/>
    <cellStyle name="Normal 2 18 2 38" xfId="7322"/>
    <cellStyle name="Normal 2 18 2 39" xfId="7323"/>
    <cellStyle name="Normal 2 18 2 4" xfId="7324"/>
    <cellStyle name="Normal 2 18 2 40" xfId="7325"/>
    <cellStyle name="Normal 2 18 2 5" xfId="7326"/>
    <cellStyle name="Normal 2 18 2 6" xfId="7327"/>
    <cellStyle name="Normal 2 18 2 7" xfId="7328"/>
    <cellStyle name="Normal 2 18 2 8" xfId="7329"/>
    <cellStyle name="Normal 2 18 2 9" xfId="7330"/>
    <cellStyle name="Normal 2 18 20" xfId="7331"/>
    <cellStyle name="Normal 2 18 21" xfId="7332"/>
    <cellStyle name="Normal 2 18 22" xfId="7333"/>
    <cellStyle name="Normal 2 18 23" xfId="7334"/>
    <cellStyle name="Normal 2 18 24" xfId="7335"/>
    <cellStyle name="Normal 2 18 25" xfId="7336"/>
    <cellStyle name="Normal 2 18 26" xfId="7337"/>
    <cellStyle name="Normal 2 18 27" xfId="7338"/>
    <cellStyle name="Normal 2 18 28" xfId="7339"/>
    <cellStyle name="Normal 2 18 29" xfId="7340"/>
    <cellStyle name="Normal 2 18 3" xfId="7341"/>
    <cellStyle name="Normal 2 18 3 10" xfId="7342"/>
    <cellStyle name="Normal 2 18 3 11" xfId="7343"/>
    <cellStyle name="Normal 2 18 3 12" xfId="7344"/>
    <cellStyle name="Normal 2 18 3 13" xfId="7345"/>
    <cellStyle name="Normal 2 18 3 14" xfId="7346"/>
    <cellStyle name="Normal 2 18 3 15" xfId="7347"/>
    <cellStyle name="Normal 2 18 3 16" xfId="7348"/>
    <cellStyle name="Normal 2 18 3 17" xfId="7349"/>
    <cellStyle name="Normal 2 18 3 18" xfId="7350"/>
    <cellStyle name="Normal 2 18 3 19" xfId="7351"/>
    <cellStyle name="Normal 2 18 3 2" xfId="7352"/>
    <cellStyle name="Normal 2 18 3 2 10" xfId="7353"/>
    <cellStyle name="Normal 2 18 3 2 11" xfId="7354"/>
    <cellStyle name="Normal 2 18 3 2 12" xfId="7355"/>
    <cellStyle name="Normal 2 18 3 2 13" xfId="7356"/>
    <cellStyle name="Normal 2 18 3 2 14" xfId="7357"/>
    <cellStyle name="Normal 2 18 3 2 15" xfId="7358"/>
    <cellStyle name="Normal 2 18 3 2 16" xfId="7359"/>
    <cellStyle name="Normal 2 18 3 2 17" xfId="7360"/>
    <cellStyle name="Normal 2 18 3 2 18" xfId="7361"/>
    <cellStyle name="Normal 2 18 3 2 19" xfId="7362"/>
    <cellStyle name="Normal 2 18 3 2 2" xfId="7363"/>
    <cellStyle name="Normal 2 18 3 2 20" xfId="7364"/>
    <cellStyle name="Normal 2 18 3 2 21" xfId="7365"/>
    <cellStyle name="Normal 2 18 3 2 22" xfId="7366"/>
    <cellStyle name="Normal 2 18 3 2 23" xfId="7367"/>
    <cellStyle name="Normal 2 18 3 2 24" xfId="7368"/>
    <cellStyle name="Normal 2 18 3 2 25" xfId="7369"/>
    <cellStyle name="Normal 2 18 3 2 26" xfId="7370"/>
    <cellStyle name="Normal 2 18 3 2 27" xfId="7371"/>
    <cellStyle name="Normal 2 18 3 2 28" xfId="7372"/>
    <cellStyle name="Normal 2 18 3 2 29" xfId="7373"/>
    <cellStyle name="Normal 2 18 3 2 3" xfId="7374"/>
    <cellStyle name="Normal 2 18 3 2 30" xfId="7375"/>
    <cellStyle name="Normal 2 18 3 2 31" xfId="7376"/>
    <cellStyle name="Normal 2 18 3 2 32" xfId="7377"/>
    <cellStyle name="Normal 2 18 3 2 33" xfId="7378"/>
    <cellStyle name="Normal 2 18 3 2 34" xfId="7379"/>
    <cellStyle name="Normal 2 18 3 2 35" xfId="7380"/>
    <cellStyle name="Normal 2 18 3 2 36" xfId="7381"/>
    <cellStyle name="Normal 2 18 3 2 37" xfId="7382"/>
    <cellStyle name="Normal 2 18 3 2 38" xfId="7383"/>
    <cellStyle name="Normal 2 18 3 2 4" xfId="7384"/>
    <cellStyle name="Normal 2 18 3 2 5" xfId="7385"/>
    <cellStyle name="Normal 2 18 3 2 6" xfId="7386"/>
    <cellStyle name="Normal 2 18 3 2 7" xfId="7387"/>
    <cellStyle name="Normal 2 18 3 2 8" xfId="7388"/>
    <cellStyle name="Normal 2 18 3 2 9" xfId="7389"/>
    <cellStyle name="Normal 2 18 3 20" xfId="7390"/>
    <cellStyle name="Normal 2 18 3 21" xfId="7391"/>
    <cellStyle name="Normal 2 18 3 22" xfId="7392"/>
    <cellStyle name="Normal 2 18 3 23" xfId="7393"/>
    <cellStyle name="Normal 2 18 3 24" xfId="7394"/>
    <cellStyle name="Normal 2 18 3 25" xfId="7395"/>
    <cellStyle name="Normal 2 18 3 26" xfId="7396"/>
    <cellStyle name="Normal 2 18 3 27" xfId="7397"/>
    <cellStyle name="Normal 2 18 3 28" xfId="7398"/>
    <cellStyle name="Normal 2 18 3 29" xfId="7399"/>
    <cellStyle name="Normal 2 18 3 3" xfId="7400"/>
    <cellStyle name="Normal 2 18 3 30" xfId="7401"/>
    <cellStyle name="Normal 2 18 3 31" xfId="7402"/>
    <cellStyle name="Normal 2 18 3 32" xfId="7403"/>
    <cellStyle name="Normal 2 18 3 33" xfId="7404"/>
    <cellStyle name="Normal 2 18 3 34" xfId="7405"/>
    <cellStyle name="Normal 2 18 3 35" xfId="7406"/>
    <cellStyle name="Normal 2 18 3 36" xfId="7407"/>
    <cellStyle name="Normal 2 18 3 37" xfId="7408"/>
    <cellStyle name="Normal 2 18 3 38" xfId="7409"/>
    <cellStyle name="Normal 2 18 3 4" xfId="7410"/>
    <cellStyle name="Normal 2 18 3 5" xfId="7411"/>
    <cellStyle name="Normal 2 18 3 6" xfId="7412"/>
    <cellStyle name="Normal 2 18 3 7" xfId="7413"/>
    <cellStyle name="Normal 2 18 3 8" xfId="7414"/>
    <cellStyle name="Normal 2 18 3 9" xfId="7415"/>
    <cellStyle name="Normal 2 18 30" xfId="7416"/>
    <cellStyle name="Normal 2 18 31" xfId="7417"/>
    <cellStyle name="Normal 2 18 32" xfId="7418"/>
    <cellStyle name="Normal 2 18 33" xfId="7419"/>
    <cellStyle name="Normal 2 18 34" xfId="7420"/>
    <cellStyle name="Normal 2 18 35" xfId="7421"/>
    <cellStyle name="Normal 2 18 36" xfId="7422"/>
    <cellStyle name="Normal 2 18 37" xfId="7423"/>
    <cellStyle name="Normal 2 18 38" xfId="7424"/>
    <cellStyle name="Normal 2 18 39" xfId="7425"/>
    <cellStyle name="Normal 2 18 4" xfId="7426"/>
    <cellStyle name="Normal 2 18 40" xfId="7427"/>
    <cellStyle name="Normal 2 18 5" xfId="7428"/>
    <cellStyle name="Normal 2 18 6" xfId="7429"/>
    <cellStyle name="Normal 2 18 7" xfId="7430"/>
    <cellStyle name="Normal 2 18 8" xfId="7431"/>
    <cellStyle name="Normal 2 18 9" xfId="7432"/>
    <cellStyle name="Normal 2 19" xfId="7433"/>
    <cellStyle name="Normal 2 19 10" xfId="7434"/>
    <cellStyle name="Normal 2 19 11" xfId="7435"/>
    <cellStyle name="Normal 2 19 12" xfId="7436"/>
    <cellStyle name="Normal 2 19 13" xfId="7437"/>
    <cellStyle name="Normal 2 19 14" xfId="7438"/>
    <cellStyle name="Normal 2 19 15" xfId="7439"/>
    <cellStyle name="Normal 2 19 16" xfId="7440"/>
    <cellStyle name="Normal 2 19 17" xfId="7441"/>
    <cellStyle name="Normal 2 19 18" xfId="7442"/>
    <cellStyle name="Normal 2 19 19" xfId="7443"/>
    <cellStyle name="Normal 2 19 2" xfId="7444"/>
    <cellStyle name="Normal 2 19 2 10" xfId="7445"/>
    <cellStyle name="Normal 2 19 2 11" xfId="7446"/>
    <cellStyle name="Normal 2 19 2 12" xfId="7447"/>
    <cellStyle name="Normal 2 19 2 13" xfId="7448"/>
    <cellStyle name="Normal 2 19 2 14" xfId="7449"/>
    <cellStyle name="Normal 2 19 2 15" xfId="7450"/>
    <cellStyle name="Normal 2 19 2 16" xfId="7451"/>
    <cellStyle name="Normal 2 19 2 17" xfId="7452"/>
    <cellStyle name="Normal 2 19 2 18" xfId="7453"/>
    <cellStyle name="Normal 2 19 2 19" xfId="7454"/>
    <cellStyle name="Normal 2 19 2 2" xfId="7455"/>
    <cellStyle name="Normal 2 19 2 2 10" xfId="7456"/>
    <cellStyle name="Normal 2 19 2 2 11" xfId="7457"/>
    <cellStyle name="Normal 2 19 2 2 12" xfId="7458"/>
    <cellStyle name="Normal 2 19 2 2 13" xfId="7459"/>
    <cellStyle name="Normal 2 19 2 2 14" xfId="7460"/>
    <cellStyle name="Normal 2 19 2 2 15" xfId="7461"/>
    <cellStyle name="Normal 2 19 2 2 16" xfId="7462"/>
    <cellStyle name="Normal 2 19 2 2 17" xfId="7463"/>
    <cellStyle name="Normal 2 19 2 2 18" xfId="7464"/>
    <cellStyle name="Normal 2 19 2 2 19" xfId="7465"/>
    <cellStyle name="Normal 2 19 2 2 2" xfId="7466"/>
    <cellStyle name="Normal 2 19 2 2 2 10" xfId="7467"/>
    <cellStyle name="Normal 2 19 2 2 2 11" xfId="7468"/>
    <cellStyle name="Normal 2 19 2 2 2 12" xfId="7469"/>
    <cellStyle name="Normal 2 19 2 2 2 13" xfId="7470"/>
    <cellStyle name="Normal 2 19 2 2 2 14" xfId="7471"/>
    <cellStyle name="Normal 2 19 2 2 2 15" xfId="7472"/>
    <cellStyle name="Normal 2 19 2 2 2 16" xfId="7473"/>
    <cellStyle name="Normal 2 19 2 2 2 17" xfId="7474"/>
    <cellStyle name="Normal 2 19 2 2 2 18" xfId="7475"/>
    <cellStyle name="Normal 2 19 2 2 2 19" xfId="7476"/>
    <cellStyle name="Normal 2 19 2 2 2 2" xfId="7477"/>
    <cellStyle name="Normal 2 19 2 2 2 20" xfId="7478"/>
    <cellStyle name="Normal 2 19 2 2 2 21" xfId="7479"/>
    <cellStyle name="Normal 2 19 2 2 2 22" xfId="7480"/>
    <cellStyle name="Normal 2 19 2 2 2 23" xfId="7481"/>
    <cellStyle name="Normal 2 19 2 2 2 24" xfId="7482"/>
    <cellStyle name="Normal 2 19 2 2 2 25" xfId="7483"/>
    <cellStyle name="Normal 2 19 2 2 2 26" xfId="7484"/>
    <cellStyle name="Normal 2 19 2 2 2 27" xfId="7485"/>
    <cellStyle name="Normal 2 19 2 2 2 28" xfId="7486"/>
    <cellStyle name="Normal 2 19 2 2 2 29" xfId="7487"/>
    <cellStyle name="Normal 2 19 2 2 2 3" xfId="7488"/>
    <cellStyle name="Normal 2 19 2 2 2 30" xfId="7489"/>
    <cellStyle name="Normal 2 19 2 2 2 31" xfId="7490"/>
    <cellStyle name="Normal 2 19 2 2 2 32" xfId="7491"/>
    <cellStyle name="Normal 2 19 2 2 2 33" xfId="7492"/>
    <cellStyle name="Normal 2 19 2 2 2 34" xfId="7493"/>
    <cellStyle name="Normal 2 19 2 2 2 35" xfId="7494"/>
    <cellStyle name="Normal 2 19 2 2 2 36" xfId="7495"/>
    <cellStyle name="Normal 2 19 2 2 2 37" xfId="7496"/>
    <cellStyle name="Normal 2 19 2 2 2 38" xfId="7497"/>
    <cellStyle name="Normal 2 19 2 2 2 4" xfId="7498"/>
    <cellStyle name="Normal 2 19 2 2 2 5" xfId="7499"/>
    <cellStyle name="Normal 2 19 2 2 2 6" xfId="7500"/>
    <cellStyle name="Normal 2 19 2 2 2 7" xfId="7501"/>
    <cellStyle name="Normal 2 19 2 2 2 8" xfId="7502"/>
    <cellStyle name="Normal 2 19 2 2 2 9" xfId="7503"/>
    <cellStyle name="Normal 2 19 2 2 20" xfId="7504"/>
    <cellStyle name="Normal 2 19 2 2 21" xfId="7505"/>
    <cellStyle name="Normal 2 19 2 2 22" xfId="7506"/>
    <cellStyle name="Normal 2 19 2 2 23" xfId="7507"/>
    <cellStyle name="Normal 2 19 2 2 24" xfId="7508"/>
    <cellStyle name="Normal 2 19 2 2 25" xfId="7509"/>
    <cellStyle name="Normal 2 19 2 2 26" xfId="7510"/>
    <cellStyle name="Normal 2 19 2 2 27" xfId="7511"/>
    <cellStyle name="Normal 2 19 2 2 28" xfId="7512"/>
    <cellStyle name="Normal 2 19 2 2 29" xfId="7513"/>
    <cellStyle name="Normal 2 19 2 2 3" xfId="7514"/>
    <cellStyle name="Normal 2 19 2 2 30" xfId="7515"/>
    <cellStyle name="Normal 2 19 2 2 31" xfId="7516"/>
    <cellStyle name="Normal 2 19 2 2 32" xfId="7517"/>
    <cellStyle name="Normal 2 19 2 2 33" xfId="7518"/>
    <cellStyle name="Normal 2 19 2 2 34" xfId="7519"/>
    <cellStyle name="Normal 2 19 2 2 35" xfId="7520"/>
    <cellStyle name="Normal 2 19 2 2 36" xfId="7521"/>
    <cellStyle name="Normal 2 19 2 2 37" xfId="7522"/>
    <cellStyle name="Normal 2 19 2 2 38" xfId="7523"/>
    <cellStyle name="Normal 2 19 2 2 4" xfId="7524"/>
    <cellStyle name="Normal 2 19 2 2 5" xfId="7525"/>
    <cellStyle name="Normal 2 19 2 2 6" xfId="7526"/>
    <cellStyle name="Normal 2 19 2 2 7" xfId="7527"/>
    <cellStyle name="Normal 2 19 2 2 8" xfId="7528"/>
    <cellStyle name="Normal 2 19 2 2 9" xfId="7529"/>
    <cellStyle name="Normal 2 19 2 20" xfId="7530"/>
    <cellStyle name="Normal 2 19 2 21" xfId="7531"/>
    <cellStyle name="Normal 2 19 2 22" xfId="7532"/>
    <cellStyle name="Normal 2 19 2 23" xfId="7533"/>
    <cellStyle name="Normal 2 19 2 24" xfId="7534"/>
    <cellStyle name="Normal 2 19 2 25" xfId="7535"/>
    <cellStyle name="Normal 2 19 2 26" xfId="7536"/>
    <cellStyle name="Normal 2 19 2 27" xfId="7537"/>
    <cellStyle name="Normal 2 19 2 28" xfId="7538"/>
    <cellStyle name="Normal 2 19 2 29" xfId="7539"/>
    <cellStyle name="Normal 2 19 2 3" xfId="7540"/>
    <cellStyle name="Normal 2 19 2 30" xfId="7541"/>
    <cellStyle name="Normal 2 19 2 31" xfId="7542"/>
    <cellStyle name="Normal 2 19 2 32" xfId="7543"/>
    <cellStyle name="Normal 2 19 2 33" xfId="7544"/>
    <cellStyle name="Normal 2 19 2 34" xfId="7545"/>
    <cellStyle name="Normal 2 19 2 35" xfId="7546"/>
    <cellStyle name="Normal 2 19 2 36" xfId="7547"/>
    <cellStyle name="Normal 2 19 2 37" xfId="7548"/>
    <cellStyle name="Normal 2 19 2 38" xfId="7549"/>
    <cellStyle name="Normal 2 19 2 39" xfId="7550"/>
    <cellStyle name="Normal 2 19 2 4" xfId="7551"/>
    <cellStyle name="Normal 2 19 2 40" xfId="7552"/>
    <cellStyle name="Normal 2 19 2 5" xfId="7553"/>
    <cellStyle name="Normal 2 19 2 6" xfId="7554"/>
    <cellStyle name="Normal 2 19 2 7" xfId="7555"/>
    <cellStyle name="Normal 2 19 2 8" xfId="7556"/>
    <cellStyle name="Normal 2 19 2 9" xfId="7557"/>
    <cellStyle name="Normal 2 19 20" xfId="7558"/>
    <cellStyle name="Normal 2 19 21" xfId="7559"/>
    <cellStyle name="Normal 2 19 22" xfId="7560"/>
    <cellStyle name="Normal 2 19 23" xfId="7561"/>
    <cellStyle name="Normal 2 19 24" xfId="7562"/>
    <cellStyle name="Normal 2 19 25" xfId="7563"/>
    <cellStyle name="Normal 2 19 26" xfId="7564"/>
    <cellStyle name="Normal 2 19 27" xfId="7565"/>
    <cellStyle name="Normal 2 19 28" xfId="7566"/>
    <cellStyle name="Normal 2 19 29" xfId="7567"/>
    <cellStyle name="Normal 2 19 3" xfId="7568"/>
    <cellStyle name="Normal 2 19 3 10" xfId="7569"/>
    <cellStyle name="Normal 2 19 3 11" xfId="7570"/>
    <cellStyle name="Normal 2 19 3 12" xfId="7571"/>
    <cellStyle name="Normal 2 19 3 13" xfId="7572"/>
    <cellStyle name="Normal 2 19 3 14" xfId="7573"/>
    <cellStyle name="Normal 2 19 3 15" xfId="7574"/>
    <cellStyle name="Normal 2 19 3 16" xfId="7575"/>
    <cellStyle name="Normal 2 19 3 17" xfId="7576"/>
    <cellStyle name="Normal 2 19 3 18" xfId="7577"/>
    <cellStyle name="Normal 2 19 3 19" xfId="7578"/>
    <cellStyle name="Normal 2 19 3 2" xfId="7579"/>
    <cellStyle name="Normal 2 19 3 2 10" xfId="7580"/>
    <cellStyle name="Normal 2 19 3 2 11" xfId="7581"/>
    <cellStyle name="Normal 2 19 3 2 12" xfId="7582"/>
    <cellStyle name="Normal 2 19 3 2 13" xfId="7583"/>
    <cellStyle name="Normal 2 19 3 2 14" xfId="7584"/>
    <cellStyle name="Normal 2 19 3 2 15" xfId="7585"/>
    <cellStyle name="Normal 2 19 3 2 16" xfId="7586"/>
    <cellStyle name="Normal 2 19 3 2 17" xfId="7587"/>
    <cellStyle name="Normal 2 19 3 2 18" xfId="7588"/>
    <cellStyle name="Normal 2 19 3 2 19" xfId="7589"/>
    <cellStyle name="Normal 2 19 3 2 2" xfId="7590"/>
    <cellStyle name="Normal 2 19 3 2 20" xfId="7591"/>
    <cellStyle name="Normal 2 19 3 2 21" xfId="7592"/>
    <cellStyle name="Normal 2 19 3 2 22" xfId="7593"/>
    <cellStyle name="Normal 2 19 3 2 23" xfId="7594"/>
    <cellStyle name="Normal 2 19 3 2 24" xfId="7595"/>
    <cellStyle name="Normal 2 19 3 2 25" xfId="7596"/>
    <cellStyle name="Normal 2 19 3 2 26" xfId="7597"/>
    <cellStyle name="Normal 2 19 3 2 27" xfId="7598"/>
    <cellStyle name="Normal 2 19 3 2 28" xfId="7599"/>
    <cellStyle name="Normal 2 19 3 2 29" xfId="7600"/>
    <cellStyle name="Normal 2 19 3 2 3" xfId="7601"/>
    <cellStyle name="Normal 2 19 3 2 30" xfId="7602"/>
    <cellStyle name="Normal 2 19 3 2 31" xfId="7603"/>
    <cellStyle name="Normal 2 19 3 2 32" xfId="7604"/>
    <cellStyle name="Normal 2 19 3 2 33" xfId="7605"/>
    <cellStyle name="Normal 2 19 3 2 34" xfId="7606"/>
    <cellStyle name="Normal 2 19 3 2 35" xfId="7607"/>
    <cellStyle name="Normal 2 19 3 2 36" xfId="7608"/>
    <cellStyle name="Normal 2 19 3 2 37" xfId="7609"/>
    <cellStyle name="Normal 2 19 3 2 38" xfId="7610"/>
    <cellStyle name="Normal 2 19 3 2 4" xfId="7611"/>
    <cellStyle name="Normal 2 19 3 2 5" xfId="7612"/>
    <cellStyle name="Normal 2 19 3 2 6" xfId="7613"/>
    <cellStyle name="Normal 2 19 3 2 7" xfId="7614"/>
    <cellStyle name="Normal 2 19 3 2 8" xfId="7615"/>
    <cellStyle name="Normal 2 19 3 2 9" xfId="7616"/>
    <cellStyle name="Normal 2 19 3 20" xfId="7617"/>
    <cellStyle name="Normal 2 19 3 21" xfId="7618"/>
    <cellStyle name="Normal 2 19 3 22" xfId="7619"/>
    <cellStyle name="Normal 2 19 3 23" xfId="7620"/>
    <cellStyle name="Normal 2 19 3 24" xfId="7621"/>
    <cellStyle name="Normal 2 19 3 25" xfId="7622"/>
    <cellStyle name="Normal 2 19 3 26" xfId="7623"/>
    <cellStyle name="Normal 2 19 3 27" xfId="7624"/>
    <cellStyle name="Normal 2 19 3 28" xfId="7625"/>
    <cellStyle name="Normal 2 19 3 29" xfId="7626"/>
    <cellStyle name="Normal 2 19 3 3" xfId="7627"/>
    <cellStyle name="Normal 2 19 3 30" xfId="7628"/>
    <cellStyle name="Normal 2 19 3 31" xfId="7629"/>
    <cellStyle name="Normal 2 19 3 32" xfId="7630"/>
    <cellStyle name="Normal 2 19 3 33" xfId="7631"/>
    <cellStyle name="Normal 2 19 3 34" xfId="7632"/>
    <cellStyle name="Normal 2 19 3 35" xfId="7633"/>
    <cellStyle name="Normal 2 19 3 36" xfId="7634"/>
    <cellStyle name="Normal 2 19 3 37" xfId="7635"/>
    <cellStyle name="Normal 2 19 3 38" xfId="7636"/>
    <cellStyle name="Normal 2 19 3 4" xfId="7637"/>
    <cellStyle name="Normal 2 19 3 5" xfId="7638"/>
    <cellStyle name="Normal 2 19 3 6" xfId="7639"/>
    <cellStyle name="Normal 2 19 3 7" xfId="7640"/>
    <cellStyle name="Normal 2 19 3 8" xfId="7641"/>
    <cellStyle name="Normal 2 19 3 9" xfId="7642"/>
    <cellStyle name="Normal 2 19 30" xfId="7643"/>
    <cellStyle name="Normal 2 19 31" xfId="7644"/>
    <cellStyle name="Normal 2 19 32" xfId="7645"/>
    <cellStyle name="Normal 2 19 33" xfId="7646"/>
    <cellStyle name="Normal 2 19 34" xfId="7647"/>
    <cellStyle name="Normal 2 19 35" xfId="7648"/>
    <cellStyle name="Normal 2 19 36" xfId="7649"/>
    <cellStyle name="Normal 2 19 37" xfId="7650"/>
    <cellStyle name="Normal 2 19 38" xfId="7651"/>
    <cellStyle name="Normal 2 19 39" xfId="7652"/>
    <cellStyle name="Normal 2 19 4" xfId="7653"/>
    <cellStyle name="Normal 2 19 40" xfId="7654"/>
    <cellStyle name="Normal 2 19 5" xfId="7655"/>
    <cellStyle name="Normal 2 19 6" xfId="7656"/>
    <cellStyle name="Normal 2 19 7" xfId="7657"/>
    <cellStyle name="Normal 2 19 8" xfId="7658"/>
    <cellStyle name="Normal 2 19 9" xfId="7659"/>
    <cellStyle name="Normal 2 2" xfId="7660"/>
    <cellStyle name="Normal 2 2 10" xfId="7661"/>
    <cellStyle name="Normal 2 2 11" xfId="7662"/>
    <cellStyle name="Normal 2 2 12" xfId="7663"/>
    <cellStyle name="Normal 2 2 13" xfId="7664"/>
    <cellStyle name="Normal 2 2 14" xfId="7665"/>
    <cellStyle name="Normal 2 2 15" xfId="7666"/>
    <cellStyle name="Normal 2 2 16" xfId="7667"/>
    <cellStyle name="Normal 2 2 17" xfId="7668"/>
    <cellStyle name="Normal 2 2 18" xfId="7669"/>
    <cellStyle name="Normal 2 2 19" xfId="7670"/>
    <cellStyle name="Normal 2 2 2" xfId="7671"/>
    <cellStyle name="Normal 2 2 20" xfId="7672"/>
    <cellStyle name="Normal 2 2 21" xfId="7673"/>
    <cellStyle name="Normal 2 2 22" xfId="7674"/>
    <cellStyle name="Normal 2 2 23" xfId="7675"/>
    <cellStyle name="Normal 2 2 24" xfId="7676"/>
    <cellStyle name="Normal 2 2 25" xfId="7677"/>
    <cellStyle name="Normal 2 2 26" xfId="7678"/>
    <cellStyle name="Normal 2 2 27" xfId="7679"/>
    <cellStyle name="Normal 2 2 28" xfId="7680"/>
    <cellStyle name="Normal 2 2 29" xfId="7681"/>
    <cellStyle name="Normal 2 2 3" xfId="7682"/>
    <cellStyle name="Normal 2 2 30" xfId="7683"/>
    <cellStyle name="Normal 2 2 31" xfId="7684"/>
    <cellStyle name="Normal 2 2 32" xfId="7685"/>
    <cellStyle name="Normal 2 2 33" xfId="7686"/>
    <cellStyle name="Normal 2 2 34" xfId="7687"/>
    <cellStyle name="Normal 2 2 35" xfId="7688"/>
    <cellStyle name="Normal 2 2 36" xfId="7689"/>
    <cellStyle name="Normal 2 2 37" xfId="7690"/>
    <cellStyle name="Normal 2 2 38" xfId="7691"/>
    <cellStyle name="Normal 2 2 39" xfId="7692"/>
    <cellStyle name="Normal 2 2 4" xfId="7693"/>
    <cellStyle name="Normal 2 2 40" xfId="7694"/>
    <cellStyle name="Normal 2 2 41" xfId="7695"/>
    <cellStyle name="Normal 2 2 42" xfId="7696"/>
    <cellStyle name="Normal 2 2 43" xfId="7697"/>
    <cellStyle name="Normal 2 2 5" xfId="7698"/>
    <cellStyle name="Normal 2 2 6" xfId="7699"/>
    <cellStyle name="Normal 2 2 7" xfId="7700"/>
    <cellStyle name="Normal 2 2 8" xfId="7701"/>
    <cellStyle name="Normal 2 2 9" xfId="7702"/>
    <cellStyle name="Normal 2 20" xfId="7703"/>
    <cellStyle name="Normal 2 20 10" xfId="7704"/>
    <cellStyle name="Normal 2 20 11" xfId="7705"/>
    <cellStyle name="Normal 2 20 12" xfId="7706"/>
    <cellStyle name="Normal 2 20 13" xfId="7707"/>
    <cellStyle name="Normal 2 20 14" xfId="7708"/>
    <cellStyle name="Normal 2 20 15" xfId="7709"/>
    <cellStyle name="Normal 2 20 16" xfId="7710"/>
    <cellStyle name="Normal 2 20 17" xfId="7711"/>
    <cellStyle name="Normal 2 20 18" xfId="7712"/>
    <cellStyle name="Normal 2 20 19" xfId="7713"/>
    <cellStyle name="Normal 2 20 2" xfId="7714"/>
    <cellStyle name="Normal 2 20 2 10" xfId="7715"/>
    <cellStyle name="Normal 2 20 2 11" xfId="7716"/>
    <cellStyle name="Normal 2 20 2 12" xfId="7717"/>
    <cellStyle name="Normal 2 20 2 13" xfId="7718"/>
    <cellStyle name="Normal 2 20 2 14" xfId="7719"/>
    <cellStyle name="Normal 2 20 2 15" xfId="7720"/>
    <cellStyle name="Normal 2 20 2 16" xfId="7721"/>
    <cellStyle name="Normal 2 20 2 17" xfId="7722"/>
    <cellStyle name="Normal 2 20 2 18" xfId="7723"/>
    <cellStyle name="Normal 2 20 2 19" xfId="7724"/>
    <cellStyle name="Normal 2 20 2 2" xfId="7725"/>
    <cellStyle name="Normal 2 20 2 2 10" xfId="7726"/>
    <cellStyle name="Normal 2 20 2 2 11" xfId="7727"/>
    <cellStyle name="Normal 2 20 2 2 12" xfId="7728"/>
    <cellStyle name="Normal 2 20 2 2 13" xfId="7729"/>
    <cellStyle name="Normal 2 20 2 2 14" xfId="7730"/>
    <cellStyle name="Normal 2 20 2 2 15" xfId="7731"/>
    <cellStyle name="Normal 2 20 2 2 16" xfId="7732"/>
    <cellStyle name="Normal 2 20 2 2 17" xfId="7733"/>
    <cellStyle name="Normal 2 20 2 2 18" xfId="7734"/>
    <cellStyle name="Normal 2 20 2 2 19" xfId="7735"/>
    <cellStyle name="Normal 2 20 2 2 2" xfId="7736"/>
    <cellStyle name="Normal 2 20 2 2 2 10" xfId="7737"/>
    <cellStyle name="Normal 2 20 2 2 2 11" xfId="7738"/>
    <cellStyle name="Normal 2 20 2 2 2 12" xfId="7739"/>
    <cellStyle name="Normal 2 20 2 2 2 13" xfId="7740"/>
    <cellStyle name="Normal 2 20 2 2 2 14" xfId="7741"/>
    <cellStyle name="Normal 2 20 2 2 2 15" xfId="7742"/>
    <cellStyle name="Normal 2 20 2 2 2 16" xfId="7743"/>
    <cellStyle name="Normal 2 20 2 2 2 17" xfId="7744"/>
    <cellStyle name="Normal 2 20 2 2 2 18" xfId="7745"/>
    <cellStyle name="Normal 2 20 2 2 2 19" xfId="7746"/>
    <cellStyle name="Normal 2 20 2 2 2 2" xfId="7747"/>
    <cellStyle name="Normal 2 20 2 2 2 20" xfId="7748"/>
    <cellStyle name="Normal 2 20 2 2 2 21" xfId="7749"/>
    <cellStyle name="Normal 2 20 2 2 2 22" xfId="7750"/>
    <cellStyle name="Normal 2 20 2 2 2 23" xfId="7751"/>
    <cellStyle name="Normal 2 20 2 2 2 24" xfId="7752"/>
    <cellStyle name="Normal 2 20 2 2 2 25" xfId="7753"/>
    <cellStyle name="Normal 2 20 2 2 2 26" xfId="7754"/>
    <cellStyle name="Normal 2 20 2 2 2 27" xfId="7755"/>
    <cellStyle name="Normal 2 20 2 2 2 28" xfId="7756"/>
    <cellStyle name="Normal 2 20 2 2 2 29" xfId="7757"/>
    <cellStyle name="Normal 2 20 2 2 2 3" xfId="7758"/>
    <cellStyle name="Normal 2 20 2 2 2 30" xfId="7759"/>
    <cellStyle name="Normal 2 20 2 2 2 31" xfId="7760"/>
    <cellStyle name="Normal 2 20 2 2 2 32" xfId="7761"/>
    <cellStyle name="Normal 2 20 2 2 2 33" xfId="7762"/>
    <cellStyle name="Normal 2 20 2 2 2 34" xfId="7763"/>
    <cellStyle name="Normal 2 20 2 2 2 35" xfId="7764"/>
    <cellStyle name="Normal 2 20 2 2 2 36" xfId="7765"/>
    <cellStyle name="Normal 2 20 2 2 2 37" xfId="7766"/>
    <cellStyle name="Normal 2 20 2 2 2 38" xfId="7767"/>
    <cellStyle name="Normal 2 20 2 2 2 4" xfId="7768"/>
    <cellStyle name="Normal 2 20 2 2 2 5" xfId="7769"/>
    <cellStyle name="Normal 2 20 2 2 2 6" xfId="7770"/>
    <cellStyle name="Normal 2 20 2 2 2 7" xfId="7771"/>
    <cellStyle name="Normal 2 20 2 2 2 8" xfId="7772"/>
    <cellStyle name="Normal 2 20 2 2 2 9" xfId="7773"/>
    <cellStyle name="Normal 2 20 2 2 20" xfId="7774"/>
    <cellStyle name="Normal 2 20 2 2 21" xfId="7775"/>
    <cellStyle name="Normal 2 20 2 2 22" xfId="7776"/>
    <cellStyle name="Normal 2 20 2 2 23" xfId="7777"/>
    <cellStyle name="Normal 2 20 2 2 24" xfId="7778"/>
    <cellStyle name="Normal 2 20 2 2 25" xfId="7779"/>
    <cellStyle name="Normal 2 20 2 2 26" xfId="7780"/>
    <cellStyle name="Normal 2 20 2 2 27" xfId="7781"/>
    <cellStyle name="Normal 2 20 2 2 28" xfId="7782"/>
    <cellStyle name="Normal 2 20 2 2 29" xfId="7783"/>
    <cellStyle name="Normal 2 20 2 2 3" xfId="7784"/>
    <cellStyle name="Normal 2 20 2 2 30" xfId="7785"/>
    <cellStyle name="Normal 2 20 2 2 31" xfId="7786"/>
    <cellStyle name="Normal 2 20 2 2 32" xfId="7787"/>
    <cellStyle name="Normal 2 20 2 2 33" xfId="7788"/>
    <cellStyle name="Normal 2 20 2 2 34" xfId="7789"/>
    <cellStyle name="Normal 2 20 2 2 35" xfId="7790"/>
    <cellStyle name="Normal 2 20 2 2 36" xfId="7791"/>
    <cellStyle name="Normal 2 20 2 2 37" xfId="7792"/>
    <cellStyle name="Normal 2 20 2 2 38" xfId="7793"/>
    <cellStyle name="Normal 2 20 2 2 4" xfId="7794"/>
    <cellStyle name="Normal 2 20 2 2 5" xfId="7795"/>
    <cellStyle name="Normal 2 20 2 2 6" xfId="7796"/>
    <cellStyle name="Normal 2 20 2 2 7" xfId="7797"/>
    <cellStyle name="Normal 2 20 2 2 8" xfId="7798"/>
    <cellStyle name="Normal 2 20 2 2 9" xfId="7799"/>
    <cellStyle name="Normal 2 20 2 20" xfId="7800"/>
    <cellStyle name="Normal 2 20 2 21" xfId="7801"/>
    <cellStyle name="Normal 2 20 2 22" xfId="7802"/>
    <cellStyle name="Normal 2 20 2 23" xfId="7803"/>
    <cellStyle name="Normal 2 20 2 24" xfId="7804"/>
    <cellStyle name="Normal 2 20 2 25" xfId="7805"/>
    <cellStyle name="Normal 2 20 2 26" xfId="7806"/>
    <cellStyle name="Normal 2 20 2 27" xfId="7807"/>
    <cellStyle name="Normal 2 20 2 28" xfId="7808"/>
    <cellStyle name="Normal 2 20 2 29" xfId="7809"/>
    <cellStyle name="Normal 2 20 2 3" xfId="7810"/>
    <cellStyle name="Normal 2 20 2 30" xfId="7811"/>
    <cellStyle name="Normal 2 20 2 31" xfId="7812"/>
    <cellStyle name="Normal 2 20 2 32" xfId="7813"/>
    <cellStyle name="Normal 2 20 2 33" xfId="7814"/>
    <cellStyle name="Normal 2 20 2 34" xfId="7815"/>
    <cellStyle name="Normal 2 20 2 35" xfId="7816"/>
    <cellStyle name="Normal 2 20 2 36" xfId="7817"/>
    <cellStyle name="Normal 2 20 2 37" xfId="7818"/>
    <cellStyle name="Normal 2 20 2 38" xfId="7819"/>
    <cellStyle name="Normal 2 20 2 39" xfId="7820"/>
    <cellStyle name="Normal 2 20 2 4" xfId="7821"/>
    <cellStyle name="Normal 2 20 2 40" xfId="7822"/>
    <cellStyle name="Normal 2 20 2 5" xfId="7823"/>
    <cellStyle name="Normal 2 20 2 6" xfId="7824"/>
    <cellStyle name="Normal 2 20 2 7" xfId="7825"/>
    <cellStyle name="Normal 2 20 2 8" xfId="7826"/>
    <cellStyle name="Normal 2 20 2 9" xfId="7827"/>
    <cellStyle name="Normal 2 20 20" xfId="7828"/>
    <cellStyle name="Normal 2 20 21" xfId="7829"/>
    <cellStyle name="Normal 2 20 22" xfId="7830"/>
    <cellStyle name="Normal 2 20 23" xfId="7831"/>
    <cellStyle name="Normal 2 20 24" xfId="7832"/>
    <cellStyle name="Normal 2 20 25" xfId="7833"/>
    <cellStyle name="Normal 2 20 26" xfId="7834"/>
    <cellStyle name="Normal 2 20 27" xfId="7835"/>
    <cellStyle name="Normal 2 20 28" xfId="7836"/>
    <cellStyle name="Normal 2 20 29" xfId="7837"/>
    <cellStyle name="Normal 2 20 3" xfId="7838"/>
    <cellStyle name="Normal 2 20 3 10" xfId="7839"/>
    <cellStyle name="Normal 2 20 3 11" xfId="7840"/>
    <cellStyle name="Normal 2 20 3 12" xfId="7841"/>
    <cellStyle name="Normal 2 20 3 13" xfId="7842"/>
    <cellStyle name="Normal 2 20 3 14" xfId="7843"/>
    <cellStyle name="Normal 2 20 3 15" xfId="7844"/>
    <cellStyle name="Normal 2 20 3 16" xfId="7845"/>
    <cellStyle name="Normal 2 20 3 17" xfId="7846"/>
    <cellStyle name="Normal 2 20 3 18" xfId="7847"/>
    <cellStyle name="Normal 2 20 3 19" xfId="7848"/>
    <cellStyle name="Normal 2 20 3 2" xfId="7849"/>
    <cellStyle name="Normal 2 20 3 2 10" xfId="7850"/>
    <cellStyle name="Normal 2 20 3 2 11" xfId="7851"/>
    <cellStyle name="Normal 2 20 3 2 12" xfId="7852"/>
    <cellStyle name="Normal 2 20 3 2 13" xfId="7853"/>
    <cellStyle name="Normal 2 20 3 2 14" xfId="7854"/>
    <cellStyle name="Normal 2 20 3 2 15" xfId="7855"/>
    <cellStyle name="Normal 2 20 3 2 16" xfId="7856"/>
    <cellStyle name="Normal 2 20 3 2 17" xfId="7857"/>
    <cellStyle name="Normal 2 20 3 2 18" xfId="7858"/>
    <cellStyle name="Normal 2 20 3 2 19" xfId="7859"/>
    <cellStyle name="Normal 2 20 3 2 2" xfId="7860"/>
    <cellStyle name="Normal 2 20 3 2 20" xfId="7861"/>
    <cellStyle name="Normal 2 20 3 2 21" xfId="7862"/>
    <cellStyle name="Normal 2 20 3 2 22" xfId="7863"/>
    <cellStyle name="Normal 2 20 3 2 23" xfId="7864"/>
    <cellStyle name="Normal 2 20 3 2 24" xfId="7865"/>
    <cellStyle name="Normal 2 20 3 2 25" xfId="7866"/>
    <cellStyle name="Normal 2 20 3 2 26" xfId="7867"/>
    <cellStyle name="Normal 2 20 3 2 27" xfId="7868"/>
    <cellStyle name="Normal 2 20 3 2 28" xfId="7869"/>
    <cellStyle name="Normal 2 20 3 2 29" xfId="7870"/>
    <cellStyle name="Normal 2 20 3 2 3" xfId="7871"/>
    <cellStyle name="Normal 2 20 3 2 30" xfId="7872"/>
    <cellStyle name="Normal 2 20 3 2 31" xfId="7873"/>
    <cellStyle name="Normal 2 20 3 2 32" xfId="7874"/>
    <cellStyle name="Normal 2 20 3 2 33" xfId="7875"/>
    <cellStyle name="Normal 2 20 3 2 34" xfId="7876"/>
    <cellStyle name="Normal 2 20 3 2 35" xfId="7877"/>
    <cellStyle name="Normal 2 20 3 2 36" xfId="7878"/>
    <cellStyle name="Normal 2 20 3 2 37" xfId="7879"/>
    <cellStyle name="Normal 2 20 3 2 38" xfId="7880"/>
    <cellStyle name="Normal 2 20 3 2 4" xfId="7881"/>
    <cellStyle name="Normal 2 20 3 2 5" xfId="7882"/>
    <cellStyle name="Normal 2 20 3 2 6" xfId="7883"/>
    <cellStyle name="Normal 2 20 3 2 7" xfId="7884"/>
    <cellStyle name="Normal 2 20 3 2 8" xfId="7885"/>
    <cellStyle name="Normal 2 20 3 2 9" xfId="7886"/>
    <cellStyle name="Normal 2 20 3 20" xfId="7887"/>
    <cellStyle name="Normal 2 20 3 21" xfId="7888"/>
    <cellStyle name="Normal 2 20 3 22" xfId="7889"/>
    <cellStyle name="Normal 2 20 3 23" xfId="7890"/>
    <cellStyle name="Normal 2 20 3 24" xfId="7891"/>
    <cellStyle name="Normal 2 20 3 25" xfId="7892"/>
    <cellStyle name="Normal 2 20 3 26" xfId="7893"/>
    <cellStyle name="Normal 2 20 3 27" xfId="7894"/>
    <cellStyle name="Normal 2 20 3 28" xfId="7895"/>
    <cellStyle name="Normal 2 20 3 29" xfId="7896"/>
    <cellStyle name="Normal 2 20 3 3" xfId="7897"/>
    <cellStyle name="Normal 2 20 3 30" xfId="7898"/>
    <cellStyle name="Normal 2 20 3 31" xfId="7899"/>
    <cellStyle name="Normal 2 20 3 32" xfId="7900"/>
    <cellStyle name="Normal 2 20 3 33" xfId="7901"/>
    <cellStyle name="Normal 2 20 3 34" xfId="7902"/>
    <cellStyle name="Normal 2 20 3 35" xfId="7903"/>
    <cellStyle name="Normal 2 20 3 36" xfId="7904"/>
    <cellStyle name="Normal 2 20 3 37" xfId="7905"/>
    <cellStyle name="Normal 2 20 3 38" xfId="7906"/>
    <cellStyle name="Normal 2 20 3 4" xfId="7907"/>
    <cellStyle name="Normal 2 20 3 5" xfId="7908"/>
    <cellStyle name="Normal 2 20 3 6" xfId="7909"/>
    <cellStyle name="Normal 2 20 3 7" xfId="7910"/>
    <cellStyle name="Normal 2 20 3 8" xfId="7911"/>
    <cellStyle name="Normal 2 20 3 9" xfId="7912"/>
    <cellStyle name="Normal 2 20 30" xfId="7913"/>
    <cellStyle name="Normal 2 20 31" xfId="7914"/>
    <cellStyle name="Normal 2 20 32" xfId="7915"/>
    <cellStyle name="Normal 2 20 33" xfId="7916"/>
    <cellStyle name="Normal 2 20 34" xfId="7917"/>
    <cellStyle name="Normal 2 20 35" xfId="7918"/>
    <cellStyle name="Normal 2 20 36" xfId="7919"/>
    <cellStyle name="Normal 2 20 37" xfId="7920"/>
    <cellStyle name="Normal 2 20 38" xfId="7921"/>
    <cellStyle name="Normal 2 20 39" xfId="7922"/>
    <cellStyle name="Normal 2 20 4" xfId="7923"/>
    <cellStyle name="Normal 2 20 40" xfId="7924"/>
    <cellStyle name="Normal 2 20 5" xfId="7925"/>
    <cellStyle name="Normal 2 20 6" xfId="7926"/>
    <cellStyle name="Normal 2 20 7" xfId="7927"/>
    <cellStyle name="Normal 2 20 8" xfId="7928"/>
    <cellStyle name="Normal 2 20 9" xfId="7929"/>
    <cellStyle name="Normal 2 21" xfId="7930"/>
    <cellStyle name="Normal 2 21 10" xfId="7931"/>
    <cellStyle name="Normal 2 21 11" xfId="7932"/>
    <cellStyle name="Normal 2 21 12" xfId="7933"/>
    <cellStyle name="Normal 2 21 13" xfId="7934"/>
    <cellStyle name="Normal 2 21 14" xfId="7935"/>
    <cellStyle name="Normal 2 21 15" xfId="7936"/>
    <cellStyle name="Normal 2 21 16" xfId="7937"/>
    <cellStyle name="Normal 2 21 17" xfId="7938"/>
    <cellStyle name="Normal 2 21 18" xfId="7939"/>
    <cellStyle name="Normal 2 21 19" xfId="7940"/>
    <cellStyle name="Normal 2 21 2" xfId="7941"/>
    <cellStyle name="Normal 2 21 2 10" xfId="7942"/>
    <cellStyle name="Normal 2 21 2 11" xfId="7943"/>
    <cellStyle name="Normal 2 21 2 12" xfId="7944"/>
    <cellStyle name="Normal 2 21 2 13" xfId="7945"/>
    <cellStyle name="Normal 2 21 2 14" xfId="7946"/>
    <cellStyle name="Normal 2 21 2 15" xfId="7947"/>
    <cellStyle name="Normal 2 21 2 16" xfId="7948"/>
    <cellStyle name="Normal 2 21 2 17" xfId="7949"/>
    <cellStyle name="Normal 2 21 2 18" xfId="7950"/>
    <cellStyle name="Normal 2 21 2 19" xfId="7951"/>
    <cellStyle name="Normal 2 21 2 2" xfId="7952"/>
    <cellStyle name="Normal 2 21 2 2 10" xfId="7953"/>
    <cellStyle name="Normal 2 21 2 2 11" xfId="7954"/>
    <cellStyle name="Normal 2 21 2 2 12" xfId="7955"/>
    <cellStyle name="Normal 2 21 2 2 13" xfId="7956"/>
    <cellStyle name="Normal 2 21 2 2 14" xfId="7957"/>
    <cellStyle name="Normal 2 21 2 2 15" xfId="7958"/>
    <cellStyle name="Normal 2 21 2 2 16" xfId="7959"/>
    <cellStyle name="Normal 2 21 2 2 17" xfId="7960"/>
    <cellStyle name="Normal 2 21 2 2 18" xfId="7961"/>
    <cellStyle name="Normal 2 21 2 2 19" xfId="7962"/>
    <cellStyle name="Normal 2 21 2 2 2" xfId="7963"/>
    <cellStyle name="Normal 2 21 2 2 2 10" xfId="7964"/>
    <cellStyle name="Normal 2 21 2 2 2 11" xfId="7965"/>
    <cellStyle name="Normal 2 21 2 2 2 12" xfId="7966"/>
    <cellStyle name="Normal 2 21 2 2 2 13" xfId="7967"/>
    <cellStyle name="Normal 2 21 2 2 2 14" xfId="7968"/>
    <cellStyle name="Normal 2 21 2 2 2 15" xfId="7969"/>
    <cellStyle name="Normal 2 21 2 2 2 16" xfId="7970"/>
    <cellStyle name="Normal 2 21 2 2 2 17" xfId="7971"/>
    <cellStyle name="Normal 2 21 2 2 2 18" xfId="7972"/>
    <cellStyle name="Normal 2 21 2 2 2 19" xfId="7973"/>
    <cellStyle name="Normal 2 21 2 2 2 2" xfId="7974"/>
    <cellStyle name="Normal 2 21 2 2 2 20" xfId="7975"/>
    <cellStyle name="Normal 2 21 2 2 2 21" xfId="7976"/>
    <cellStyle name="Normal 2 21 2 2 2 22" xfId="7977"/>
    <cellStyle name="Normal 2 21 2 2 2 23" xfId="7978"/>
    <cellStyle name="Normal 2 21 2 2 2 24" xfId="7979"/>
    <cellStyle name="Normal 2 21 2 2 2 25" xfId="7980"/>
    <cellStyle name="Normal 2 21 2 2 2 26" xfId="7981"/>
    <cellStyle name="Normal 2 21 2 2 2 27" xfId="7982"/>
    <cellStyle name="Normal 2 21 2 2 2 28" xfId="7983"/>
    <cellStyle name="Normal 2 21 2 2 2 29" xfId="7984"/>
    <cellStyle name="Normal 2 21 2 2 2 3" xfId="7985"/>
    <cellStyle name="Normal 2 21 2 2 2 30" xfId="7986"/>
    <cellStyle name="Normal 2 21 2 2 2 31" xfId="7987"/>
    <cellStyle name="Normal 2 21 2 2 2 32" xfId="7988"/>
    <cellStyle name="Normal 2 21 2 2 2 33" xfId="7989"/>
    <cellStyle name="Normal 2 21 2 2 2 34" xfId="7990"/>
    <cellStyle name="Normal 2 21 2 2 2 35" xfId="7991"/>
    <cellStyle name="Normal 2 21 2 2 2 36" xfId="7992"/>
    <cellStyle name="Normal 2 21 2 2 2 37" xfId="7993"/>
    <cellStyle name="Normal 2 21 2 2 2 38" xfId="7994"/>
    <cellStyle name="Normal 2 21 2 2 2 4" xfId="7995"/>
    <cellStyle name="Normal 2 21 2 2 2 5" xfId="7996"/>
    <cellStyle name="Normal 2 21 2 2 2 6" xfId="7997"/>
    <cellStyle name="Normal 2 21 2 2 2 7" xfId="7998"/>
    <cellStyle name="Normal 2 21 2 2 2 8" xfId="7999"/>
    <cellStyle name="Normal 2 21 2 2 2 9" xfId="8000"/>
    <cellStyle name="Normal 2 21 2 2 20" xfId="8001"/>
    <cellStyle name="Normal 2 21 2 2 21" xfId="8002"/>
    <cellStyle name="Normal 2 21 2 2 22" xfId="8003"/>
    <cellStyle name="Normal 2 21 2 2 23" xfId="8004"/>
    <cellStyle name="Normal 2 21 2 2 24" xfId="8005"/>
    <cellStyle name="Normal 2 21 2 2 25" xfId="8006"/>
    <cellStyle name="Normal 2 21 2 2 26" xfId="8007"/>
    <cellStyle name="Normal 2 21 2 2 27" xfId="8008"/>
    <cellStyle name="Normal 2 21 2 2 28" xfId="8009"/>
    <cellStyle name="Normal 2 21 2 2 29" xfId="8010"/>
    <cellStyle name="Normal 2 21 2 2 3" xfId="8011"/>
    <cellStyle name="Normal 2 21 2 2 30" xfId="8012"/>
    <cellStyle name="Normal 2 21 2 2 31" xfId="8013"/>
    <cellStyle name="Normal 2 21 2 2 32" xfId="8014"/>
    <cellStyle name="Normal 2 21 2 2 33" xfId="8015"/>
    <cellStyle name="Normal 2 21 2 2 34" xfId="8016"/>
    <cellStyle name="Normal 2 21 2 2 35" xfId="8017"/>
    <cellStyle name="Normal 2 21 2 2 36" xfId="8018"/>
    <cellStyle name="Normal 2 21 2 2 37" xfId="8019"/>
    <cellStyle name="Normal 2 21 2 2 38" xfId="8020"/>
    <cellStyle name="Normal 2 21 2 2 4" xfId="8021"/>
    <cellStyle name="Normal 2 21 2 2 5" xfId="8022"/>
    <cellStyle name="Normal 2 21 2 2 6" xfId="8023"/>
    <cellStyle name="Normal 2 21 2 2 7" xfId="8024"/>
    <cellStyle name="Normal 2 21 2 2 8" xfId="8025"/>
    <cellStyle name="Normal 2 21 2 2 9" xfId="8026"/>
    <cellStyle name="Normal 2 21 2 20" xfId="8027"/>
    <cellStyle name="Normal 2 21 2 21" xfId="8028"/>
    <cellStyle name="Normal 2 21 2 22" xfId="8029"/>
    <cellStyle name="Normal 2 21 2 23" xfId="8030"/>
    <cellStyle name="Normal 2 21 2 24" xfId="8031"/>
    <cellStyle name="Normal 2 21 2 25" xfId="8032"/>
    <cellStyle name="Normal 2 21 2 26" xfId="8033"/>
    <cellStyle name="Normal 2 21 2 27" xfId="8034"/>
    <cellStyle name="Normal 2 21 2 28" xfId="8035"/>
    <cellStyle name="Normal 2 21 2 29" xfId="8036"/>
    <cellStyle name="Normal 2 21 2 3" xfId="8037"/>
    <cellStyle name="Normal 2 21 2 30" xfId="8038"/>
    <cellStyle name="Normal 2 21 2 31" xfId="8039"/>
    <cellStyle name="Normal 2 21 2 32" xfId="8040"/>
    <cellStyle name="Normal 2 21 2 33" xfId="8041"/>
    <cellStyle name="Normal 2 21 2 34" xfId="8042"/>
    <cellStyle name="Normal 2 21 2 35" xfId="8043"/>
    <cellStyle name="Normal 2 21 2 36" xfId="8044"/>
    <cellStyle name="Normal 2 21 2 37" xfId="8045"/>
    <cellStyle name="Normal 2 21 2 38" xfId="8046"/>
    <cellStyle name="Normal 2 21 2 39" xfId="8047"/>
    <cellStyle name="Normal 2 21 2 4" xfId="8048"/>
    <cellStyle name="Normal 2 21 2 40" xfId="8049"/>
    <cellStyle name="Normal 2 21 2 5" xfId="8050"/>
    <cellStyle name="Normal 2 21 2 6" xfId="8051"/>
    <cellStyle name="Normal 2 21 2 7" xfId="8052"/>
    <cellStyle name="Normal 2 21 2 8" xfId="8053"/>
    <cellStyle name="Normal 2 21 2 9" xfId="8054"/>
    <cellStyle name="Normal 2 21 20" xfId="8055"/>
    <cellStyle name="Normal 2 21 21" xfId="8056"/>
    <cellStyle name="Normal 2 21 22" xfId="8057"/>
    <cellStyle name="Normal 2 21 23" xfId="8058"/>
    <cellStyle name="Normal 2 21 24" xfId="8059"/>
    <cellStyle name="Normal 2 21 25" xfId="8060"/>
    <cellStyle name="Normal 2 21 26" xfId="8061"/>
    <cellStyle name="Normal 2 21 27" xfId="8062"/>
    <cellStyle name="Normal 2 21 28" xfId="8063"/>
    <cellStyle name="Normal 2 21 29" xfId="8064"/>
    <cellStyle name="Normal 2 21 3" xfId="8065"/>
    <cellStyle name="Normal 2 21 3 10" xfId="8066"/>
    <cellStyle name="Normal 2 21 3 11" xfId="8067"/>
    <cellStyle name="Normal 2 21 3 12" xfId="8068"/>
    <cellStyle name="Normal 2 21 3 13" xfId="8069"/>
    <cellStyle name="Normal 2 21 3 14" xfId="8070"/>
    <cellStyle name="Normal 2 21 3 15" xfId="8071"/>
    <cellStyle name="Normal 2 21 3 16" xfId="8072"/>
    <cellStyle name="Normal 2 21 3 17" xfId="8073"/>
    <cellStyle name="Normal 2 21 3 18" xfId="8074"/>
    <cellStyle name="Normal 2 21 3 19" xfId="8075"/>
    <cellStyle name="Normal 2 21 3 2" xfId="8076"/>
    <cellStyle name="Normal 2 21 3 2 10" xfId="8077"/>
    <cellStyle name="Normal 2 21 3 2 11" xfId="8078"/>
    <cellStyle name="Normal 2 21 3 2 12" xfId="8079"/>
    <cellStyle name="Normal 2 21 3 2 13" xfId="8080"/>
    <cellStyle name="Normal 2 21 3 2 14" xfId="8081"/>
    <cellStyle name="Normal 2 21 3 2 15" xfId="8082"/>
    <cellStyle name="Normal 2 21 3 2 16" xfId="8083"/>
    <cellStyle name="Normal 2 21 3 2 17" xfId="8084"/>
    <cellStyle name="Normal 2 21 3 2 18" xfId="8085"/>
    <cellStyle name="Normal 2 21 3 2 19" xfId="8086"/>
    <cellStyle name="Normal 2 21 3 2 2" xfId="8087"/>
    <cellStyle name="Normal 2 21 3 2 20" xfId="8088"/>
    <cellStyle name="Normal 2 21 3 2 21" xfId="8089"/>
    <cellStyle name="Normal 2 21 3 2 22" xfId="8090"/>
    <cellStyle name="Normal 2 21 3 2 23" xfId="8091"/>
    <cellStyle name="Normal 2 21 3 2 24" xfId="8092"/>
    <cellStyle name="Normal 2 21 3 2 25" xfId="8093"/>
    <cellStyle name="Normal 2 21 3 2 26" xfId="8094"/>
    <cellStyle name="Normal 2 21 3 2 27" xfId="8095"/>
    <cellStyle name="Normal 2 21 3 2 28" xfId="8096"/>
    <cellStyle name="Normal 2 21 3 2 29" xfId="8097"/>
    <cellStyle name="Normal 2 21 3 2 3" xfId="8098"/>
    <cellStyle name="Normal 2 21 3 2 30" xfId="8099"/>
    <cellStyle name="Normal 2 21 3 2 31" xfId="8100"/>
    <cellStyle name="Normal 2 21 3 2 32" xfId="8101"/>
    <cellStyle name="Normal 2 21 3 2 33" xfId="8102"/>
    <cellStyle name="Normal 2 21 3 2 34" xfId="8103"/>
    <cellStyle name="Normal 2 21 3 2 35" xfId="8104"/>
    <cellStyle name="Normal 2 21 3 2 36" xfId="8105"/>
    <cellStyle name="Normal 2 21 3 2 37" xfId="8106"/>
    <cellStyle name="Normal 2 21 3 2 38" xfId="8107"/>
    <cellStyle name="Normal 2 21 3 2 4" xfId="8108"/>
    <cellStyle name="Normal 2 21 3 2 5" xfId="8109"/>
    <cellStyle name="Normal 2 21 3 2 6" xfId="8110"/>
    <cellStyle name="Normal 2 21 3 2 7" xfId="8111"/>
    <cellStyle name="Normal 2 21 3 2 8" xfId="8112"/>
    <cellStyle name="Normal 2 21 3 2 9" xfId="8113"/>
    <cellStyle name="Normal 2 21 3 20" xfId="8114"/>
    <cellStyle name="Normal 2 21 3 21" xfId="8115"/>
    <cellStyle name="Normal 2 21 3 22" xfId="8116"/>
    <cellStyle name="Normal 2 21 3 23" xfId="8117"/>
    <cellStyle name="Normal 2 21 3 24" xfId="8118"/>
    <cellStyle name="Normal 2 21 3 25" xfId="8119"/>
    <cellStyle name="Normal 2 21 3 26" xfId="8120"/>
    <cellStyle name="Normal 2 21 3 27" xfId="8121"/>
    <cellStyle name="Normal 2 21 3 28" xfId="8122"/>
    <cellStyle name="Normal 2 21 3 29" xfId="8123"/>
    <cellStyle name="Normal 2 21 3 3" xfId="8124"/>
    <cellStyle name="Normal 2 21 3 30" xfId="8125"/>
    <cellStyle name="Normal 2 21 3 31" xfId="8126"/>
    <cellStyle name="Normal 2 21 3 32" xfId="8127"/>
    <cellStyle name="Normal 2 21 3 33" xfId="8128"/>
    <cellStyle name="Normal 2 21 3 34" xfId="8129"/>
    <cellStyle name="Normal 2 21 3 35" xfId="8130"/>
    <cellStyle name="Normal 2 21 3 36" xfId="8131"/>
    <cellStyle name="Normal 2 21 3 37" xfId="8132"/>
    <cellStyle name="Normal 2 21 3 38" xfId="8133"/>
    <cellStyle name="Normal 2 21 3 4" xfId="8134"/>
    <cellStyle name="Normal 2 21 3 5" xfId="8135"/>
    <cellStyle name="Normal 2 21 3 6" xfId="8136"/>
    <cellStyle name="Normal 2 21 3 7" xfId="8137"/>
    <cellStyle name="Normal 2 21 3 8" xfId="8138"/>
    <cellStyle name="Normal 2 21 3 9" xfId="8139"/>
    <cellStyle name="Normal 2 21 30" xfId="8140"/>
    <cellStyle name="Normal 2 21 31" xfId="8141"/>
    <cellStyle name="Normal 2 21 32" xfId="8142"/>
    <cellStyle name="Normal 2 21 33" xfId="8143"/>
    <cellStyle name="Normal 2 21 34" xfId="8144"/>
    <cellStyle name="Normal 2 21 35" xfId="8145"/>
    <cellStyle name="Normal 2 21 36" xfId="8146"/>
    <cellStyle name="Normal 2 21 37" xfId="8147"/>
    <cellStyle name="Normal 2 21 38" xfId="8148"/>
    <cellStyle name="Normal 2 21 39" xfId="8149"/>
    <cellStyle name="Normal 2 21 4" xfId="8150"/>
    <cellStyle name="Normal 2 21 40" xfId="8151"/>
    <cellStyle name="Normal 2 21 5" xfId="8152"/>
    <cellStyle name="Normal 2 21 6" xfId="8153"/>
    <cellStyle name="Normal 2 21 7" xfId="8154"/>
    <cellStyle name="Normal 2 21 8" xfId="8155"/>
    <cellStyle name="Normal 2 21 9" xfId="8156"/>
    <cellStyle name="Normal 2 22" xfId="8157"/>
    <cellStyle name="Normal 2 22 10" xfId="8158"/>
    <cellStyle name="Normal 2 22 11" xfId="8159"/>
    <cellStyle name="Normal 2 22 12" xfId="8160"/>
    <cellStyle name="Normal 2 22 13" xfId="8161"/>
    <cellStyle name="Normal 2 22 14" xfId="8162"/>
    <cellStyle name="Normal 2 22 15" xfId="8163"/>
    <cellStyle name="Normal 2 22 16" xfId="8164"/>
    <cellStyle name="Normal 2 22 17" xfId="8165"/>
    <cellStyle name="Normal 2 22 18" xfId="8166"/>
    <cellStyle name="Normal 2 22 19" xfId="8167"/>
    <cellStyle name="Normal 2 22 2" xfId="8168"/>
    <cellStyle name="Normal 2 22 2 10" xfId="8169"/>
    <cellStyle name="Normal 2 22 2 11" xfId="8170"/>
    <cellStyle name="Normal 2 22 2 12" xfId="8171"/>
    <cellStyle name="Normal 2 22 2 13" xfId="8172"/>
    <cellStyle name="Normal 2 22 2 14" xfId="8173"/>
    <cellStyle name="Normal 2 22 2 15" xfId="8174"/>
    <cellStyle name="Normal 2 22 2 16" xfId="8175"/>
    <cellStyle name="Normal 2 22 2 17" xfId="8176"/>
    <cellStyle name="Normal 2 22 2 18" xfId="8177"/>
    <cellStyle name="Normal 2 22 2 19" xfId="8178"/>
    <cellStyle name="Normal 2 22 2 2" xfId="8179"/>
    <cellStyle name="Normal 2 22 2 2 10" xfId="8180"/>
    <cellStyle name="Normal 2 22 2 2 11" xfId="8181"/>
    <cellStyle name="Normal 2 22 2 2 12" xfId="8182"/>
    <cellStyle name="Normal 2 22 2 2 13" xfId="8183"/>
    <cellStyle name="Normal 2 22 2 2 14" xfId="8184"/>
    <cellStyle name="Normal 2 22 2 2 15" xfId="8185"/>
    <cellStyle name="Normal 2 22 2 2 16" xfId="8186"/>
    <cellStyle name="Normal 2 22 2 2 17" xfId="8187"/>
    <cellStyle name="Normal 2 22 2 2 18" xfId="8188"/>
    <cellStyle name="Normal 2 22 2 2 19" xfId="8189"/>
    <cellStyle name="Normal 2 22 2 2 2" xfId="8190"/>
    <cellStyle name="Normal 2 22 2 2 2 10" xfId="8191"/>
    <cellStyle name="Normal 2 22 2 2 2 11" xfId="8192"/>
    <cellStyle name="Normal 2 22 2 2 2 12" xfId="8193"/>
    <cellStyle name="Normal 2 22 2 2 2 13" xfId="8194"/>
    <cellStyle name="Normal 2 22 2 2 2 14" xfId="8195"/>
    <cellStyle name="Normal 2 22 2 2 2 15" xfId="8196"/>
    <cellStyle name="Normal 2 22 2 2 2 16" xfId="8197"/>
    <cellStyle name="Normal 2 22 2 2 2 17" xfId="8198"/>
    <cellStyle name="Normal 2 22 2 2 2 18" xfId="8199"/>
    <cellStyle name="Normal 2 22 2 2 2 19" xfId="8200"/>
    <cellStyle name="Normal 2 22 2 2 2 2" xfId="8201"/>
    <cellStyle name="Normal 2 22 2 2 2 20" xfId="8202"/>
    <cellStyle name="Normal 2 22 2 2 2 21" xfId="8203"/>
    <cellStyle name="Normal 2 22 2 2 2 22" xfId="8204"/>
    <cellStyle name="Normal 2 22 2 2 2 23" xfId="8205"/>
    <cellStyle name="Normal 2 22 2 2 2 24" xfId="8206"/>
    <cellStyle name="Normal 2 22 2 2 2 25" xfId="8207"/>
    <cellStyle name="Normal 2 22 2 2 2 26" xfId="8208"/>
    <cellStyle name="Normal 2 22 2 2 2 27" xfId="8209"/>
    <cellStyle name="Normal 2 22 2 2 2 28" xfId="8210"/>
    <cellStyle name="Normal 2 22 2 2 2 29" xfId="8211"/>
    <cellStyle name="Normal 2 22 2 2 2 3" xfId="8212"/>
    <cellStyle name="Normal 2 22 2 2 2 30" xfId="8213"/>
    <cellStyle name="Normal 2 22 2 2 2 31" xfId="8214"/>
    <cellStyle name="Normal 2 22 2 2 2 32" xfId="8215"/>
    <cellStyle name="Normal 2 22 2 2 2 33" xfId="8216"/>
    <cellStyle name="Normal 2 22 2 2 2 34" xfId="8217"/>
    <cellStyle name="Normal 2 22 2 2 2 35" xfId="8218"/>
    <cellStyle name="Normal 2 22 2 2 2 36" xfId="8219"/>
    <cellStyle name="Normal 2 22 2 2 2 37" xfId="8220"/>
    <cellStyle name="Normal 2 22 2 2 2 38" xfId="8221"/>
    <cellStyle name="Normal 2 22 2 2 2 4" xfId="8222"/>
    <cellStyle name="Normal 2 22 2 2 2 5" xfId="8223"/>
    <cellStyle name="Normal 2 22 2 2 2 6" xfId="8224"/>
    <cellStyle name="Normal 2 22 2 2 2 7" xfId="8225"/>
    <cellStyle name="Normal 2 22 2 2 2 8" xfId="8226"/>
    <cellStyle name="Normal 2 22 2 2 2 9" xfId="8227"/>
    <cellStyle name="Normal 2 22 2 2 20" xfId="8228"/>
    <cellStyle name="Normal 2 22 2 2 21" xfId="8229"/>
    <cellStyle name="Normal 2 22 2 2 22" xfId="8230"/>
    <cellStyle name="Normal 2 22 2 2 23" xfId="8231"/>
    <cellStyle name="Normal 2 22 2 2 24" xfId="8232"/>
    <cellStyle name="Normal 2 22 2 2 25" xfId="8233"/>
    <cellStyle name="Normal 2 22 2 2 26" xfId="8234"/>
    <cellStyle name="Normal 2 22 2 2 27" xfId="8235"/>
    <cellStyle name="Normal 2 22 2 2 28" xfId="8236"/>
    <cellStyle name="Normal 2 22 2 2 29" xfId="8237"/>
    <cellStyle name="Normal 2 22 2 2 3" xfId="8238"/>
    <cellStyle name="Normal 2 22 2 2 30" xfId="8239"/>
    <cellStyle name="Normal 2 22 2 2 31" xfId="8240"/>
    <cellStyle name="Normal 2 22 2 2 32" xfId="8241"/>
    <cellStyle name="Normal 2 22 2 2 33" xfId="8242"/>
    <cellStyle name="Normal 2 22 2 2 34" xfId="8243"/>
    <cellStyle name="Normal 2 22 2 2 35" xfId="8244"/>
    <cellStyle name="Normal 2 22 2 2 36" xfId="8245"/>
    <cellStyle name="Normal 2 22 2 2 37" xfId="8246"/>
    <cellStyle name="Normal 2 22 2 2 38" xfId="8247"/>
    <cellStyle name="Normal 2 22 2 2 4" xfId="8248"/>
    <cellStyle name="Normal 2 22 2 2 5" xfId="8249"/>
    <cellStyle name="Normal 2 22 2 2 6" xfId="8250"/>
    <cellStyle name="Normal 2 22 2 2 7" xfId="8251"/>
    <cellStyle name="Normal 2 22 2 2 8" xfId="8252"/>
    <cellStyle name="Normal 2 22 2 2 9" xfId="8253"/>
    <cellStyle name="Normal 2 22 2 20" xfId="8254"/>
    <cellStyle name="Normal 2 22 2 21" xfId="8255"/>
    <cellStyle name="Normal 2 22 2 22" xfId="8256"/>
    <cellStyle name="Normal 2 22 2 23" xfId="8257"/>
    <cellStyle name="Normal 2 22 2 24" xfId="8258"/>
    <cellStyle name="Normal 2 22 2 25" xfId="8259"/>
    <cellStyle name="Normal 2 22 2 26" xfId="8260"/>
    <cellStyle name="Normal 2 22 2 27" xfId="8261"/>
    <cellStyle name="Normal 2 22 2 28" xfId="8262"/>
    <cellStyle name="Normal 2 22 2 29" xfId="8263"/>
    <cellStyle name="Normal 2 22 2 3" xfId="8264"/>
    <cellStyle name="Normal 2 22 2 30" xfId="8265"/>
    <cellStyle name="Normal 2 22 2 31" xfId="8266"/>
    <cellStyle name="Normal 2 22 2 32" xfId="8267"/>
    <cellStyle name="Normal 2 22 2 33" xfId="8268"/>
    <cellStyle name="Normal 2 22 2 34" xfId="8269"/>
    <cellStyle name="Normal 2 22 2 35" xfId="8270"/>
    <cellStyle name="Normal 2 22 2 36" xfId="8271"/>
    <cellStyle name="Normal 2 22 2 37" xfId="8272"/>
    <cellStyle name="Normal 2 22 2 38" xfId="8273"/>
    <cellStyle name="Normal 2 22 2 39" xfId="8274"/>
    <cellStyle name="Normal 2 22 2 4" xfId="8275"/>
    <cellStyle name="Normal 2 22 2 40" xfId="8276"/>
    <cellStyle name="Normal 2 22 2 5" xfId="8277"/>
    <cellStyle name="Normal 2 22 2 6" xfId="8278"/>
    <cellStyle name="Normal 2 22 2 7" xfId="8279"/>
    <cellStyle name="Normal 2 22 2 8" xfId="8280"/>
    <cellStyle name="Normal 2 22 2 9" xfId="8281"/>
    <cellStyle name="Normal 2 22 20" xfId="8282"/>
    <cellStyle name="Normal 2 22 21" xfId="8283"/>
    <cellStyle name="Normal 2 22 22" xfId="8284"/>
    <cellStyle name="Normal 2 22 23" xfId="8285"/>
    <cellStyle name="Normal 2 22 24" xfId="8286"/>
    <cellStyle name="Normal 2 22 25" xfId="8287"/>
    <cellStyle name="Normal 2 22 26" xfId="8288"/>
    <cellStyle name="Normal 2 22 27" xfId="8289"/>
    <cellStyle name="Normal 2 22 28" xfId="8290"/>
    <cellStyle name="Normal 2 22 29" xfId="8291"/>
    <cellStyle name="Normal 2 22 3" xfId="8292"/>
    <cellStyle name="Normal 2 22 3 10" xfId="8293"/>
    <cellStyle name="Normal 2 22 3 11" xfId="8294"/>
    <cellStyle name="Normal 2 22 3 12" xfId="8295"/>
    <cellStyle name="Normal 2 22 3 13" xfId="8296"/>
    <cellStyle name="Normal 2 22 3 14" xfId="8297"/>
    <cellStyle name="Normal 2 22 3 15" xfId="8298"/>
    <cellStyle name="Normal 2 22 3 16" xfId="8299"/>
    <cellStyle name="Normal 2 22 3 17" xfId="8300"/>
    <cellStyle name="Normal 2 22 3 18" xfId="8301"/>
    <cellStyle name="Normal 2 22 3 19" xfId="8302"/>
    <cellStyle name="Normal 2 22 3 2" xfId="8303"/>
    <cellStyle name="Normal 2 22 3 2 10" xfId="8304"/>
    <cellStyle name="Normal 2 22 3 2 11" xfId="8305"/>
    <cellStyle name="Normal 2 22 3 2 12" xfId="8306"/>
    <cellStyle name="Normal 2 22 3 2 13" xfId="8307"/>
    <cellStyle name="Normal 2 22 3 2 14" xfId="8308"/>
    <cellStyle name="Normal 2 22 3 2 15" xfId="8309"/>
    <cellStyle name="Normal 2 22 3 2 16" xfId="8310"/>
    <cellStyle name="Normal 2 22 3 2 17" xfId="8311"/>
    <cellStyle name="Normal 2 22 3 2 18" xfId="8312"/>
    <cellStyle name="Normal 2 22 3 2 19" xfId="8313"/>
    <cellStyle name="Normal 2 22 3 2 2" xfId="8314"/>
    <cellStyle name="Normal 2 22 3 2 20" xfId="8315"/>
    <cellStyle name="Normal 2 22 3 2 21" xfId="8316"/>
    <cellStyle name="Normal 2 22 3 2 22" xfId="8317"/>
    <cellStyle name="Normal 2 22 3 2 23" xfId="8318"/>
    <cellStyle name="Normal 2 22 3 2 24" xfId="8319"/>
    <cellStyle name="Normal 2 22 3 2 25" xfId="8320"/>
    <cellStyle name="Normal 2 22 3 2 26" xfId="8321"/>
    <cellStyle name="Normal 2 22 3 2 27" xfId="8322"/>
    <cellStyle name="Normal 2 22 3 2 28" xfId="8323"/>
    <cellStyle name="Normal 2 22 3 2 29" xfId="8324"/>
    <cellStyle name="Normal 2 22 3 2 3" xfId="8325"/>
    <cellStyle name="Normal 2 22 3 2 30" xfId="8326"/>
    <cellStyle name="Normal 2 22 3 2 31" xfId="8327"/>
    <cellStyle name="Normal 2 22 3 2 32" xfId="8328"/>
    <cellStyle name="Normal 2 22 3 2 33" xfId="8329"/>
    <cellStyle name="Normal 2 22 3 2 34" xfId="8330"/>
    <cellStyle name="Normal 2 22 3 2 35" xfId="8331"/>
    <cellStyle name="Normal 2 22 3 2 36" xfId="8332"/>
    <cellStyle name="Normal 2 22 3 2 37" xfId="8333"/>
    <cellStyle name="Normal 2 22 3 2 38" xfId="8334"/>
    <cellStyle name="Normal 2 22 3 2 4" xfId="8335"/>
    <cellStyle name="Normal 2 22 3 2 5" xfId="8336"/>
    <cellStyle name="Normal 2 22 3 2 6" xfId="8337"/>
    <cellStyle name="Normal 2 22 3 2 7" xfId="8338"/>
    <cellStyle name="Normal 2 22 3 2 8" xfId="8339"/>
    <cellStyle name="Normal 2 22 3 2 9" xfId="8340"/>
    <cellStyle name="Normal 2 22 3 20" xfId="8341"/>
    <cellStyle name="Normal 2 22 3 21" xfId="8342"/>
    <cellStyle name="Normal 2 22 3 22" xfId="8343"/>
    <cellStyle name="Normal 2 22 3 23" xfId="8344"/>
    <cellStyle name="Normal 2 22 3 24" xfId="8345"/>
    <cellStyle name="Normal 2 22 3 25" xfId="8346"/>
    <cellStyle name="Normal 2 22 3 26" xfId="8347"/>
    <cellStyle name="Normal 2 22 3 27" xfId="8348"/>
    <cellStyle name="Normal 2 22 3 28" xfId="8349"/>
    <cellStyle name="Normal 2 22 3 29" xfId="8350"/>
    <cellStyle name="Normal 2 22 3 3" xfId="8351"/>
    <cellStyle name="Normal 2 22 3 30" xfId="8352"/>
    <cellStyle name="Normal 2 22 3 31" xfId="8353"/>
    <cellStyle name="Normal 2 22 3 32" xfId="8354"/>
    <cellStyle name="Normal 2 22 3 33" xfId="8355"/>
    <cellStyle name="Normal 2 22 3 34" xfId="8356"/>
    <cellStyle name="Normal 2 22 3 35" xfId="8357"/>
    <cellStyle name="Normal 2 22 3 36" xfId="8358"/>
    <cellStyle name="Normal 2 22 3 37" xfId="8359"/>
    <cellStyle name="Normal 2 22 3 38" xfId="8360"/>
    <cellStyle name="Normal 2 22 3 4" xfId="8361"/>
    <cellStyle name="Normal 2 22 3 5" xfId="8362"/>
    <cellStyle name="Normal 2 22 3 6" xfId="8363"/>
    <cellStyle name="Normal 2 22 3 7" xfId="8364"/>
    <cellStyle name="Normal 2 22 3 8" xfId="8365"/>
    <cellStyle name="Normal 2 22 3 9" xfId="8366"/>
    <cellStyle name="Normal 2 22 30" xfId="8367"/>
    <cellStyle name="Normal 2 22 31" xfId="8368"/>
    <cellStyle name="Normal 2 22 32" xfId="8369"/>
    <cellStyle name="Normal 2 22 33" xfId="8370"/>
    <cellStyle name="Normal 2 22 34" xfId="8371"/>
    <cellStyle name="Normal 2 22 35" xfId="8372"/>
    <cellStyle name="Normal 2 22 36" xfId="8373"/>
    <cellStyle name="Normal 2 22 37" xfId="8374"/>
    <cellStyle name="Normal 2 22 38" xfId="8375"/>
    <cellStyle name="Normal 2 22 39" xfId="8376"/>
    <cellStyle name="Normal 2 22 4" xfId="8377"/>
    <cellStyle name="Normal 2 22 40" xfId="8378"/>
    <cellStyle name="Normal 2 22 5" xfId="8379"/>
    <cellStyle name="Normal 2 22 6" xfId="8380"/>
    <cellStyle name="Normal 2 22 7" xfId="8381"/>
    <cellStyle name="Normal 2 22 8" xfId="8382"/>
    <cellStyle name="Normal 2 22 9" xfId="8383"/>
    <cellStyle name="Normal 2 23" xfId="8384"/>
    <cellStyle name="Normal 2 23 10" xfId="8385"/>
    <cellStyle name="Normal 2 23 11" xfId="8386"/>
    <cellStyle name="Normal 2 23 12" xfId="8387"/>
    <cellStyle name="Normal 2 23 13" xfId="8388"/>
    <cellStyle name="Normal 2 23 14" xfId="8389"/>
    <cellStyle name="Normal 2 23 15" xfId="8390"/>
    <cellStyle name="Normal 2 23 16" xfId="8391"/>
    <cellStyle name="Normal 2 23 17" xfId="8392"/>
    <cellStyle name="Normal 2 23 18" xfId="8393"/>
    <cellStyle name="Normal 2 23 19" xfId="8394"/>
    <cellStyle name="Normal 2 23 2" xfId="8395"/>
    <cellStyle name="Normal 2 23 2 10" xfId="8396"/>
    <cellStyle name="Normal 2 23 2 11" xfId="8397"/>
    <cellStyle name="Normal 2 23 2 12" xfId="8398"/>
    <cellStyle name="Normal 2 23 2 13" xfId="8399"/>
    <cellStyle name="Normal 2 23 2 14" xfId="8400"/>
    <cellStyle name="Normal 2 23 2 15" xfId="8401"/>
    <cellStyle name="Normal 2 23 2 16" xfId="8402"/>
    <cellStyle name="Normal 2 23 2 17" xfId="8403"/>
    <cellStyle name="Normal 2 23 2 18" xfId="8404"/>
    <cellStyle name="Normal 2 23 2 19" xfId="8405"/>
    <cellStyle name="Normal 2 23 2 2" xfId="8406"/>
    <cellStyle name="Normal 2 23 2 2 10" xfId="8407"/>
    <cellStyle name="Normal 2 23 2 2 11" xfId="8408"/>
    <cellStyle name="Normal 2 23 2 2 12" xfId="8409"/>
    <cellStyle name="Normal 2 23 2 2 13" xfId="8410"/>
    <cellStyle name="Normal 2 23 2 2 14" xfId="8411"/>
    <cellStyle name="Normal 2 23 2 2 15" xfId="8412"/>
    <cellStyle name="Normal 2 23 2 2 16" xfId="8413"/>
    <cellStyle name="Normal 2 23 2 2 17" xfId="8414"/>
    <cellStyle name="Normal 2 23 2 2 18" xfId="8415"/>
    <cellStyle name="Normal 2 23 2 2 19" xfId="8416"/>
    <cellStyle name="Normal 2 23 2 2 2" xfId="8417"/>
    <cellStyle name="Normal 2 23 2 2 2 10" xfId="8418"/>
    <cellStyle name="Normal 2 23 2 2 2 11" xfId="8419"/>
    <cellStyle name="Normal 2 23 2 2 2 12" xfId="8420"/>
    <cellStyle name="Normal 2 23 2 2 2 13" xfId="8421"/>
    <cellStyle name="Normal 2 23 2 2 2 14" xfId="8422"/>
    <cellStyle name="Normal 2 23 2 2 2 15" xfId="8423"/>
    <cellStyle name="Normal 2 23 2 2 2 16" xfId="8424"/>
    <cellStyle name="Normal 2 23 2 2 2 17" xfId="8425"/>
    <cellStyle name="Normal 2 23 2 2 2 18" xfId="8426"/>
    <cellStyle name="Normal 2 23 2 2 2 19" xfId="8427"/>
    <cellStyle name="Normal 2 23 2 2 2 2" xfId="8428"/>
    <cellStyle name="Normal 2 23 2 2 2 20" xfId="8429"/>
    <cellStyle name="Normal 2 23 2 2 2 21" xfId="8430"/>
    <cellStyle name="Normal 2 23 2 2 2 22" xfId="8431"/>
    <cellStyle name="Normal 2 23 2 2 2 23" xfId="8432"/>
    <cellStyle name="Normal 2 23 2 2 2 24" xfId="8433"/>
    <cellStyle name="Normal 2 23 2 2 2 25" xfId="8434"/>
    <cellStyle name="Normal 2 23 2 2 2 26" xfId="8435"/>
    <cellStyle name="Normal 2 23 2 2 2 27" xfId="8436"/>
    <cellStyle name="Normal 2 23 2 2 2 28" xfId="8437"/>
    <cellStyle name="Normal 2 23 2 2 2 29" xfId="8438"/>
    <cellStyle name="Normal 2 23 2 2 2 3" xfId="8439"/>
    <cellStyle name="Normal 2 23 2 2 2 30" xfId="8440"/>
    <cellStyle name="Normal 2 23 2 2 2 31" xfId="8441"/>
    <cellStyle name="Normal 2 23 2 2 2 32" xfId="8442"/>
    <cellStyle name="Normal 2 23 2 2 2 33" xfId="8443"/>
    <cellStyle name="Normal 2 23 2 2 2 34" xfId="8444"/>
    <cellStyle name="Normal 2 23 2 2 2 35" xfId="8445"/>
    <cellStyle name="Normal 2 23 2 2 2 36" xfId="8446"/>
    <cellStyle name="Normal 2 23 2 2 2 37" xfId="8447"/>
    <cellStyle name="Normal 2 23 2 2 2 38" xfId="8448"/>
    <cellStyle name="Normal 2 23 2 2 2 4" xfId="8449"/>
    <cellStyle name="Normal 2 23 2 2 2 5" xfId="8450"/>
    <cellStyle name="Normal 2 23 2 2 2 6" xfId="8451"/>
    <cellStyle name="Normal 2 23 2 2 2 7" xfId="8452"/>
    <cellStyle name="Normal 2 23 2 2 2 8" xfId="8453"/>
    <cellStyle name="Normal 2 23 2 2 2 9" xfId="8454"/>
    <cellStyle name="Normal 2 23 2 2 20" xfId="8455"/>
    <cellStyle name="Normal 2 23 2 2 21" xfId="8456"/>
    <cellStyle name="Normal 2 23 2 2 22" xfId="8457"/>
    <cellStyle name="Normal 2 23 2 2 23" xfId="8458"/>
    <cellStyle name="Normal 2 23 2 2 24" xfId="8459"/>
    <cellStyle name="Normal 2 23 2 2 25" xfId="8460"/>
    <cellStyle name="Normal 2 23 2 2 26" xfId="8461"/>
    <cellStyle name="Normal 2 23 2 2 27" xfId="8462"/>
    <cellStyle name="Normal 2 23 2 2 28" xfId="8463"/>
    <cellStyle name="Normal 2 23 2 2 29" xfId="8464"/>
    <cellStyle name="Normal 2 23 2 2 3" xfId="8465"/>
    <cellStyle name="Normal 2 23 2 2 30" xfId="8466"/>
    <cellStyle name="Normal 2 23 2 2 31" xfId="8467"/>
    <cellStyle name="Normal 2 23 2 2 32" xfId="8468"/>
    <cellStyle name="Normal 2 23 2 2 33" xfId="8469"/>
    <cellStyle name="Normal 2 23 2 2 34" xfId="8470"/>
    <cellStyle name="Normal 2 23 2 2 35" xfId="8471"/>
    <cellStyle name="Normal 2 23 2 2 36" xfId="8472"/>
    <cellStyle name="Normal 2 23 2 2 37" xfId="8473"/>
    <cellStyle name="Normal 2 23 2 2 38" xfId="8474"/>
    <cellStyle name="Normal 2 23 2 2 4" xfId="8475"/>
    <cellStyle name="Normal 2 23 2 2 5" xfId="8476"/>
    <cellStyle name="Normal 2 23 2 2 6" xfId="8477"/>
    <cellStyle name="Normal 2 23 2 2 7" xfId="8478"/>
    <cellStyle name="Normal 2 23 2 2 8" xfId="8479"/>
    <cellStyle name="Normal 2 23 2 2 9" xfId="8480"/>
    <cellStyle name="Normal 2 23 2 20" xfId="8481"/>
    <cellStyle name="Normal 2 23 2 21" xfId="8482"/>
    <cellStyle name="Normal 2 23 2 22" xfId="8483"/>
    <cellStyle name="Normal 2 23 2 23" xfId="8484"/>
    <cellStyle name="Normal 2 23 2 24" xfId="8485"/>
    <cellStyle name="Normal 2 23 2 25" xfId="8486"/>
    <cellStyle name="Normal 2 23 2 26" xfId="8487"/>
    <cellStyle name="Normal 2 23 2 27" xfId="8488"/>
    <cellStyle name="Normal 2 23 2 28" xfId="8489"/>
    <cellStyle name="Normal 2 23 2 29" xfId="8490"/>
    <cellStyle name="Normal 2 23 2 3" xfId="8491"/>
    <cellStyle name="Normal 2 23 2 30" xfId="8492"/>
    <cellStyle name="Normal 2 23 2 31" xfId="8493"/>
    <cellStyle name="Normal 2 23 2 32" xfId="8494"/>
    <cellStyle name="Normal 2 23 2 33" xfId="8495"/>
    <cellStyle name="Normal 2 23 2 34" xfId="8496"/>
    <cellStyle name="Normal 2 23 2 35" xfId="8497"/>
    <cellStyle name="Normal 2 23 2 36" xfId="8498"/>
    <cellStyle name="Normal 2 23 2 37" xfId="8499"/>
    <cellStyle name="Normal 2 23 2 38" xfId="8500"/>
    <cellStyle name="Normal 2 23 2 39" xfId="8501"/>
    <cellStyle name="Normal 2 23 2 4" xfId="8502"/>
    <cellStyle name="Normal 2 23 2 40" xfId="8503"/>
    <cellStyle name="Normal 2 23 2 5" xfId="8504"/>
    <cellStyle name="Normal 2 23 2 6" xfId="8505"/>
    <cellStyle name="Normal 2 23 2 7" xfId="8506"/>
    <cellStyle name="Normal 2 23 2 8" xfId="8507"/>
    <cellStyle name="Normal 2 23 2 9" xfId="8508"/>
    <cellStyle name="Normal 2 23 20" xfId="8509"/>
    <cellStyle name="Normal 2 23 21" xfId="8510"/>
    <cellStyle name="Normal 2 23 22" xfId="8511"/>
    <cellStyle name="Normal 2 23 23" xfId="8512"/>
    <cellStyle name="Normal 2 23 24" xfId="8513"/>
    <cellStyle name="Normal 2 23 25" xfId="8514"/>
    <cellStyle name="Normal 2 23 26" xfId="8515"/>
    <cellStyle name="Normal 2 23 27" xfId="8516"/>
    <cellStyle name="Normal 2 23 28" xfId="8517"/>
    <cellStyle name="Normal 2 23 29" xfId="8518"/>
    <cellStyle name="Normal 2 23 3" xfId="8519"/>
    <cellStyle name="Normal 2 23 3 10" xfId="8520"/>
    <cellStyle name="Normal 2 23 3 11" xfId="8521"/>
    <cellStyle name="Normal 2 23 3 12" xfId="8522"/>
    <cellStyle name="Normal 2 23 3 13" xfId="8523"/>
    <cellStyle name="Normal 2 23 3 14" xfId="8524"/>
    <cellStyle name="Normal 2 23 3 15" xfId="8525"/>
    <cellStyle name="Normal 2 23 3 16" xfId="8526"/>
    <cellStyle name="Normal 2 23 3 17" xfId="8527"/>
    <cellStyle name="Normal 2 23 3 18" xfId="8528"/>
    <cellStyle name="Normal 2 23 3 19" xfId="8529"/>
    <cellStyle name="Normal 2 23 3 2" xfId="8530"/>
    <cellStyle name="Normal 2 23 3 2 10" xfId="8531"/>
    <cellStyle name="Normal 2 23 3 2 11" xfId="8532"/>
    <cellStyle name="Normal 2 23 3 2 12" xfId="8533"/>
    <cellStyle name="Normal 2 23 3 2 13" xfId="8534"/>
    <cellStyle name="Normal 2 23 3 2 14" xfId="8535"/>
    <cellStyle name="Normal 2 23 3 2 15" xfId="8536"/>
    <cellStyle name="Normal 2 23 3 2 16" xfId="8537"/>
    <cellStyle name="Normal 2 23 3 2 17" xfId="8538"/>
    <cellStyle name="Normal 2 23 3 2 18" xfId="8539"/>
    <cellStyle name="Normal 2 23 3 2 19" xfId="8540"/>
    <cellStyle name="Normal 2 23 3 2 2" xfId="8541"/>
    <cellStyle name="Normal 2 23 3 2 20" xfId="8542"/>
    <cellStyle name="Normal 2 23 3 2 21" xfId="8543"/>
    <cellStyle name="Normal 2 23 3 2 22" xfId="8544"/>
    <cellStyle name="Normal 2 23 3 2 23" xfId="8545"/>
    <cellStyle name="Normal 2 23 3 2 24" xfId="8546"/>
    <cellStyle name="Normal 2 23 3 2 25" xfId="8547"/>
    <cellStyle name="Normal 2 23 3 2 26" xfId="8548"/>
    <cellStyle name="Normal 2 23 3 2 27" xfId="8549"/>
    <cellStyle name="Normal 2 23 3 2 28" xfId="8550"/>
    <cellStyle name="Normal 2 23 3 2 29" xfId="8551"/>
    <cellStyle name="Normal 2 23 3 2 3" xfId="8552"/>
    <cellStyle name="Normal 2 23 3 2 30" xfId="8553"/>
    <cellStyle name="Normal 2 23 3 2 31" xfId="8554"/>
    <cellStyle name="Normal 2 23 3 2 32" xfId="8555"/>
    <cellStyle name="Normal 2 23 3 2 33" xfId="8556"/>
    <cellStyle name="Normal 2 23 3 2 34" xfId="8557"/>
    <cellStyle name="Normal 2 23 3 2 35" xfId="8558"/>
    <cellStyle name="Normal 2 23 3 2 36" xfId="8559"/>
    <cellStyle name="Normal 2 23 3 2 37" xfId="8560"/>
    <cellStyle name="Normal 2 23 3 2 38" xfId="8561"/>
    <cellStyle name="Normal 2 23 3 2 4" xfId="8562"/>
    <cellStyle name="Normal 2 23 3 2 5" xfId="8563"/>
    <cellStyle name="Normal 2 23 3 2 6" xfId="8564"/>
    <cellStyle name="Normal 2 23 3 2 7" xfId="8565"/>
    <cellStyle name="Normal 2 23 3 2 8" xfId="8566"/>
    <cellStyle name="Normal 2 23 3 2 9" xfId="8567"/>
    <cellStyle name="Normal 2 23 3 20" xfId="8568"/>
    <cellStyle name="Normal 2 23 3 21" xfId="8569"/>
    <cellStyle name="Normal 2 23 3 22" xfId="8570"/>
    <cellStyle name="Normal 2 23 3 23" xfId="8571"/>
    <cellStyle name="Normal 2 23 3 24" xfId="8572"/>
    <cellStyle name="Normal 2 23 3 25" xfId="8573"/>
    <cellStyle name="Normal 2 23 3 26" xfId="8574"/>
    <cellStyle name="Normal 2 23 3 27" xfId="8575"/>
    <cellStyle name="Normal 2 23 3 28" xfId="8576"/>
    <cellStyle name="Normal 2 23 3 29" xfId="8577"/>
    <cellStyle name="Normal 2 23 3 3" xfId="8578"/>
    <cellStyle name="Normal 2 23 3 30" xfId="8579"/>
    <cellStyle name="Normal 2 23 3 31" xfId="8580"/>
    <cellStyle name="Normal 2 23 3 32" xfId="8581"/>
    <cellStyle name="Normal 2 23 3 33" xfId="8582"/>
    <cellStyle name="Normal 2 23 3 34" xfId="8583"/>
    <cellStyle name="Normal 2 23 3 35" xfId="8584"/>
    <cellStyle name="Normal 2 23 3 36" xfId="8585"/>
    <cellStyle name="Normal 2 23 3 37" xfId="8586"/>
    <cellStyle name="Normal 2 23 3 38" xfId="8587"/>
    <cellStyle name="Normal 2 23 3 4" xfId="8588"/>
    <cellStyle name="Normal 2 23 3 5" xfId="8589"/>
    <cellStyle name="Normal 2 23 3 6" xfId="8590"/>
    <cellStyle name="Normal 2 23 3 7" xfId="8591"/>
    <cellStyle name="Normal 2 23 3 8" xfId="8592"/>
    <cellStyle name="Normal 2 23 3 9" xfId="8593"/>
    <cellStyle name="Normal 2 23 30" xfId="8594"/>
    <cellStyle name="Normal 2 23 31" xfId="8595"/>
    <cellStyle name="Normal 2 23 32" xfId="8596"/>
    <cellStyle name="Normal 2 23 33" xfId="8597"/>
    <cellStyle name="Normal 2 23 34" xfId="8598"/>
    <cellStyle name="Normal 2 23 35" xfId="8599"/>
    <cellStyle name="Normal 2 23 36" xfId="8600"/>
    <cellStyle name="Normal 2 23 37" xfId="8601"/>
    <cellStyle name="Normal 2 23 38" xfId="8602"/>
    <cellStyle name="Normal 2 23 39" xfId="8603"/>
    <cellStyle name="Normal 2 23 4" xfId="8604"/>
    <cellStyle name="Normal 2 23 40" xfId="8605"/>
    <cellStyle name="Normal 2 23 5" xfId="8606"/>
    <cellStyle name="Normal 2 23 6" xfId="8607"/>
    <cellStyle name="Normal 2 23 7" xfId="8608"/>
    <cellStyle name="Normal 2 23 8" xfId="8609"/>
    <cellStyle name="Normal 2 23 9" xfId="8610"/>
    <cellStyle name="Normal 2 24" xfId="8611"/>
    <cellStyle name="Normal 2 24 10" xfId="8612"/>
    <cellStyle name="Normal 2 24 11" xfId="8613"/>
    <cellStyle name="Normal 2 24 12" xfId="8614"/>
    <cellStyle name="Normal 2 24 13" xfId="8615"/>
    <cellStyle name="Normal 2 24 14" xfId="8616"/>
    <cellStyle name="Normal 2 24 15" xfId="8617"/>
    <cellStyle name="Normal 2 24 16" xfId="8618"/>
    <cellStyle name="Normal 2 24 17" xfId="8619"/>
    <cellStyle name="Normal 2 24 18" xfId="8620"/>
    <cellStyle name="Normal 2 24 19" xfId="8621"/>
    <cellStyle name="Normal 2 24 2" xfId="8622"/>
    <cellStyle name="Normal 2 24 2 10" xfId="8623"/>
    <cellStyle name="Normal 2 24 2 11" xfId="8624"/>
    <cellStyle name="Normal 2 24 2 12" xfId="8625"/>
    <cellStyle name="Normal 2 24 2 13" xfId="8626"/>
    <cellStyle name="Normal 2 24 2 14" xfId="8627"/>
    <cellStyle name="Normal 2 24 2 15" xfId="8628"/>
    <cellStyle name="Normal 2 24 2 16" xfId="8629"/>
    <cellStyle name="Normal 2 24 2 17" xfId="8630"/>
    <cellStyle name="Normal 2 24 2 18" xfId="8631"/>
    <cellStyle name="Normal 2 24 2 19" xfId="8632"/>
    <cellStyle name="Normal 2 24 2 2" xfId="8633"/>
    <cellStyle name="Normal 2 24 2 2 10" xfId="8634"/>
    <cellStyle name="Normal 2 24 2 2 11" xfId="8635"/>
    <cellStyle name="Normal 2 24 2 2 12" xfId="8636"/>
    <cellStyle name="Normal 2 24 2 2 13" xfId="8637"/>
    <cellStyle name="Normal 2 24 2 2 14" xfId="8638"/>
    <cellStyle name="Normal 2 24 2 2 15" xfId="8639"/>
    <cellStyle name="Normal 2 24 2 2 16" xfId="8640"/>
    <cellStyle name="Normal 2 24 2 2 17" xfId="8641"/>
    <cellStyle name="Normal 2 24 2 2 18" xfId="8642"/>
    <cellStyle name="Normal 2 24 2 2 19" xfId="8643"/>
    <cellStyle name="Normal 2 24 2 2 2" xfId="8644"/>
    <cellStyle name="Normal 2 24 2 2 2 10" xfId="8645"/>
    <cellStyle name="Normal 2 24 2 2 2 11" xfId="8646"/>
    <cellStyle name="Normal 2 24 2 2 2 12" xfId="8647"/>
    <cellStyle name="Normal 2 24 2 2 2 13" xfId="8648"/>
    <cellStyle name="Normal 2 24 2 2 2 14" xfId="8649"/>
    <cellStyle name="Normal 2 24 2 2 2 15" xfId="8650"/>
    <cellStyle name="Normal 2 24 2 2 2 16" xfId="8651"/>
    <cellStyle name="Normal 2 24 2 2 2 17" xfId="8652"/>
    <cellStyle name="Normal 2 24 2 2 2 18" xfId="8653"/>
    <cellStyle name="Normal 2 24 2 2 2 19" xfId="8654"/>
    <cellStyle name="Normal 2 24 2 2 2 2" xfId="8655"/>
    <cellStyle name="Normal 2 24 2 2 2 20" xfId="8656"/>
    <cellStyle name="Normal 2 24 2 2 2 21" xfId="8657"/>
    <cellStyle name="Normal 2 24 2 2 2 22" xfId="8658"/>
    <cellStyle name="Normal 2 24 2 2 2 23" xfId="8659"/>
    <cellStyle name="Normal 2 24 2 2 2 24" xfId="8660"/>
    <cellStyle name="Normal 2 24 2 2 2 25" xfId="8661"/>
    <cellStyle name="Normal 2 24 2 2 2 26" xfId="8662"/>
    <cellStyle name="Normal 2 24 2 2 2 27" xfId="8663"/>
    <cellStyle name="Normal 2 24 2 2 2 28" xfId="8664"/>
    <cellStyle name="Normal 2 24 2 2 2 29" xfId="8665"/>
    <cellStyle name="Normal 2 24 2 2 2 3" xfId="8666"/>
    <cellStyle name="Normal 2 24 2 2 2 30" xfId="8667"/>
    <cellStyle name="Normal 2 24 2 2 2 31" xfId="8668"/>
    <cellStyle name="Normal 2 24 2 2 2 32" xfId="8669"/>
    <cellStyle name="Normal 2 24 2 2 2 33" xfId="8670"/>
    <cellStyle name="Normal 2 24 2 2 2 34" xfId="8671"/>
    <cellStyle name="Normal 2 24 2 2 2 35" xfId="8672"/>
    <cellStyle name="Normal 2 24 2 2 2 36" xfId="8673"/>
    <cellStyle name="Normal 2 24 2 2 2 37" xfId="8674"/>
    <cellStyle name="Normal 2 24 2 2 2 38" xfId="8675"/>
    <cellStyle name="Normal 2 24 2 2 2 4" xfId="8676"/>
    <cellStyle name="Normal 2 24 2 2 2 5" xfId="8677"/>
    <cellStyle name="Normal 2 24 2 2 2 6" xfId="8678"/>
    <cellStyle name="Normal 2 24 2 2 2 7" xfId="8679"/>
    <cellStyle name="Normal 2 24 2 2 2 8" xfId="8680"/>
    <cellStyle name="Normal 2 24 2 2 2 9" xfId="8681"/>
    <cellStyle name="Normal 2 24 2 2 20" xfId="8682"/>
    <cellStyle name="Normal 2 24 2 2 21" xfId="8683"/>
    <cellStyle name="Normal 2 24 2 2 22" xfId="8684"/>
    <cellStyle name="Normal 2 24 2 2 23" xfId="8685"/>
    <cellStyle name="Normal 2 24 2 2 24" xfId="8686"/>
    <cellStyle name="Normal 2 24 2 2 25" xfId="8687"/>
    <cellStyle name="Normal 2 24 2 2 26" xfId="8688"/>
    <cellStyle name="Normal 2 24 2 2 27" xfId="8689"/>
    <cellStyle name="Normal 2 24 2 2 28" xfId="8690"/>
    <cellStyle name="Normal 2 24 2 2 29" xfId="8691"/>
    <cellStyle name="Normal 2 24 2 2 3" xfId="8692"/>
    <cellStyle name="Normal 2 24 2 2 30" xfId="8693"/>
    <cellStyle name="Normal 2 24 2 2 31" xfId="8694"/>
    <cellStyle name="Normal 2 24 2 2 32" xfId="8695"/>
    <cellStyle name="Normal 2 24 2 2 33" xfId="8696"/>
    <cellStyle name="Normal 2 24 2 2 34" xfId="8697"/>
    <cellStyle name="Normal 2 24 2 2 35" xfId="8698"/>
    <cellStyle name="Normal 2 24 2 2 36" xfId="8699"/>
    <cellStyle name="Normal 2 24 2 2 37" xfId="8700"/>
    <cellStyle name="Normal 2 24 2 2 38" xfId="8701"/>
    <cellStyle name="Normal 2 24 2 2 4" xfId="8702"/>
    <cellStyle name="Normal 2 24 2 2 5" xfId="8703"/>
    <cellStyle name="Normal 2 24 2 2 6" xfId="8704"/>
    <cellStyle name="Normal 2 24 2 2 7" xfId="8705"/>
    <cellStyle name="Normal 2 24 2 2 8" xfId="8706"/>
    <cellStyle name="Normal 2 24 2 2 9" xfId="8707"/>
    <cellStyle name="Normal 2 24 2 20" xfId="8708"/>
    <cellStyle name="Normal 2 24 2 21" xfId="8709"/>
    <cellStyle name="Normal 2 24 2 22" xfId="8710"/>
    <cellStyle name="Normal 2 24 2 23" xfId="8711"/>
    <cellStyle name="Normal 2 24 2 24" xfId="8712"/>
    <cellStyle name="Normal 2 24 2 25" xfId="8713"/>
    <cellStyle name="Normal 2 24 2 26" xfId="8714"/>
    <cellStyle name="Normal 2 24 2 27" xfId="8715"/>
    <cellStyle name="Normal 2 24 2 28" xfId="8716"/>
    <cellStyle name="Normal 2 24 2 29" xfId="8717"/>
    <cellStyle name="Normal 2 24 2 3" xfId="8718"/>
    <cellStyle name="Normal 2 24 2 30" xfId="8719"/>
    <cellStyle name="Normal 2 24 2 31" xfId="8720"/>
    <cellStyle name="Normal 2 24 2 32" xfId="8721"/>
    <cellStyle name="Normal 2 24 2 33" xfId="8722"/>
    <cellStyle name="Normal 2 24 2 34" xfId="8723"/>
    <cellStyle name="Normal 2 24 2 35" xfId="8724"/>
    <cellStyle name="Normal 2 24 2 36" xfId="8725"/>
    <cellStyle name="Normal 2 24 2 37" xfId="8726"/>
    <cellStyle name="Normal 2 24 2 38" xfId="8727"/>
    <cellStyle name="Normal 2 24 2 39" xfId="8728"/>
    <cellStyle name="Normal 2 24 2 4" xfId="8729"/>
    <cellStyle name="Normal 2 24 2 40" xfId="8730"/>
    <cellStyle name="Normal 2 24 2 5" xfId="8731"/>
    <cellStyle name="Normal 2 24 2 6" xfId="8732"/>
    <cellStyle name="Normal 2 24 2 7" xfId="8733"/>
    <cellStyle name="Normal 2 24 2 8" xfId="8734"/>
    <cellStyle name="Normal 2 24 2 9" xfId="8735"/>
    <cellStyle name="Normal 2 24 20" xfId="8736"/>
    <cellStyle name="Normal 2 24 21" xfId="8737"/>
    <cellStyle name="Normal 2 24 22" xfId="8738"/>
    <cellStyle name="Normal 2 24 23" xfId="8739"/>
    <cellStyle name="Normal 2 24 24" xfId="8740"/>
    <cellStyle name="Normal 2 24 25" xfId="8741"/>
    <cellStyle name="Normal 2 24 26" xfId="8742"/>
    <cellStyle name="Normal 2 24 27" xfId="8743"/>
    <cellStyle name="Normal 2 24 28" xfId="8744"/>
    <cellStyle name="Normal 2 24 29" xfId="8745"/>
    <cellStyle name="Normal 2 24 3" xfId="8746"/>
    <cellStyle name="Normal 2 24 3 10" xfId="8747"/>
    <cellStyle name="Normal 2 24 3 11" xfId="8748"/>
    <cellStyle name="Normal 2 24 3 12" xfId="8749"/>
    <cellStyle name="Normal 2 24 3 13" xfId="8750"/>
    <cellStyle name="Normal 2 24 3 14" xfId="8751"/>
    <cellStyle name="Normal 2 24 3 15" xfId="8752"/>
    <cellStyle name="Normal 2 24 3 16" xfId="8753"/>
    <cellStyle name="Normal 2 24 3 17" xfId="8754"/>
    <cellStyle name="Normal 2 24 3 18" xfId="8755"/>
    <cellStyle name="Normal 2 24 3 19" xfId="8756"/>
    <cellStyle name="Normal 2 24 3 2" xfId="8757"/>
    <cellStyle name="Normal 2 24 3 2 10" xfId="8758"/>
    <cellStyle name="Normal 2 24 3 2 11" xfId="8759"/>
    <cellStyle name="Normal 2 24 3 2 12" xfId="8760"/>
    <cellStyle name="Normal 2 24 3 2 13" xfId="8761"/>
    <cellStyle name="Normal 2 24 3 2 14" xfId="8762"/>
    <cellStyle name="Normal 2 24 3 2 15" xfId="8763"/>
    <cellStyle name="Normal 2 24 3 2 16" xfId="8764"/>
    <cellStyle name="Normal 2 24 3 2 17" xfId="8765"/>
    <cellStyle name="Normal 2 24 3 2 18" xfId="8766"/>
    <cellStyle name="Normal 2 24 3 2 19" xfId="8767"/>
    <cellStyle name="Normal 2 24 3 2 2" xfId="8768"/>
    <cellStyle name="Normal 2 24 3 2 20" xfId="8769"/>
    <cellStyle name="Normal 2 24 3 2 21" xfId="8770"/>
    <cellStyle name="Normal 2 24 3 2 22" xfId="8771"/>
    <cellStyle name="Normal 2 24 3 2 23" xfId="8772"/>
    <cellStyle name="Normal 2 24 3 2 24" xfId="8773"/>
    <cellStyle name="Normal 2 24 3 2 25" xfId="8774"/>
    <cellStyle name="Normal 2 24 3 2 26" xfId="8775"/>
    <cellStyle name="Normal 2 24 3 2 27" xfId="8776"/>
    <cellStyle name="Normal 2 24 3 2 28" xfId="8777"/>
    <cellStyle name="Normal 2 24 3 2 29" xfId="8778"/>
    <cellStyle name="Normal 2 24 3 2 3" xfId="8779"/>
    <cellStyle name="Normal 2 24 3 2 30" xfId="8780"/>
    <cellStyle name="Normal 2 24 3 2 31" xfId="8781"/>
    <cellStyle name="Normal 2 24 3 2 32" xfId="8782"/>
    <cellStyle name="Normal 2 24 3 2 33" xfId="8783"/>
    <cellStyle name="Normal 2 24 3 2 34" xfId="8784"/>
    <cellStyle name="Normal 2 24 3 2 35" xfId="8785"/>
    <cellStyle name="Normal 2 24 3 2 36" xfId="8786"/>
    <cellStyle name="Normal 2 24 3 2 37" xfId="8787"/>
    <cellStyle name="Normal 2 24 3 2 38" xfId="8788"/>
    <cellStyle name="Normal 2 24 3 2 4" xfId="8789"/>
    <cellStyle name="Normal 2 24 3 2 5" xfId="8790"/>
    <cellStyle name="Normal 2 24 3 2 6" xfId="8791"/>
    <cellStyle name="Normal 2 24 3 2 7" xfId="8792"/>
    <cellStyle name="Normal 2 24 3 2 8" xfId="8793"/>
    <cellStyle name="Normal 2 24 3 2 9" xfId="8794"/>
    <cellStyle name="Normal 2 24 3 20" xfId="8795"/>
    <cellStyle name="Normal 2 24 3 21" xfId="8796"/>
    <cellStyle name="Normal 2 24 3 22" xfId="8797"/>
    <cellStyle name="Normal 2 24 3 23" xfId="8798"/>
    <cellStyle name="Normal 2 24 3 24" xfId="8799"/>
    <cellStyle name="Normal 2 24 3 25" xfId="8800"/>
    <cellStyle name="Normal 2 24 3 26" xfId="8801"/>
    <cellStyle name="Normal 2 24 3 27" xfId="8802"/>
    <cellStyle name="Normal 2 24 3 28" xfId="8803"/>
    <cellStyle name="Normal 2 24 3 29" xfId="8804"/>
    <cellStyle name="Normal 2 24 3 3" xfId="8805"/>
    <cellStyle name="Normal 2 24 3 30" xfId="8806"/>
    <cellStyle name="Normal 2 24 3 31" xfId="8807"/>
    <cellStyle name="Normal 2 24 3 32" xfId="8808"/>
    <cellStyle name="Normal 2 24 3 33" xfId="8809"/>
    <cellStyle name="Normal 2 24 3 34" xfId="8810"/>
    <cellStyle name="Normal 2 24 3 35" xfId="8811"/>
    <cellStyle name="Normal 2 24 3 36" xfId="8812"/>
    <cellStyle name="Normal 2 24 3 37" xfId="8813"/>
    <cellStyle name="Normal 2 24 3 38" xfId="8814"/>
    <cellStyle name="Normal 2 24 3 4" xfId="8815"/>
    <cellStyle name="Normal 2 24 3 5" xfId="8816"/>
    <cellStyle name="Normal 2 24 3 6" xfId="8817"/>
    <cellStyle name="Normal 2 24 3 7" xfId="8818"/>
    <cellStyle name="Normal 2 24 3 8" xfId="8819"/>
    <cellStyle name="Normal 2 24 3 9" xfId="8820"/>
    <cellStyle name="Normal 2 24 30" xfId="8821"/>
    <cellStyle name="Normal 2 24 31" xfId="8822"/>
    <cellStyle name="Normal 2 24 32" xfId="8823"/>
    <cellStyle name="Normal 2 24 33" xfId="8824"/>
    <cellStyle name="Normal 2 24 34" xfId="8825"/>
    <cellStyle name="Normal 2 24 35" xfId="8826"/>
    <cellStyle name="Normal 2 24 36" xfId="8827"/>
    <cellStyle name="Normal 2 24 37" xfId="8828"/>
    <cellStyle name="Normal 2 24 38" xfId="8829"/>
    <cellStyle name="Normal 2 24 39" xfId="8830"/>
    <cellStyle name="Normal 2 24 4" xfId="8831"/>
    <cellStyle name="Normal 2 24 40" xfId="8832"/>
    <cellStyle name="Normal 2 24 5" xfId="8833"/>
    <cellStyle name="Normal 2 24 6" xfId="8834"/>
    <cellStyle name="Normal 2 24 7" xfId="8835"/>
    <cellStyle name="Normal 2 24 8" xfId="8836"/>
    <cellStyle name="Normal 2 24 9" xfId="8837"/>
    <cellStyle name="Normal 2 25" xfId="8838"/>
    <cellStyle name="Normal 2 26" xfId="8839"/>
    <cellStyle name="Normal 2 27" xfId="8840"/>
    <cellStyle name="Normal 2 28" xfId="8841"/>
    <cellStyle name="Normal 2 29" xfId="8842"/>
    <cellStyle name="Normal 2 3" xfId="8843"/>
    <cellStyle name="Normal 2 3 10" xfId="8844"/>
    <cellStyle name="Normal 2 3 10 2" xfId="8845"/>
    <cellStyle name="Normal 2 3 10 3" xfId="8846"/>
    <cellStyle name="Normal 2 3 10 4" xfId="8847"/>
    <cellStyle name="Normal 2 3 10 5" xfId="8848"/>
    <cellStyle name="Normal 2 3 10 6" xfId="8849"/>
    <cellStyle name="Normal 2 3 100" xfId="8850"/>
    <cellStyle name="Normal 2 3 101" xfId="8851"/>
    <cellStyle name="Normal 2 3 102" xfId="8852"/>
    <cellStyle name="Normal 2 3 103" xfId="8853"/>
    <cellStyle name="Normal 2 3 104" xfId="8854"/>
    <cellStyle name="Normal 2 3 105" xfId="8855"/>
    <cellStyle name="Normal 2 3 106" xfId="8856"/>
    <cellStyle name="Normal 2 3 107" xfId="8857"/>
    <cellStyle name="Normal 2 3 108" xfId="8858"/>
    <cellStyle name="Normal 2 3 109" xfId="8859"/>
    <cellStyle name="Normal 2 3 11" xfId="8860"/>
    <cellStyle name="Normal 2 3 11 2" xfId="8861"/>
    <cellStyle name="Normal 2 3 11 3" xfId="8862"/>
    <cellStyle name="Normal 2 3 11 4" xfId="8863"/>
    <cellStyle name="Normal 2 3 11 5" xfId="8864"/>
    <cellStyle name="Normal 2 3 11 6" xfId="8865"/>
    <cellStyle name="Normal 2 3 110" xfId="8866"/>
    <cellStyle name="Normal 2 3 111" xfId="8867"/>
    <cellStyle name="Normal 2 3 112" xfId="8868"/>
    <cellStyle name="Normal 2 3 113" xfId="8869"/>
    <cellStyle name="Normal 2 3 114" xfId="8870"/>
    <cellStyle name="Normal 2 3 115" xfId="8871"/>
    <cellStyle name="Normal 2 3 116" xfId="8872"/>
    <cellStyle name="Normal 2 3 117" xfId="8873"/>
    <cellStyle name="Normal 2 3 118" xfId="8874"/>
    <cellStyle name="Normal 2 3 119" xfId="8875"/>
    <cellStyle name="Normal 2 3 12" xfId="8876"/>
    <cellStyle name="Normal 2 3 12 2" xfId="8877"/>
    <cellStyle name="Normal 2 3 12 3" xfId="8878"/>
    <cellStyle name="Normal 2 3 12 4" xfId="8879"/>
    <cellStyle name="Normal 2 3 12 5" xfId="8880"/>
    <cellStyle name="Normal 2 3 12 6" xfId="8881"/>
    <cellStyle name="Normal 2 3 120" xfId="8882"/>
    <cellStyle name="Normal 2 3 121" xfId="8883"/>
    <cellStyle name="Normal 2 3 122" xfId="8884"/>
    <cellStyle name="Normal 2 3 123" xfId="8885"/>
    <cellStyle name="Normal 2 3 124" xfId="8886"/>
    <cellStyle name="Normal 2 3 125" xfId="8887"/>
    <cellStyle name="Normal 2 3 126" xfId="8888"/>
    <cellStyle name="Normal 2 3 13" xfId="8889"/>
    <cellStyle name="Normal 2 3 13 2" xfId="8890"/>
    <cellStyle name="Normal 2 3 13 3" xfId="8891"/>
    <cellStyle name="Normal 2 3 13 4" xfId="8892"/>
    <cellStyle name="Normal 2 3 13 5" xfId="8893"/>
    <cellStyle name="Normal 2 3 13 6" xfId="8894"/>
    <cellStyle name="Normal 2 3 14" xfId="8895"/>
    <cellStyle name="Normal 2 3 14 2" xfId="8896"/>
    <cellStyle name="Normal 2 3 14 3" xfId="8897"/>
    <cellStyle name="Normal 2 3 14 4" xfId="8898"/>
    <cellStyle name="Normal 2 3 14 5" xfId="8899"/>
    <cellStyle name="Normal 2 3 14 6" xfId="8900"/>
    <cellStyle name="Normal 2 3 15" xfId="8901"/>
    <cellStyle name="Normal 2 3 15 2" xfId="8902"/>
    <cellStyle name="Normal 2 3 15 3" xfId="8903"/>
    <cellStyle name="Normal 2 3 15 4" xfId="8904"/>
    <cellStyle name="Normal 2 3 15 5" xfId="8905"/>
    <cellStyle name="Normal 2 3 15 6" xfId="8906"/>
    <cellStyle name="Normal 2 3 16" xfId="8907"/>
    <cellStyle name="Normal 2 3 16 2" xfId="8908"/>
    <cellStyle name="Normal 2 3 16 3" xfId="8909"/>
    <cellStyle name="Normal 2 3 16 4" xfId="8910"/>
    <cellStyle name="Normal 2 3 16 5" xfId="8911"/>
    <cellStyle name="Normal 2 3 16 6" xfId="8912"/>
    <cellStyle name="Normal 2 3 17" xfId="8913"/>
    <cellStyle name="Normal 2 3 17 2" xfId="8914"/>
    <cellStyle name="Normal 2 3 17 3" xfId="8915"/>
    <cellStyle name="Normal 2 3 17 4" xfId="8916"/>
    <cellStyle name="Normal 2 3 17 5" xfId="8917"/>
    <cellStyle name="Normal 2 3 17 6" xfId="8918"/>
    <cellStyle name="Normal 2 3 18" xfId="8919"/>
    <cellStyle name="Normal 2 3 18 2" xfId="8920"/>
    <cellStyle name="Normal 2 3 18 3" xfId="8921"/>
    <cellStyle name="Normal 2 3 18 4" xfId="8922"/>
    <cellStyle name="Normal 2 3 18 5" xfId="8923"/>
    <cellStyle name="Normal 2 3 18 6" xfId="8924"/>
    <cellStyle name="Normal 2 3 19" xfId="8925"/>
    <cellStyle name="Normal 2 3 19 2" xfId="8926"/>
    <cellStyle name="Normal 2 3 19 3" xfId="8927"/>
    <cellStyle name="Normal 2 3 19 4" xfId="8928"/>
    <cellStyle name="Normal 2 3 19 5" xfId="8929"/>
    <cellStyle name="Normal 2 3 19 6" xfId="8930"/>
    <cellStyle name="Normal 2 3 2" xfId="8931"/>
    <cellStyle name="Normal 2 3 2 10" xfId="8932"/>
    <cellStyle name="Normal 2 3 2 10 2" xfId="8933"/>
    <cellStyle name="Normal 2 3 2 10 3" xfId="8934"/>
    <cellStyle name="Normal 2 3 2 10 4" xfId="8935"/>
    <cellStyle name="Normal 2 3 2 10 5" xfId="8936"/>
    <cellStyle name="Normal 2 3 2 10 6" xfId="8937"/>
    <cellStyle name="Normal 2 3 2 100" xfId="8938"/>
    <cellStyle name="Normal 2 3 2 101" xfId="8939"/>
    <cellStyle name="Normal 2 3 2 102" xfId="8940"/>
    <cellStyle name="Normal 2 3 2 103" xfId="8941"/>
    <cellStyle name="Normal 2 3 2 104" xfId="8942"/>
    <cellStyle name="Normal 2 3 2 105" xfId="8943"/>
    <cellStyle name="Normal 2 3 2 106" xfId="8944"/>
    <cellStyle name="Normal 2 3 2 107" xfId="8945"/>
    <cellStyle name="Normal 2 3 2 108" xfId="8946"/>
    <cellStyle name="Normal 2 3 2 109" xfId="8947"/>
    <cellStyle name="Normal 2 3 2 11" xfId="8948"/>
    <cellStyle name="Normal 2 3 2 11 2" xfId="8949"/>
    <cellStyle name="Normal 2 3 2 11 3" xfId="8950"/>
    <cellStyle name="Normal 2 3 2 11 4" xfId="8951"/>
    <cellStyle name="Normal 2 3 2 11 5" xfId="8952"/>
    <cellStyle name="Normal 2 3 2 11 6" xfId="8953"/>
    <cellStyle name="Normal 2 3 2 110" xfId="8954"/>
    <cellStyle name="Normal 2 3 2 111" xfId="8955"/>
    <cellStyle name="Normal 2 3 2 12" xfId="8956"/>
    <cellStyle name="Normal 2 3 2 12 2" xfId="8957"/>
    <cellStyle name="Normal 2 3 2 12 3" xfId="8958"/>
    <cellStyle name="Normal 2 3 2 12 4" xfId="8959"/>
    <cellStyle name="Normal 2 3 2 12 5" xfId="8960"/>
    <cellStyle name="Normal 2 3 2 12 6" xfId="8961"/>
    <cellStyle name="Normal 2 3 2 13" xfId="8962"/>
    <cellStyle name="Normal 2 3 2 13 2" xfId="8963"/>
    <cellStyle name="Normal 2 3 2 13 3" xfId="8964"/>
    <cellStyle name="Normal 2 3 2 13 4" xfId="8965"/>
    <cellStyle name="Normal 2 3 2 13 5" xfId="8966"/>
    <cellStyle name="Normal 2 3 2 13 6" xfId="8967"/>
    <cellStyle name="Normal 2 3 2 14" xfId="8968"/>
    <cellStyle name="Normal 2 3 2 14 2" xfId="8969"/>
    <cellStyle name="Normal 2 3 2 14 3" xfId="8970"/>
    <cellStyle name="Normal 2 3 2 14 4" xfId="8971"/>
    <cellStyle name="Normal 2 3 2 14 5" xfId="8972"/>
    <cellStyle name="Normal 2 3 2 14 6" xfId="8973"/>
    <cellStyle name="Normal 2 3 2 15" xfId="8974"/>
    <cellStyle name="Normal 2 3 2 15 2" xfId="8975"/>
    <cellStyle name="Normal 2 3 2 15 3" xfId="8976"/>
    <cellStyle name="Normal 2 3 2 15 4" xfId="8977"/>
    <cellStyle name="Normal 2 3 2 15 5" xfId="8978"/>
    <cellStyle name="Normal 2 3 2 15 6" xfId="8979"/>
    <cellStyle name="Normal 2 3 2 16" xfId="8980"/>
    <cellStyle name="Normal 2 3 2 16 2" xfId="8981"/>
    <cellStyle name="Normal 2 3 2 16 3" xfId="8982"/>
    <cellStyle name="Normal 2 3 2 16 4" xfId="8983"/>
    <cellStyle name="Normal 2 3 2 16 5" xfId="8984"/>
    <cellStyle name="Normal 2 3 2 16 6" xfId="8985"/>
    <cellStyle name="Normal 2 3 2 17" xfId="8986"/>
    <cellStyle name="Normal 2 3 2 17 2" xfId="8987"/>
    <cellStyle name="Normal 2 3 2 17 3" xfId="8988"/>
    <cellStyle name="Normal 2 3 2 17 4" xfId="8989"/>
    <cellStyle name="Normal 2 3 2 17 5" xfId="8990"/>
    <cellStyle name="Normal 2 3 2 17 6" xfId="8991"/>
    <cellStyle name="Normal 2 3 2 18" xfId="8992"/>
    <cellStyle name="Normal 2 3 2 18 2" xfId="8993"/>
    <cellStyle name="Normal 2 3 2 18 3" xfId="8994"/>
    <cellStyle name="Normal 2 3 2 18 4" xfId="8995"/>
    <cellStyle name="Normal 2 3 2 18 5" xfId="8996"/>
    <cellStyle name="Normal 2 3 2 18 6" xfId="8997"/>
    <cellStyle name="Normal 2 3 2 19" xfId="8998"/>
    <cellStyle name="Normal 2 3 2 19 2" xfId="8999"/>
    <cellStyle name="Normal 2 3 2 19 3" xfId="9000"/>
    <cellStyle name="Normal 2 3 2 19 4" xfId="9001"/>
    <cellStyle name="Normal 2 3 2 19 5" xfId="9002"/>
    <cellStyle name="Normal 2 3 2 19 6" xfId="9003"/>
    <cellStyle name="Normal 2 3 2 2" xfId="9004"/>
    <cellStyle name="Normal 2 3 2 2 10" xfId="9005"/>
    <cellStyle name="Normal 2 3 2 2 11" xfId="9006"/>
    <cellStyle name="Normal 2 3 2 2 12" xfId="9007"/>
    <cellStyle name="Normal 2 3 2 2 13" xfId="9008"/>
    <cellStyle name="Normal 2 3 2 2 14" xfId="9009"/>
    <cellStyle name="Normal 2 3 2 2 15" xfId="9010"/>
    <cellStyle name="Normal 2 3 2 2 16" xfId="9011"/>
    <cellStyle name="Normal 2 3 2 2 17" xfId="9012"/>
    <cellStyle name="Normal 2 3 2 2 18" xfId="9013"/>
    <cellStyle name="Normal 2 3 2 2 19" xfId="9014"/>
    <cellStyle name="Normal 2 3 2 2 2" xfId="9015"/>
    <cellStyle name="Normal 2 3 2 2 2 10" xfId="9016"/>
    <cellStyle name="Normal 2 3 2 2 2 11" xfId="9017"/>
    <cellStyle name="Normal 2 3 2 2 2 12" xfId="9018"/>
    <cellStyle name="Normal 2 3 2 2 2 13" xfId="9019"/>
    <cellStyle name="Normal 2 3 2 2 2 14" xfId="9020"/>
    <cellStyle name="Normal 2 3 2 2 2 15" xfId="9021"/>
    <cellStyle name="Normal 2 3 2 2 2 16" xfId="9022"/>
    <cellStyle name="Normal 2 3 2 2 2 17" xfId="9023"/>
    <cellStyle name="Normal 2 3 2 2 2 18" xfId="9024"/>
    <cellStyle name="Normal 2 3 2 2 2 19" xfId="9025"/>
    <cellStyle name="Normal 2 3 2 2 2 2" xfId="9026"/>
    <cellStyle name="Normal 2 3 2 2 2 2 10" xfId="9027"/>
    <cellStyle name="Normal 2 3 2 2 2 2 11" xfId="9028"/>
    <cellStyle name="Normal 2 3 2 2 2 2 12" xfId="9029"/>
    <cellStyle name="Normal 2 3 2 2 2 2 13" xfId="9030"/>
    <cellStyle name="Normal 2 3 2 2 2 2 14" xfId="9031"/>
    <cellStyle name="Normal 2 3 2 2 2 2 15" xfId="9032"/>
    <cellStyle name="Normal 2 3 2 2 2 2 16" xfId="9033"/>
    <cellStyle name="Normal 2 3 2 2 2 2 17" xfId="9034"/>
    <cellStyle name="Normal 2 3 2 2 2 2 18" xfId="9035"/>
    <cellStyle name="Normal 2 3 2 2 2 2 19" xfId="9036"/>
    <cellStyle name="Normal 2 3 2 2 2 2 2" xfId="9037"/>
    <cellStyle name="Normal 2 3 2 2 2 2 2 10" xfId="9038"/>
    <cellStyle name="Normal 2 3 2 2 2 2 2 11" xfId="9039"/>
    <cellStyle name="Normal 2 3 2 2 2 2 2 12" xfId="9040"/>
    <cellStyle name="Normal 2 3 2 2 2 2 2 13" xfId="9041"/>
    <cellStyle name="Normal 2 3 2 2 2 2 2 14" xfId="9042"/>
    <cellStyle name="Normal 2 3 2 2 2 2 2 15" xfId="9043"/>
    <cellStyle name="Normal 2 3 2 2 2 2 2 16" xfId="9044"/>
    <cellStyle name="Normal 2 3 2 2 2 2 2 17" xfId="9045"/>
    <cellStyle name="Normal 2 3 2 2 2 2 2 18" xfId="9046"/>
    <cellStyle name="Normal 2 3 2 2 2 2 2 19" xfId="9047"/>
    <cellStyle name="Normal 2 3 2 2 2 2 2 2" xfId="9048"/>
    <cellStyle name="Normal 2 3 2 2 2 2 2 20" xfId="9049"/>
    <cellStyle name="Normal 2 3 2 2 2 2 2 21" xfId="9050"/>
    <cellStyle name="Normal 2 3 2 2 2 2 2 22" xfId="9051"/>
    <cellStyle name="Normal 2 3 2 2 2 2 2 23" xfId="9052"/>
    <cellStyle name="Normal 2 3 2 2 2 2 2 24" xfId="9053"/>
    <cellStyle name="Normal 2 3 2 2 2 2 2 25" xfId="9054"/>
    <cellStyle name="Normal 2 3 2 2 2 2 2 26" xfId="9055"/>
    <cellStyle name="Normal 2 3 2 2 2 2 2 27" xfId="9056"/>
    <cellStyle name="Normal 2 3 2 2 2 2 2 28" xfId="9057"/>
    <cellStyle name="Normal 2 3 2 2 2 2 2 29" xfId="9058"/>
    <cellStyle name="Normal 2 3 2 2 2 2 2 3" xfId="9059"/>
    <cellStyle name="Normal 2 3 2 2 2 2 2 30" xfId="9060"/>
    <cellStyle name="Normal 2 3 2 2 2 2 2 31" xfId="9061"/>
    <cellStyle name="Normal 2 3 2 2 2 2 2 32" xfId="9062"/>
    <cellStyle name="Normal 2 3 2 2 2 2 2 33" xfId="9063"/>
    <cellStyle name="Normal 2 3 2 2 2 2 2 34" xfId="9064"/>
    <cellStyle name="Normal 2 3 2 2 2 2 2 35" xfId="9065"/>
    <cellStyle name="Normal 2 3 2 2 2 2 2 36" xfId="9066"/>
    <cellStyle name="Normal 2 3 2 2 2 2 2 37" xfId="9067"/>
    <cellStyle name="Normal 2 3 2 2 2 2 2 38" xfId="9068"/>
    <cellStyle name="Normal 2 3 2 2 2 2 2 4" xfId="9069"/>
    <cellStyle name="Normal 2 3 2 2 2 2 2 5" xfId="9070"/>
    <cellStyle name="Normal 2 3 2 2 2 2 2 6" xfId="9071"/>
    <cellStyle name="Normal 2 3 2 2 2 2 2 7" xfId="9072"/>
    <cellStyle name="Normal 2 3 2 2 2 2 2 8" xfId="9073"/>
    <cellStyle name="Normal 2 3 2 2 2 2 2 9" xfId="9074"/>
    <cellStyle name="Normal 2 3 2 2 2 2 20" xfId="9075"/>
    <cellStyle name="Normal 2 3 2 2 2 2 21" xfId="9076"/>
    <cellStyle name="Normal 2 3 2 2 2 2 22" xfId="9077"/>
    <cellStyle name="Normal 2 3 2 2 2 2 23" xfId="9078"/>
    <cellStyle name="Normal 2 3 2 2 2 2 24" xfId="9079"/>
    <cellStyle name="Normal 2 3 2 2 2 2 25" xfId="9080"/>
    <cellStyle name="Normal 2 3 2 2 2 2 26" xfId="9081"/>
    <cellStyle name="Normal 2 3 2 2 2 2 27" xfId="9082"/>
    <cellStyle name="Normal 2 3 2 2 2 2 28" xfId="9083"/>
    <cellStyle name="Normal 2 3 2 2 2 2 29" xfId="9084"/>
    <cellStyle name="Normal 2 3 2 2 2 2 3" xfId="9085"/>
    <cellStyle name="Normal 2 3 2 2 2 2 30" xfId="9086"/>
    <cellStyle name="Normal 2 3 2 2 2 2 31" xfId="9087"/>
    <cellStyle name="Normal 2 3 2 2 2 2 32" xfId="9088"/>
    <cellStyle name="Normal 2 3 2 2 2 2 33" xfId="9089"/>
    <cellStyle name="Normal 2 3 2 2 2 2 34" xfId="9090"/>
    <cellStyle name="Normal 2 3 2 2 2 2 35" xfId="9091"/>
    <cellStyle name="Normal 2 3 2 2 2 2 36" xfId="9092"/>
    <cellStyle name="Normal 2 3 2 2 2 2 37" xfId="9093"/>
    <cellStyle name="Normal 2 3 2 2 2 2 38" xfId="9094"/>
    <cellStyle name="Normal 2 3 2 2 2 2 39" xfId="9095"/>
    <cellStyle name="Normal 2 3 2 2 2 2 4" xfId="9096"/>
    <cellStyle name="Normal 2 3 2 2 2 2 40" xfId="9097"/>
    <cellStyle name="Normal 2 3 2 2 2 2 41" xfId="9098"/>
    <cellStyle name="Normal 2 3 2 2 2 2 42" xfId="9099"/>
    <cellStyle name="Normal 2 3 2 2 2 2 43" xfId="9100"/>
    <cellStyle name="Normal 2 3 2 2 2 2 44" xfId="9101"/>
    <cellStyle name="Normal 2 3 2 2 2 2 45" xfId="9102"/>
    <cellStyle name="Normal 2 3 2 2 2 2 46" xfId="9103"/>
    <cellStyle name="Normal 2 3 2 2 2 2 47" xfId="9104"/>
    <cellStyle name="Normal 2 3 2 2 2 2 5" xfId="9105"/>
    <cellStyle name="Normal 2 3 2 2 2 2 6" xfId="9106"/>
    <cellStyle name="Normal 2 3 2 2 2 2 7" xfId="9107"/>
    <cellStyle name="Normal 2 3 2 2 2 2 8" xfId="9108"/>
    <cellStyle name="Normal 2 3 2 2 2 2 9" xfId="9109"/>
    <cellStyle name="Normal 2 3 2 2 2 20" xfId="9110"/>
    <cellStyle name="Normal 2 3 2 2 2 21" xfId="9111"/>
    <cellStyle name="Normal 2 3 2 2 2 22" xfId="9112"/>
    <cellStyle name="Normal 2 3 2 2 2 23" xfId="9113"/>
    <cellStyle name="Normal 2 3 2 2 2 24" xfId="9114"/>
    <cellStyle name="Normal 2 3 2 2 2 25" xfId="9115"/>
    <cellStyle name="Normal 2 3 2 2 2 26" xfId="9116"/>
    <cellStyle name="Normal 2 3 2 2 2 27" xfId="9117"/>
    <cellStyle name="Normal 2 3 2 2 2 28" xfId="9118"/>
    <cellStyle name="Normal 2 3 2 2 2 29" xfId="9119"/>
    <cellStyle name="Normal 2 3 2 2 2 3" xfId="9120"/>
    <cellStyle name="Normal 2 3 2 2 2 30" xfId="9121"/>
    <cellStyle name="Normal 2 3 2 2 2 31" xfId="9122"/>
    <cellStyle name="Normal 2 3 2 2 2 32" xfId="9123"/>
    <cellStyle name="Normal 2 3 2 2 2 33" xfId="9124"/>
    <cellStyle name="Normal 2 3 2 2 2 34" xfId="9125"/>
    <cellStyle name="Normal 2 3 2 2 2 35" xfId="9126"/>
    <cellStyle name="Normal 2 3 2 2 2 36" xfId="9127"/>
    <cellStyle name="Normal 2 3 2 2 2 37" xfId="9128"/>
    <cellStyle name="Normal 2 3 2 2 2 38" xfId="9129"/>
    <cellStyle name="Normal 2 3 2 2 2 39" xfId="9130"/>
    <cellStyle name="Normal 2 3 2 2 2 4" xfId="9131"/>
    <cellStyle name="Normal 2 3 2 2 2 40" xfId="9132"/>
    <cellStyle name="Normal 2 3 2 2 2 41" xfId="9133"/>
    <cellStyle name="Normal 2 3 2 2 2 42" xfId="9134"/>
    <cellStyle name="Normal 2 3 2 2 2 43" xfId="9135"/>
    <cellStyle name="Normal 2 3 2 2 2 44" xfId="9136"/>
    <cellStyle name="Normal 2 3 2 2 2 45" xfId="9137"/>
    <cellStyle name="Normal 2 3 2 2 2 46" xfId="9138"/>
    <cellStyle name="Normal 2 3 2 2 2 47" xfId="9139"/>
    <cellStyle name="Normal 2 3 2 2 2 48" xfId="9140"/>
    <cellStyle name="Normal 2 3 2 2 2 49" xfId="9141"/>
    <cellStyle name="Normal 2 3 2 2 2 5" xfId="9142"/>
    <cellStyle name="Normal 2 3 2 2 2 50" xfId="9143"/>
    <cellStyle name="Normal 2 3 2 2 2 51" xfId="9144"/>
    <cellStyle name="Normal 2 3 2 2 2 52" xfId="9145"/>
    <cellStyle name="Normal 2 3 2 2 2 6" xfId="9146"/>
    <cellStyle name="Normal 2 3 2 2 2 7" xfId="9147"/>
    <cellStyle name="Normal 2 3 2 2 2 8" xfId="9148"/>
    <cellStyle name="Normal 2 3 2 2 2 9" xfId="9149"/>
    <cellStyle name="Normal 2 3 2 2 20" xfId="9150"/>
    <cellStyle name="Normal 2 3 2 2 21" xfId="9151"/>
    <cellStyle name="Normal 2 3 2 2 22" xfId="9152"/>
    <cellStyle name="Normal 2 3 2 2 23" xfId="9153"/>
    <cellStyle name="Normal 2 3 2 2 24" xfId="9154"/>
    <cellStyle name="Normal 2 3 2 2 25" xfId="9155"/>
    <cellStyle name="Normal 2 3 2 2 26" xfId="9156"/>
    <cellStyle name="Normal 2 3 2 2 27" xfId="9157"/>
    <cellStyle name="Normal 2 3 2 2 28" xfId="9158"/>
    <cellStyle name="Normal 2 3 2 2 29" xfId="9159"/>
    <cellStyle name="Normal 2 3 2 2 3" xfId="9160"/>
    <cellStyle name="Normal 2 3 2 2 3 2" xfId="9161"/>
    <cellStyle name="Normal 2 3 2 2 3 3" xfId="9162"/>
    <cellStyle name="Normal 2 3 2 2 3 4" xfId="9163"/>
    <cellStyle name="Normal 2 3 2 2 3 5" xfId="9164"/>
    <cellStyle name="Normal 2 3 2 2 3 6" xfId="9165"/>
    <cellStyle name="Normal 2 3 2 2 30" xfId="9166"/>
    <cellStyle name="Normal 2 3 2 2 31" xfId="9167"/>
    <cellStyle name="Normal 2 3 2 2 32" xfId="9168"/>
    <cellStyle name="Normal 2 3 2 2 33" xfId="9169"/>
    <cellStyle name="Normal 2 3 2 2 34" xfId="9170"/>
    <cellStyle name="Normal 2 3 2 2 35" xfId="9171"/>
    <cellStyle name="Normal 2 3 2 2 36" xfId="9172"/>
    <cellStyle name="Normal 2 3 2 2 37" xfId="9173"/>
    <cellStyle name="Normal 2 3 2 2 38" xfId="9174"/>
    <cellStyle name="Normal 2 3 2 2 39" xfId="9175"/>
    <cellStyle name="Normal 2 3 2 2 4" xfId="9176"/>
    <cellStyle name="Normal 2 3 2 2 4 2" xfId="9177"/>
    <cellStyle name="Normal 2 3 2 2 4 3" xfId="9178"/>
    <cellStyle name="Normal 2 3 2 2 4 4" xfId="9179"/>
    <cellStyle name="Normal 2 3 2 2 4 5" xfId="9180"/>
    <cellStyle name="Normal 2 3 2 2 4 6" xfId="9181"/>
    <cellStyle name="Normal 2 3 2 2 40" xfId="9182"/>
    <cellStyle name="Normal 2 3 2 2 41" xfId="9183"/>
    <cellStyle name="Normal 2 3 2 2 42" xfId="9184"/>
    <cellStyle name="Normal 2 3 2 2 43" xfId="9185"/>
    <cellStyle name="Normal 2 3 2 2 44" xfId="9186"/>
    <cellStyle name="Normal 2 3 2 2 45" xfId="9187"/>
    <cellStyle name="Normal 2 3 2 2 46" xfId="9188"/>
    <cellStyle name="Normal 2 3 2 2 47" xfId="9189"/>
    <cellStyle name="Normal 2 3 2 2 48" xfId="9190"/>
    <cellStyle name="Normal 2 3 2 2 5" xfId="9191"/>
    <cellStyle name="Normal 2 3 2 2 5 2" xfId="9192"/>
    <cellStyle name="Normal 2 3 2 2 5 3" xfId="9193"/>
    <cellStyle name="Normal 2 3 2 2 5 4" xfId="9194"/>
    <cellStyle name="Normal 2 3 2 2 5 5" xfId="9195"/>
    <cellStyle name="Normal 2 3 2 2 5 6" xfId="9196"/>
    <cellStyle name="Normal 2 3 2 2 6" xfId="9197"/>
    <cellStyle name="Normal 2 3 2 2 6 2" xfId="9198"/>
    <cellStyle name="Normal 2 3 2 2 6 3" xfId="9199"/>
    <cellStyle name="Normal 2 3 2 2 6 4" xfId="9200"/>
    <cellStyle name="Normal 2 3 2 2 6 5" xfId="9201"/>
    <cellStyle name="Normal 2 3 2 2 6 6" xfId="9202"/>
    <cellStyle name="Normal 2 3 2 2 7" xfId="9203"/>
    <cellStyle name="Normal 2 3 2 2 7 10" xfId="9204"/>
    <cellStyle name="Normal 2 3 2 2 7 11" xfId="9205"/>
    <cellStyle name="Normal 2 3 2 2 7 12" xfId="9206"/>
    <cellStyle name="Normal 2 3 2 2 7 13" xfId="9207"/>
    <cellStyle name="Normal 2 3 2 2 7 14" xfId="9208"/>
    <cellStyle name="Normal 2 3 2 2 7 15" xfId="9209"/>
    <cellStyle name="Normal 2 3 2 2 7 16" xfId="9210"/>
    <cellStyle name="Normal 2 3 2 2 7 17" xfId="9211"/>
    <cellStyle name="Normal 2 3 2 2 7 18" xfId="9212"/>
    <cellStyle name="Normal 2 3 2 2 7 19" xfId="9213"/>
    <cellStyle name="Normal 2 3 2 2 7 2" xfId="9214"/>
    <cellStyle name="Normal 2 3 2 2 7 2 10" xfId="9215"/>
    <cellStyle name="Normal 2 3 2 2 7 2 11" xfId="9216"/>
    <cellStyle name="Normal 2 3 2 2 7 2 12" xfId="9217"/>
    <cellStyle name="Normal 2 3 2 2 7 2 13" xfId="9218"/>
    <cellStyle name="Normal 2 3 2 2 7 2 14" xfId="9219"/>
    <cellStyle name="Normal 2 3 2 2 7 2 15" xfId="9220"/>
    <cellStyle name="Normal 2 3 2 2 7 2 16" xfId="9221"/>
    <cellStyle name="Normal 2 3 2 2 7 2 17" xfId="9222"/>
    <cellStyle name="Normal 2 3 2 2 7 2 18" xfId="9223"/>
    <cellStyle name="Normal 2 3 2 2 7 2 19" xfId="9224"/>
    <cellStyle name="Normal 2 3 2 2 7 2 2" xfId="9225"/>
    <cellStyle name="Normal 2 3 2 2 7 2 20" xfId="9226"/>
    <cellStyle name="Normal 2 3 2 2 7 2 21" xfId="9227"/>
    <cellStyle name="Normal 2 3 2 2 7 2 22" xfId="9228"/>
    <cellStyle name="Normal 2 3 2 2 7 2 23" xfId="9229"/>
    <cellStyle name="Normal 2 3 2 2 7 2 24" xfId="9230"/>
    <cellStyle name="Normal 2 3 2 2 7 2 25" xfId="9231"/>
    <cellStyle name="Normal 2 3 2 2 7 2 26" xfId="9232"/>
    <cellStyle name="Normal 2 3 2 2 7 2 27" xfId="9233"/>
    <cellStyle name="Normal 2 3 2 2 7 2 28" xfId="9234"/>
    <cellStyle name="Normal 2 3 2 2 7 2 29" xfId="9235"/>
    <cellStyle name="Normal 2 3 2 2 7 2 3" xfId="9236"/>
    <cellStyle name="Normal 2 3 2 2 7 2 30" xfId="9237"/>
    <cellStyle name="Normal 2 3 2 2 7 2 31" xfId="9238"/>
    <cellStyle name="Normal 2 3 2 2 7 2 32" xfId="9239"/>
    <cellStyle name="Normal 2 3 2 2 7 2 33" xfId="9240"/>
    <cellStyle name="Normal 2 3 2 2 7 2 34" xfId="9241"/>
    <cellStyle name="Normal 2 3 2 2 7 2 35" xfId="9242"/>
    <cellStyle name="Normal 2 3 2 2 7 2 36" xfId="9243"/>
    <cellStyle name="Normal 2 3 2 2 7 2 37" xfId="9244"/>
    <cellStyle name="Normal 2 3 2 2 7 2 38" xfId="9245"/>
    <cellStyle name="Normal 2 3 2 2 7 2 4" xfId="9246"/>
    <cellStyle name="Normal 2 3 2 2 7 2 5" xfId="9247"/>
    <cellStyle name="Normal 2 3 2 2 7 2 6" xfId="9248"/>
    <cellStyle name="Normal 2 3 2 2 7 2 7" xfId="9249"/>
    <cellStyle name="Normal 2 3 2 2 7 2 8" xfId="9250"/>
    <cellStyle name="Normal 2 3 2 2 7 2 9" xfId="9251"/>
    <cellStyle name="Normal 2 3 2 2 7 20" xfId="9252"/>
    <cellStyle name="Normal 2 3 2 2 7 21" xfId="9253"/>
    <cellStyle name="Normal 2 3 2 2 7 22" xfId="9254"/>
    <cellStyle name="Normal 2 3 2 2 7 23" xfId="9255"/>
    <cellStyle name="Normal 2 3 2 2 7 24" xfId="9256"/>
    <cellStyle name="Normal 2 3 2 2 7 25" xfId="9257"/>
    <cellStyle name="Normal 2 3 2 2 7 26" xfId="9258"/>
    <cellStyle name="Normal 2 3 2 2 7 27" xfId="9259"/>
    <cellStyle name="Normal 2 3 2 2 7 28" xfId="9260"/>
    <cellStyle name="Normal 2 3 2 2 7 29" xfId="9261"/>
    <cellStyle name="Normal 2 3 2 2 7 3" xfId="9262"/>
    <cellStyle name="Normal 2 3 2 2 7 30" xfId="9263"/>
    <cellStyle name="Normal 2 3 2 2 7 31" xfId="9264"/>
    <cellStyle name="Normal 2 3 2 2 7 32" xfId="9265"/>
    <cellStyle name="Normal 2 3 2 2 7 33" xfId="9266"/>
    <cellStyle name="Normal 2 3 2 2 7 34" xfId="9267"/>
    <cellStyle name="Normal 2 3 2 2 7 35" xfId="9268"/>
    <cellStyle name="Normal 2 3 2 2 7 36" xfId="9269"/>
    <cellStyle name="Normal 2 3 2 2 7 37" xfId="9270"/>
    <cellStyle name="Normal 2 3 2 2 7 38" xfId="9271"/>
    <cellStyle name="Normal 2 3 2 2 7 4" xfId="9272"/>
    <cellStyle name="Normal 2 3 2 2 7 5" xfId="9273"/>
    <cellStyle name="Normal 2 3 2 2 7 6" xfId="9274"/>
    <cellStyle name="Normal 2 3 2 2 7 7" xfId="9275"/>
    <cellStyle name="Normal 2 3 2 2 7 8" xfId="9276"/>
    <cellStyle name="Normal 2 3 2 2 7 9" xfId="9277"/>
    <cellStyle name="Normal 2 3 2 2 8" xfId="9278"/>
    <cellStyle name="Normal 2 3 2 2 9" xfId="9279"/>
    <cellStyle name="Normal 2 3 2 20" xfId="9280"/>
    <cellStyle name="Normal 2 3 2 20 2" xfId="9281"/>
    <cellStyle name="Normal 2 3 2 20 3" xfId="9282"/>
    <cellStyle name="Normal 2 3 2 20 4" xfId="9283"/>
    <cellStyle name="Normal 2 3 2 20 5" xfId="9284"/>
    <cellStyle name="Normal 2 3 2 20 6" xfId="9285"/>
    <cellStyle name="Normal 2 3 2 21" xfId="9286"/>
    <cellStyle name="Normal 2 3 2 21 2" xfId="9287"/>
    <cellStyle name="Normal 2 3 2 21 3" xfId="9288"/>
    <cellStyle name="Normal 2 3 2 21 4" xfId="9289"/>
    <cellStyle name="Normal 2 3 2 21 5" xfId="9290"/>
    <cellStyle name="Normal 2 3 2 21 6" xfId="9291"/>
    <cellStyle name="Normal 2 3 2 22" xfId="9292"/>
    <cellStyle name="Normal 2 3 2 22 2" xfId="9293"/>
    <cellStyle name="Normal 2 3 2 22 3" xfId="9294"/>
    <cellStyle name="Normal 2 3 2 22 4" xfId="9295"/>
    <cellStyle name="Normal 2 3 2 22 5" xfId="9296"/>
    <cellStyle name="Normal 2 3 2 22 6" xfId="9297"/>
    <cellStyle name="Normal 2 3 2 23" xfId="9298"/>
    <cellStyle name="Normal 2 3 2 23 2" xfId="9299"/>
    <cellStyle name="Normal 2 3 2 23 3" xfId="9300"/>
    <cellStyle name="Normal 2 3 2 23 4" xfId="9301"/>
    <cellStyle name="Normal 2 3 2 23 5" xfId="9302"/>
    <cellStyle name="Normal 2 3 2 23 6" xfId="9303"/>
    <cellStyle name="Normal 2 3 2 24" xfId="9304"/>
    <cellStyle name="Normal 2 3 2 24 2" xfId="9305"/>
    <cellStyle name="Normal 2 3 2 24 3" xfId="9306"/>
    <cellStyle name="Normal 2 3 2 24 4" xfId="9307"/>
    <cellStyle name="Normal 2 3 2 24 5" xfId="9308"/>
    <cellStyle name="Normal 2 3 2 24 6" xfId="9309"/>
    <cellStyle name="Normal 2 3 2 25" xfId="9310"/>
    <cellStyle name="Normal 2 3 2 25 2" xfId="9311"/>
    <cellStyle name="Normal 2 3 2 25 3" xfId="9312"/>
    <cellStyle name="Normal 2 3 2 25 4" xfId="9313"/>
    <cellStyle name="Normal 2 3 2 25 5" xfId="9314"/>
    <cellStyle name="Normal 2 3 2 25 6" xfId="9315"/>
    <cellStyle name="Normal 2 3 2 26" xfId="9316"/>
    <cellStyle name="Normal 2 3 2 26 2" xfId="9317"/>
    <cellStyle name="Normal 2 3 2 26 3" xfId="9318"/>
    <cellStyle name="Normal 2 3 2 26 4" xfId="9319"/>
    <cellStyle name="Normal 2 3 2 26 5" xfId="9320"/>
    <cellStyle name="Normal 2 3 2 26 6" xfId="9321"/>
    <cellStyle name="Normal 2 3 2 27" xfId="9322"/>
    <cellStyle name="Normal 2 3 2 27 2" xfId="9323"/>
    <cellStyle name="Normal 2 3 2 27 3" xfId="9324"/>
    <cellStyle name="Normal 2 3 2 27 4" xfId="9325"/>
    <cellStyle name="Normal 2 3 2 27 5" xfId="9326"/>
    <cellStyle name="Normal 2 3 2 27 6" xfId="9327"/>
    <cellStyle name="Normal 2 3 2 28" xfId="9328"/>
    <cellStyle name="Normal 2 3 2 28 2" xfId="9329"/>
    <cellStyle name="Normal 2 3 2 28 3" xfId="9330"/>
    <cellStyle name="Normal 2 3 2 28 4" xfId="9331"/>
    <cellStyle name="Normal 2 3 2 28 5" xfId="9332"/>
    <cellStyle name="Normal 2 3 2 28 6" xfId="9333"/>
    <cellStyle name="Normal 2 3 2 29" xfId="9334"/>
    <cellStyle name="Normal 2 3 2 29 2" xfId="9335"/>
    <cellStyle name="Normal 2 3 2 29 3" xfId="9336"/>
    <cellStyle name="Normal 2 3 2 29 4" xfId="9337"/>
    <cellStyle name="Normal 2 3 2 29 5" xfId="9338"/>
    <cellStyle name="Normal 2 3 2 29 6" xfId="9339"/>
    <cellStyle name="Normal 2 3 2 3" xfId="9340"/>
    <cellStyle name="Normal 2 3 2 3 10" xfId="9341"/>
    <cellStyle name="Normal 2 3 2 3 11" xfId="9342"/>
    <cellStyle name="Normal 2 3 2 3 12" xfId="9343"/>
    <cellStyle name="Normal 2 3 2 3 13" xfId="9344"/>
    <cellStyle name="Normal 2 3 2 3 14" xfId="9345"/>
    <cellStyle name="Normal 2 3 2 3 15" xfId="9346"/>
    <cellStyle name="Normal 2 3 2 3 16" xfId="9347"/>
    <cellStyle name="Normal 2 3 2 3 17" xfId="9348"/>
    <cellStyle name="Normal 2 3 2 3 18" xfId="9349"/>
    <cellStyle name="Normal 2 3 2 3 19" xfId="9350"/>
    <cellStyle name="Normal 2 3 2 3 2" xfId="9351"/>
    <cellStyle name="Normal 2 3 2 3 20" xfId="9352"/>
    <cellStyle name="Normal 2 3 2 3 21" xfId="9353"/>
    <cellStyle name="Normal 2 3 2 3 22" xfId="9354"/>
    <cellStyle name="Normal 2 3 2 3 23" xfId="9355"/>
    <cellStyle name="Normal 2 3 2 3 24" xfId="9356"/>
    <cellStyle name="Normal 2 3 2 3 25" xfId="9357"/>
    <cellStyle name="Normal 2 3 2 3 26" xfId="9358"/>
    <cellStyle name="Normal 2 3 2 3 27" xfId="9359"/>
    <cellStyle name="Normal 2 3 2 3 28" xfId="9360"/>
    <cellStyle name="Normal 2 3 2 3 29" xfId="9361"/>
    <cellStyle name="Normal 2 3 2 3 3" xfId="9362"/>
    <cellStyle name="Normal 2 3 2 3 30" xfId="9363"/>
    <cellStyle name="Normal 2 3 2 3 31" xfId="9364"/>
    <cellStyle name="Normal 2 3 2 3 32" xfId="9365"/>
    <cellStyle name="Normal 2 3 2 3 33" xfId="9366"/>
    <cellStyle name="Normal 2 3 2 3 34" xfId="9367"/>
    <cellStyle name="Normal 2 3 2 3 35" xfId="9368"/>
    <cellStyle name="Normal 2 3 2 3 36" xfId="9369"/>
    <cellStyle name="Normal 2 3 2 3 37" xfId="9370"/>
    <cellStyle name="Normal 2 3 2 3 38" xfId="9371"/>
    <cellStyle name="Normal 2 3 2 3 39" xfId="9372"/>
    <cellStyle name="Normal 2 3 2 3 4" xfId="9373"/>
    <cellStyle name="Normal 2 3 2 3 40" xfId="9374"/>
    <cellStyle name="Normal 2 3 2 3 41" xfId="9375"/>
    <cellStyle name="Normal 2 3 2 3 42" xfId="9376"/>
    <cellStyle name="Normal 2 3 2 3 43" xfId="9377"/>
    <cellStyle name="Normal 2 3 2 3 44" xfId="9378"/>
    <cellStyle name="Normal 2 3 2 3 45" xfId="9379"/>
    <cellStyle name="Normal 2 3 2 3 46" xfId="9380"/>
    <cellStyle name="Normal 2 3 2 3 47" xfId="9381"/>
    <cellStyle name="Normal 2 3 2 3 48" xfId="9382"/>
    <cellStyle name="Normal 2 3 2 3 49" xfId="9383"/>
    <cellStyle name="Normal 2 3 2 3 5" xfId="9384"/>
    <cellStyle name="Normal 2 3 2 3 50" xfId="9385"/>
    <cellStyle name="Normal 2 3 2 3 51" xfId="9386"/>
    <cellStyle name="Normal 2 3 2 3 52" xfId="9387"/>
    <cellStyle name="Normal 2 3 2 3 6" xfId="9388"/>
    <cellStyle name="Normal 2 3 2 3 7" xfId="9389"/>
    <cellStyle name="Normal 2 3 2 3 8" xfId="9390"/>
    <cellStyle name="Normal 2 3 2 3 9" xfId="9391"/>
    <cellStyle name="Normal 2 3 2 30" xfId="9392"/>
    <cellStyle name="Normal 2 3 2 30 2" xfId="9393"/>
    <cellStyle name="Normal 2 3 2 30 3" xfId="9394"/>
    <cellStyle name="Normal 2 3 2 30 4" xfId="9395"/>
    <cellStyle name="Normal 2 3 2 30 5" xfId="9396"/>
    <cellStyle name="Normal 2 3 2 30 6" xfId="9397"/>
    <cellStyle name="Normal 2 3 2 31" xfId="9398"/>
    <cellStyle name="Normal 2 3 2 31 2" xfId="9399"/>
    <cellStyle name="Normal 2 3 2 31 3" xfId="9400"/>
    <cellStyle name="Normal 2 3 2 31 4" xfId="9401"/>
    <cellStyle name="Normal 2 3 2 31 5" xfId="9402"/>
    <cellStyle name="Normal 2 3 2 31 6" xfId="9403"/>
    <cellStyle name="Normal 2 3 2 32" xfId="9404"/>
    <cellStyle name="Normal 2 3 2 32 2" xfId="9405"/>
    <cellStyle name="Normal 2 3 2 32 3" xfId="9406"/>
    <cellStyle name="Normal 2 3 2 32 4" xfId="9407"/>
    <cellStyle name="Normal 2 3 2 32 5" xfId="9408"/>
    <cellStyle name="Normal 2 3 2 32 6" xfId="9409"/>
    <cellStyle name="Normal 2 3 2 33" xfId="9410"/>
    <cellStyle name="Normal 2 3 2 33 2" xfId="9411"/>
    <cellStyle name="Normal 2 3 2 33 3" xfId="9412"/>
    <cellStyle name="Normal 2 3 2 33 4" xfId="9413"/>
    <cellStyle name="Normal 2 3 2 33 5" xfId="9414"/>
    <cellStyle name="Normal 2 3 2 33 6" xfId="9415"/>
    <cellStyle name="Normal 2 3 2 34" xfId="9416"/>
    <cellStyle name="Normal 2 3 2 34 2" xfId="9417"/>
    <cellStyle name="Normal 2 3 2 34 3" xfId="9418"/>
    <cellStyle name="Normal 2 3 2 34 4" xfId="9419"/>
    <cellStyle name="Normal 2 3 2 34 5" xfId="9420"/>
    <cellStyle name="Normal 2 3 2 34 6" xfId="9421"/>
    <cellStyle name="Normal 2 3 2 35" xfId="9422"/>
    <cellStyle name="Normal 2 3 2 35 2" xfId="9423"/>
    <cellStyle name="Normal 2 3 2 35 3" xfId="9424"/>
    <cellStyle name="Normal 2 3 2 35 4" xfId="9425"/>
    <cellStyle name="Normal 2 3 2 35 5" xfId="9426"/>
    <cellStyle name="Normal 2 3 2 35 6" xfId="9427"/>
    <cellStyle name="Normal 2 3 2 36" xfId="9428"/>
    <cellStyle name="Normal 2 3 2 36 2" xfId="9429"/>
    <cellStyle name="Normal 2 3 2 36 3" xfId="9430"/>
    <cellStyle name="Normal 2 3 2 36 4" xfId="9431"/>
    <cellStyle name="Normal 2 3 2 36 5" xfId="9432"/>
    <cellStyle name="Normal 2 3 2 36 6" xfId="9433"/>
    <cellStyle name="Normal 2 3 2 37" xfId="9434"/>
    <cellStyle name="Normal 2 3 2 37 2" xfId="9435"/>
    <cellStyle name="Normal 2 3 2 37 3" xfId="9436"/>
    <cellStyle name="Normal 2 3 2 37 4" xfId="9437"/>
    <cellStyle name="Normal 2 3 2 37 5" xfId="9438"/>
    <cellStyle name="Normal 2 3 2 37 6" xfId="9439"/>
    <cellStyle name="Normal 2 3 2 38" xfId="9440"/>
    <cellStyle name="Normal 2 3 2 38 2" xfId="9441"/>
    <cellStyle name="Normal 2 3 2 38 3" xfId="9442"/>
    <cellStyle name="Normal 2 3 2 38 4" xfId="9443"/>
    <cellStyle name="Normal 2 3 2 38 5" xfId="9444"/>
    <cellStyle name="Normal 2 3 2 38 6" xfId="9445"/>
    <cellStyle name="Normal 2 3 2 39" xfId="9446"/>
    <cellStyle name="Normal 2 3 2 39 2" xfId="9447"/>
    <cellStyle name="Normal 2 3 2 39 3" xfId="9448"/>
    <cellStyle name="Normal 2 3 2 39 4" xfId="9449"/>
    <cellStyle name="Normal 2 3 2 39 5" xfId="9450"/>
    <cellStyle name="Normal 2 3 2 39 6" xfId="9451"/>
    <cellStyle name="Normal 2 3 2 4" xfId="9452"/>
    <cellStyle name="Normal 2 3 2 4 2" xfId="9453"/>
    <cellStyle name="Normal 2 3 2 4 3" xfId="9454"/>
    <cellStyle name="Normal 2 3 2 4 4" xfId="9455"/>
    <cellStyle name="Normal 2 3 2 4 5" xfId="9456"/>
    <cellStyle name="Normal 2 3 2 4 6" xfId="9457"/>
    <cellStyle name="Normal 2 3 2 40" xfId="9458"/>
    <cellStyle name="Normal 2 3 2 40 2" xfId="9459"/>
    <cellStyle name="Normal 2 3 2 40 3" xfId="9460"/>
    <cellStyle name="Normal 2 3 2 40 4" xfId="9461"/>
    <cellStyle name="Normal 2 3 2 40 5" xfId="9462"/>
    <cellStyle name="Normal 2 3 2 40 6" xfId="9463"/>
    <cellStyle name="Normal 2 3 2 41" xfId="9464"/>
    <cellStyle name="Normal 2 3 2 41 2" xfId="9465"/>
    <cellStyle name="Normal 2 3 2 41 3" xfId="9466"/>
    <cellStyle name="Normal 2 3 2 41 4" xfId="9467"/>
    <cellStyle name="Normal 2 3 2 41 5" xfId="9468"/>
    <cellStyle name="Normal 2 3 2 41 6" xfId="9469"/>
    <cellStyle name="Normal 2 3 2 42" xfId="9470"/>
    <cellStyle name="Normal 2 3 2 42 2" xfId="9471"/>
    <cellStyle name="Normal 2 3 2 42 3" xfId="9472"/>
    <cellStyle name="Normal 2 3 2 42 4" xfId="9473"/>
    <cellStyle name="Normal 2 3 2 42 5" xfId="9474"/>
    <cellStyle name="Normal 2 3 2 42 6" xfId="9475"/>
    <cellStyle name="Normal 2 3 2 43" xfId="9476"/>
    <cellStyle name="Normal 2 3 2 43 2" xfId="9477"/>
    <cellStyle name="Normal 2 3 2 43 3" xfId="9478"/>
    <cellStyle name="Normal 2 3 2 43 4" xfId="9479"/>
    <cellStyle name="Normal 2 3 2 43 5" xfId="9480"/>
    <cellStyle name="Normal 2 3 2 43 6" xfId="9481"/>
    <cellStyle name="Normal 2 3 2 44" xfId="9482"/>
    <cellStyle name="Normal 2 3 2 44 2" xfId="9483"/>
    <cellStyle name="Normal 2 3 2 44 3" xfId="9484"/>
    <cellStyle name="Normal 2 3 2 44 4" xfId="9485"/>
    <cellStyle name="Normal 2 3 2 44 5" xfId="9486"/>
    <cellStyle name="Normal 2 3 2 44 6" xfId="9487"/>
    <cellStyle name="Normal 2 3 2 45" xfId="9488"/>
    <cellStyle name="Normal 2 3 2 45 2" xfId="9489"/>
    <cellStyle name="Normal 2 3 2 45 3" xfId="9490"/>
    <cellStyle name="Normal 2 3 2 45 4" xfId="9491"/>
    <cellStyle name="Normal 2 3 2 45 5" xfId="9492"/>
    <cellStyle name="Normal 2 3 2 45 6" xfId="9493"/>
    <cellStyle name="Normal 2 3 2 46" xfId="9494"/>
    <cellStyle name="Normal 2 3 2 46 2" xfId="9495"/>
    <cellStyle name="Normal 2 3 2 46 3" xfId="9496"/>
    <cellStyle name="Normal 2 3 2 46 4" xfId="9497"/>
    <cellStyle name="Normal 2 3 2 46 5" xfId="9498"/>
    <cellStyle name="Normal 2 3 2 46 6" xfId="9499"/>
    <cellStyle name="Normal 2 3 2 47" xfId="9500"/>
    <cellStyle name="Normal 2 3 2 47 2" xfId="9501"/>
    <cellStyle name="Normal 2 3 2 47 3" xfId="9502"/>
    <cellStyle name="Normal 2 3 2 47 4" xfId="9503"/>
    <cellStyle name="Normal 2 3 2 47 5" xfId="9504"/>
    <cellStyle name="Normal 2 3 2 47 6" xfId="9505"/>
    <cellStyle name="Normal 2 3 2 48" xfId="9506"/>
    <cellStyle name="Normal 2 3 2 48 2" xfId="9507"/>
    <cellStyle name="Normal 2 3 2 48 3" xfId="9508"/>
    <cellStyle name="Normal 2 3 2 48 4" xfId="9509"/>
    <cellStyle name="Normal 2 3 2 48 5" xfId="9510"/>
    <cellStyle name="Normal 2 3 2 48 6" xfId="9511"/>
    <cellStyle name="Normal 2 3 2 49" xfId="9512"/>
    <cellStyle name="Normal 2 3 2 5" xfId="9513"/>
    <cellStyle name="Normal 2 3 2 5 2" xfId="9514"/>
    <cellStyle name="Normal 2 3 2 5 3" xfId="9515"/>
    <cellStyle name="Normal 2 3 2 5 4" xfId="9516"/>
    <cellStyle name="Normal 2 3 2 5 5" xfId="9517"/>
    <cellStyle name="Normal 2 3 2 5 6" xfId="9518"/>
    <cellStyle name="Normal 2 3 2 50" xfId="9519"/>
    <cellStyle name="Normal 2 3 2 51" xfId="9520"/>
    <cellStyle name="Normal 2 3 2 52" xfId="9521"/>
    <cellStyle name="Normal 2 3 2 53" xfId="9522"/>
    <cellStyle name="Normal 2 3 2 54" xfId="9523"/>
    <cellStyle name="Normal 2 3 2 55" xfId="9524"/>
    <cellStyle name="Normal 2 3 2 56" xfId="9525"/>
    <cellStyle name="Normal 2 3 2 57" xfId="9526"/>
    <cellStyle name="Normal 2 3 2 58" xfId="9527"/>
    <cellStyle name="Normal 2 3 2 59" xfId="9528"/>
    <cellStyle name="Normal 2 3 2 6" xfId="9529"/>
    <cellStyle name="Normal 2 3 2 6 2" xfId="9530"/>
    <cellStyle name="Normal 2 3 2 6 3" xfId="9531"/>
    <cellStyle name="Normal 2 3 2 6 4" xfId="9532"/>
    <cellStyle name="Normal 2 3 2 6 5" xfId="9533"/>
    <cellStyle name="Normal 2 3 2 6 6" xfId="9534"/>
    <cellStyle name="Normal 2 3 2 60" xfId="9535"/>
    <cellStyle name="Normal 2 3 2 61" xfId="9536"/>
    <cellStyle name="Normal 2 3 2 62" xfId="9537"/>
    <cellStyle name="Normal 2 3 2 63" xfId="9538"/>
    <cellStyle name="Normal 2 3 2 64" xfId="9539"/>
    <cellStyle name="Normal 2 3 2 65" xfId="9540"/>
    <cellStyle name="Normal 2 3 2 66" xfId="9541"/>
    <cellStyle name="Normal 2 3 2 67" xfId="9542"/>
    <cellStyle name="Normal 2 3 2 68" xfId="9543"/>
    <cellStyle name="Normal 2 3 2 69" xfId="9544"/>
    <cellStyle name="Normal 2 3 2 7" xfId="9545"/>
    <cellStyle name="Normal 2 3 2 7 2" xfId="9546"/>
    <cellStyle name="Normal 2 3 2 7 3" xfId="9547"/>
    <cellStyle name="Normal 2 3 2 7 4" xfId="9548"/>
    <cellStyle name="Normal 2 3 2 7 5" xfId="9549"/>
    <cellStyle name="Normal 2 3 2 7 6" xfId="9550"/>
    <cellStyle name="Normal 2 3 2 70" xfId="9551"/>
    <cellStyle name="Normal 2 3 2 71" xfId="9552"/>
    <cellStyle name="Normal 2 3 2 72" xfId="9553"/>
    <cellStyle name="Normal 2 3 2 73" xfId="9554"/>
    <cellStyle name="Normal 2 3 2 74" xfId="9555"/>
    <cellStyle name="Normal 2 3 2 74 10" xfId="9556"/>
    <cellStyle name="Normal 2 3 2 74 11" xfId="9557"/>
    <cellStyle name="Normal 2 3 2 74 12" xfId="9558"/>
    <cellStyle name="Normal 2 3 2 74 13" xfId="9559"/>
    <cellStyle name="Normal 2 3 2 74 14" xfId="9560"/>
    <cellStyle name="Normal 2 3 2 74 15" xfId="9561"/>
    <cellStyle name="Normal 2 3 2 74 16" xfId="9562"/>
    <cellStyle name="Normal 2 3 2 74 17" xfId="9563"/>
    <cellStyle name="Normal 2 3 2 74 18" xfId="9564"/>
    <cellStyle name="Normal 2 3 2 74 19" xfId="9565"/>
    <cellStyle name="Normal 2 3 2 74 2" xfId="9566"/>
    <cellStyle name="Normal 2 3 2 74 2 10" xfId="9567"/>
    <cellStyle name="Normal 2 3 2 74 2 11" xfId="9568"/>
    <cellStyle name="Normal 2 3 2 74 2 12" xfId="9569"/>
    <cellStyle name="Normal 2 3 2 74 2 13" xfId="9570"/>
    <cellStyle name="Normal 2 3 2 74 2 14" xfId="9571"/>
    <cellStyle name="Normal 2 3 2 74 2 15" xfId="9572"/>
    <cellStyle name="Normal 2 3 2 74 2 16" xfId="9573"/>
    <cellStyle name="Normal 2 3 2 74 2 17" xfId="9574"/>
    <cellStyle name="Normal 2 3 2 74 2 18" xfId="9575"/>
    <cellStyle name="Normal 2 3 2 74 2 19" xfId="9576"/>
    <cellStyle name="Normal 2 3 2 74 2 2" xfId="9577"/>
    <cellStyle name="Normal 2 3 2 74 2 20" xfId="9578"/>
    <cellStyle name="Normal 2 3 2 74 2 21" xfId="9579"/>
    <cellStyle name="Normal 2 3 2 74 2 22" xfId="9580"/>
    <cellStyle name="Normal 2 3 2 74 2 23" xfId="9581"/>
    <cellStyle name="Normal 2 3 2 74 2 24" xfId="9582"/>
    <cellStyle name="Normal 2 3 2 74 2 25" xfId="9583"/>
    <cellStyle name="Normal 2 3 2 74 2 26" xfId="9584"/>
    <cellStyle name="Normal 2 3 2 74 2 27" xfId="9585"/>
    <cellStyle name="Normal 2 3 2 74 2 28" xfId="9586"/>
    <cellStyle name="Normal 2 3 2 74 2 29" xfId="9587"/>
    <cellStyle name="Normal 2 3 2 74 2 3" xfId="9588"/>
    <cellStyle name="Normal 2 3 2 74 2 30" xfId="9589"/>
    <cellStyle name="Normal 2 3 2 74 2 31" xfId="9590"/>
    <cellStyle name="Normal 2 3 2 74 2 32" xfId="9591"/>
    <cellStyle name="Normal 2 3 2 74 2 33" xfId="9592"/>
    <cellStyle name="Normal 2 3 2 74 2 34" xfId="9593"/>
    <cellStyle name="Normal 2 3 2 74 2 35" xfId="9594"/>
    <cellStyle name="Normal 2 3 2 74 2 36" xfId="9595"/>
    <cellStyle name="Normal 2 3 2 74 2 37" xfId="9596"/>
    <cellStyle name="Normal 2 3 2 74 2 38" xfId="9597"/>
    <cellStyle name="Normal 2 3 2 74 2 4" xfId="9598"/>
    <cellStyle name="Normal 2 3 2 74 2 5" xfId="9599"/>
    <cellStyle name="Normal 2 3 2 74 2 6" xfId="9600"/>
    <cellStyle name="Normal 2 3 2 74 2 7" xfId="9601"/>
    <cellStyle name="Normal 2 3 2 74 2 8" xfId="9602"/>
    <cellStyle name="Normal 2 3 2 74 2 9" xfId="9603"/>
    <cellStyle name="Normal 2 3 2 74 20" xfId="9604"/>
    <cellStyle name="Normal 2 3 2 74 21" xfId="9605"/>
    <cellStyle name="Normal 2 3 2 74 22" xfId="9606"/>
    <cellStyle name="Normal 2 3 2 74 23" xfId="9607"/>
    <cellStyle name="Normal 2 3 2 74 24" xfId="9608"/>
    <cellStyle name="Normal 2 3 2 74 25" xfId="9609"/>
    <cellStyle name="Normal 2 3 2 74 26" xfId="9610"/>
    <cellStyle name="Normal 2 3 2 74 27" xfId="9611"/>
    <cellStyle name="Normal 2 3 2 74 28" xfId="9612"/>
    <cellStyle name="Normal 2 3 2 74 29" xfId="9613"/>
    <cellStyle name="Normal 2 3 2 74 3" xfId="9614"/>
    <cellStyle name="Normal 2 3 2 74 30" xfId="9615"/>
    <cellStyle name="Normal 2 3 2 74 31" xfId="9616"/>
    <cellStyle name="Normal 2 3 2 74 32" xfId="9617"/>
    <cellStyle name="Normal 2 3 2 74 33" xfId="9618"/>
    <cellStyle name="Normal 2 3 2 74 34" xfId="9619"/>
    <cellStyle name="Normal 2 3 2 74 35" xfId="9620"/>
    <cellStyle name="Normal 2 3 2 74 36" xfId="9621"/>
    <cellStyle name="Normal 2 3 2 74 37" xfId="9622"/>
    <cellStyle name="Normal 2 3 2 74 38" xfId="9623"/>
    <cellStyle name="Normal 2 3 2 74 4" xfId="9624"/>
    <cellStyle name="Normal 2 3 2 74 5" xfId="9625"/>
    <cellStyle name="Normal 2 3 2 74 6" xfId="9626"/>
    <cellStyle name="Normal 2 3 2 74 7" xfId="9627"/>
    <cellStyle name="Normal 2 3 2 74 8" xfId="9628"/>
    <cellStyle name="Normal 2 3 2 74 9" xfId="9629"/>
    <cellStyle name="Normal 2 3 2 75" xfId="9630"/>
    <cellStyle name="Normal 2 3 2 76" xfId="9631"/>
    <cellStyle name="Normal 2 3 2 77" xfId="9632"/>
    <cellStyle name="Normal 2 3 2 78" xfId="9633"/>
    <cellStyle name="Normal 2 3 2 79" xfId="9634"/>
    <cellStyle name="Normal 2 3 2 8" xfId="9635"/>
    <cellStyle name="Normal 2 3 2 8 2" xfId="9636"/>
    <cellStyle name="Normal 2 3 2 8 3" xfId="9637"/>
    <cellStyle name="Normal 2 3 2 8 4" xfId="9638"/>
    <cellStyle name="Normal 2 3 2 8 5" xfId="9639"/>
    <cellStyle name="Normal 2 3 2 8 6" xfId="9640"/>
    <cellStyle name="Normal 2 3 2 80" xfId="9641"/>
    <cellStyle name="Normal 2 3 2 81" xfId="9642"/>
    <cellStyle name="Normal 2 3 2 82" xfId="9643"/>
    <cellStyle name="Normal 2 3 2 83" xfId="9644"/>
    <cellStyle name="Normal 2 3 2 84" xfId="9645"/>
    <cellStyle name="Normal 2 3 2 85" xfId="9646"/>
    <cellStyle name="Normal 2 3 2 86" xfId="9647"/>
    <cellStyle name="Normal 2 3 2 87" xfId="9648"/>
    <cellStyle name="Normal 2 3 2 88" xfId="9649"/>
    <cellStyle name="Normal 2 3 2 89" xfId="9650"/>
    <cellStyle name="Normal 2 3 2 9" xfId="9651"/>
    <cellStyle name="Normal 2 3 2 9 2" xfId="9652"/>
    <cellStyle name="Normal 2 3 2 9 3" xfId="9653"/>
    <cellStyle name="Normal 2 3 2 9 4" xfId="9654"/>
    <cellStyle name="Normal 2 3 2 9 5" xfId="9655"/>
    <cellStyle name="Normal 2 3 2 9 6" xfId="9656"/>
    <cellStyle name="Normal 2 3 2 90" xfId="9657"/>
    <cellStyle name="Normal 2 3 2 91" xfId="9658"/>
    <cellStyle name="Normal 2 3 2 92" xfId="9659"/>
    <cellStyle name="Normal 2 3 2 93" xfId="9660"/>
    <cellStyle name="Normal 2 3 2 94" xfId="9661"/>
    <cellStyle name="Normal 2 3 2 95" xfId="9662"/>
    <cellStyle name="Normal 2 3 2 96" xfId="9663"/>
    <cellStyle name="Normal 2 3 2 97" xfId="9664"/>
    <cellStyle name="Normal 2 3 2 98" xfId="9665"/>
    <cellStyle name="Normal 2 3 2 99" xfId="9666"/>
    <cellStyle name="Normal 2 3 20" xfId="9667"/>
    <cellStyle name="Normal 2 3 20 2" xfId="9668"/>
    <cellStyle name="Normal 2 3 20 3" xfId="9669"/>
    <cellStyle name="Normal 2 3 20 4" xfId="9670"/>
    <cellStyle name="Normal 2 3 20 5" xfId="9671"/>
    <cellStyle name="Normal 2 3 20 6" xfId="9672"/>
    <cellStyle name="Normal 2 3 21" xfId="9673"/>
    <cellStyle name="Normal 2 3 21 2" xfId="9674"/>
    <cellStyle name="Normal 2 3 21 3" xfId="9675"/>
    <cellStyle name="Normal 2 3 21 4" xfId="9676"/>
    <cellStyle name="Normal 2 3 21 5" xfId="9677"/>
    <cellStyle name="Normal 2 3 21 6" xfId="9678"/>
    <cellStyle name="Normal 2 3 22" xfId="9679"/>
    <cellStyle name="Normal 2 3 22 2" xfId="9680"/>
    <cellStyle name="Normal 2 3 22 3" xfId="9681"/>
    <cellStyle name="Normal 2 3 22 4" xfId="9682"/>
    <cellStyle name="Normal 2 3 22 5" xfId="9683"/>
    <cellStyle name="Normal 2 3 22 6" xfId="9684"/>
    <cellStyle name="Normal 2 3 23" xfId="9685"/>
    <cellStyle name="Normal 2 3 23 2" xfId="9686"/>
    <cellStyle name="Normal 2 3 23 3" xfId="9687"/>
    <cellStyle name="Normal 2 3 23 4" xfId="9688"/>
    <cellStyle name="Normal 2 3 23 5" xfId="9689"/>
    <cellStyle name="Normal 2 3 23 6" xfId="9690"/>
    <cellStyle name="Normal 2 3 24" xfId="9691"/>
    <cellStyle name="Normal 2 3 24 2" xfId="9692"/>
    <cellStyle name="Normal 2 3 24 3" xfId="9693"/>
    <cellStyle name="Normal 2 3 24 4" xfId="9694"/>
    <cellStyle name="Normal 2 3 24 5" xfId="9695"/>
    <cellStyle name="Normal 2 3 24 6" xfId="9696"/>
    <cellStyle name="Normal 2 3 25" xfId="9697"/>
    <cellStyle name="Normal 2 3 25 2" xfId="9698"/>
    <cellStyle name="Normal 2 3 25 3" xfId="9699"/>
    <cellStyle name="Normal 2 3 25 4" xfId="9700"/>
    <cellStyle name="Normal 2 3 25 5" xfId="9701"/>
    <cellStyle name="Normal 2 3 25 6" xfId="9702"/>
    <cellStyle name="Normal 2 3 26" xfId="9703"/>
    <cellStyle name="Normal 2 3 26 2" xfId="9704"/>
    <cellStyle name="Normal 2 3 26 3" xfId="9705"/>
    <cellStyle name="Normal 2 3 26 4" xfId="9706"/>
    <cellStyle name="Normal 2 3 26 5" xfId="9707"/>
    <cellStyle name="Normal 2 3 26 6" xfId="9708"/>
    <cellStyle name="Normal 2 3 27" xfId="9709"/>
    <cellStyle name="Normal 2 3 27 10" xfId="9710"/>
    <cellStyle name="Normal 2 3 27 2" xfId="9711"/>
    <cellStyle name="Normal 2 3 27 2 2" xfId="9712"/>
    <cellStyle name="Normal 2 3 27 2 3" xfId="9713"/>
    <cellStyle name="Normal 2 3 27 2 4" xfId="9714"/>
    <cellStyle name="Normal 2 3 27 2 5" xfId="9715"/>
    <cellStyle name="Normal 2 3 27 2 6" xfId="9716"/>
    <cellStyle name="Normal 2 3 27 3" xfId="9717"/>
    <cellStyle name="Normal 2 3 27 4" xfId="9718"/>
    <cellStyle name="Normal 2 3 27 5" xfId="9719"/>
    <cellStyle name="Normal 2 3 27 6" xfId="9720"/>
    <cellStyle name="Normal 2 3 27 7" xfId="9721"/>
    <cellStyle name="Normal 2 3 27 8" xfId="9722"/>
    <cellStyle name="Normal 2 3 27 9" xfId="9723"/>
    <cellStyle name="Normal 2 3 28" xfId="9724"/>
    <cellStyle name="Normal 2 3 28 2" xfId="9725"/>
    <cellStyle name="Normal 2 3 28 3" xfId="9726"/>
    <cellStyle name="Normal 2 3 28 4" xfId="9727"/>
    <cellStyle name="Normal 2 3 28 5" xfId="9728"/>
    <cellStyle name="Normal 2 3 28 6" xfId="9729"/>
    <cellStyle name="Normal 2 3 29" xfId="9730"/>
    <cellStyle name="Normal 2 3 29 2" xfId="9731"/>
    <cellStyle name="Normal 2 3 29 3" xfId="9732"/>
    <cellStyle name="Normal 2 3 29 4" xfId="9733"/>
    <cellStyle name="Normal 2 3 29 5" xfId="9734"/>
    <cellStyle name="Normal 2 3 29 6" xfId="9735"/>
    <cellStyle name="Normal 2 3 3" xfId="9736"/>
    <cellStyle name="Normal 2 3 3 10" xfId="9737"/>
    <cellStyle name="Normal 2 3 3 11" xfId="9738"/>
    <cellStyle name="Normal 2 3 3 12" xfId="9739"/>
    <cellStyle name="Normal 2 3 3 13" xfId="9740"/>
    <cellStyle name="Normal 2 3 3 14" xfId="9741"/>
    <cellStyle name="Normal 2 3 3 15" xfId="9742"/>
    <cellStyle name="Normal 2 3 3 16" xfId="9743"/>
    <cellStyle name="Normal 2 3 3 17" xfId="9744"/>
    <cellStyle name="Normal 2 3 3 18" xfId="9745"/>
    <cellStyle name="Normal 2 3 3 19" xfId="9746"/>
    <cellStyle name="Normal 2 3 3 2" xfId="9747"/>
    <cellStyle name="Normal 2 3 3 2 10" xfId="9748"/>
    <cellStyle name="Normal 2 3 3 2 11" xfId="9749"/>
    <cellStyle name="Normal 2 3 3 2 12" xfId="9750"/>
    <cellStyle name="Normal 2 3 3 2 13" xfId="9751"/>
    <cellStyle name="Normal 2 3 3 2 14" xfId="9752"/>
    <cellStyle name="Normal 2 3 3 2 15" xfId="9753"/>
    <cellStyle name="Normal 2 3 3 2 16" xfId="9754"/>
    <cellStyle name="Normal 2 3 3 2 17" xfId="9755"/>
    <cellStyle name="Normal 2 3 3 2 18" xfId="9756"/>
    <cellStyle name="Normal 2 3 3 2 19" xfId="9757"/>
    <cellStyle name="Normal 2 3 3 2 2" xfId="9758"/>
    <cellStyle name="Normal 2 3 3 2 2 10" xfId="9759"/>
    <cellStyle name="Normal 2 3 3 2 2 11" xfId="9760"/>
    <cellStyle name="Normal 2 3 3 2 2 12" xfId="9761"/>
    <cellStyle name="Normal 2 3 3 2 2 13" xfId="9762"/>
    <cellStyle name="Normal 2 3 3 2 2 14" xfId="9763"/>
    <cellStyle name="Normal 2 3 3 2 2 15" xfId="9764"/>
    <cellStyle name="Normal 2 3 3 2 2 16" xfId="9765"/>
    <cellStyle name="Normal 2 3 3 2 2 17" xfId="9766"/>
    <cellStyle name="Normal 2 3 3 2 2 18" xfId="9767"/>
    <cellStyle name="Normal 2 3 3 2 2 19" xfId="9768"/>
    <cellStyle name="Normal 2 3 3 2 2 2" xfId="9769"/>
    <cellStyle name="Normal 2 3 3 2 2 2 10" xfId="9770"/>
    <cellStyle name="Normal 2 3 3 2 2 2 11" xfId="9771"/>
    <cellStyle name="Normal 2 3 3 2 2 2 12" xfId="9772"/>
    <cellStyle name="Normal 2 3 3 2 2 2 13" xfId="9773"/>
    <cellStyle name="Normal 2 3 3 2 2 2 14" xfId="9774"/>
    <cellStyle name="Normal 2 3 3 2 2 2 15" xfId="9775"/>
    <cellStyle name="Normal 2 3 3 2 2 2 16" xfId="9776"/>
    <cellStyle name="Normal 2 3 3 2 2 2 17" xfId="9777"/>
    <cellStyle name="Normal 2 3 3 2 2 2 18" xfId="9778"/>
    <cellStyle name="Normal 2 3 3 2 2 2 19" xfId="9779"/>
    <cellStyle name="Normal 2 3 3 2 2 2 2" xfId="9780"/>
    <cellStyle name="Normal 2 3 3 2 2 2 20" xfId="9781"/>
    <cellStyle name="Normal 2 3 3 2 2 2 21" xfId="9782"/>
    <cellStyle name="Normal 2 3 3 2 2 2 22" xfId="9783"/>
    <cellStyle name="Normal 2 3 3 2 2 2 23" xfId="9784"/>
    <cellStyle name="Normal 2 3 3 2 2 2 24" xfId="9785"/>
    <cellStyle name="Normal 2 3 3 2 2 2 25" xfId="9786"/>
    <cellStyle name="Normal 2 3 3 2 2 2 26" xfId="9787"/>
    <cellStyle name="Normal 2 3 3 2 2 2 27" xfId="9788"/>
    <cellStyle name="Normal 2 3 3 2 2 2 28" xfId="9789"/>
    <cellStyle name="Normal 2 3 3 2 2 2 29" xfId="9790"/>
    <cellStyle name="Normal 2 3 3 2 2 2 3" xfId="9791"/>
    <cellStyle name="Normal 2 3 3 2 2 2 30" xfId="9792"/>
    <cellStyle name="Normal 2 3 3 2 2 2 31" xfId="9793"/>
    <cellStyle name="Normal 2 3 3 2 2 2 32" xfId="9794"/>
    <cellStyle name="Normal 2 3 3 2 2 2 33" xfId="9795"/>
    <cellStyle name="Normal 2 3 3 2 2 2 34" xfId="9796"/>
    <cellStyle name="Normal 2 3 3 2 2 2 35" xfId="9797"/>
    <cellStyle name="Normal 2 3 3 2 2 2 36" xfId="9798"/>
    <cellStyle name="Normal 2 3 3 2 2 2 37" xfId="9799"/>
    <cellStyle name="Normal 2 3 3 2 2 2 38" xfId="9800"/>
    <cellStyle name="Normal 2 3 3 2 2 2 4" xfId="9801"/>
    <cellStyle name="Normal 2 3 3 2 2 2 5" xfId="9802"/>
    <cellStyle name="Normal 2 3 3 2 2 2 6" xfId="9803"/>
    <cellStyle name="Normal 2 3 3 2 2 2 7" xfId="9804"/>
    <cellStyle name="Normal 2 3 3 2 2 2 8" xfId="9805"/>
    <cellStyle name="Normal 2 3 3 2 2 2 9" xfId="9806"/>
    <cellStyle name="Normal 2 3 3 2 2 20" xfId="9807"/>
    <cellStyle name="Normal 2 3 3 2 2 21" xfId="9808"/>
    <cellStyle name="Normal 2 3 3 2 2 22" xfId="9809"/>
    <cellStyle name="Normal 2 3 3 2 2 23" xfId="9810"/>
    <cellStyle name="Normal 2 3 3 2 2 24" xfId="9811"/>
    <cellStyle name="Normal 2 3 3 2 2 25" xfId="9812"/>
    <cellStyle name="Normal 2 3 3 2 2 26" xfId="9813"/>
    <cellStyle name="Normal 2 3 3 2 2 27" xfId="9814"/>
    <cellStyle name="Normal 2 3 3 2 2 28" xfId="9815"/>
    <cellStyle name="Normal 2 3 3 2 2 29" xfId="9816"/>
    <cellStyle name="Normal 2 3 3 2 2 3" xfId="9817"/>
    <cellStyle name="Normal 2 3 3 2 2 30" xfId="9818"/>
    <cellStyle name="Normal 2 3 3 2 2 31" xfId="9819"/>
    <cellStyle name="Normal 2 3 3 2 2 32" xfId="9820"/>
    <cellStyle name="Normal 2 3 3 2 2 33" xfId="9821"/>
    <cellStyle name="Normal 2 3 3 2 2 34" xfId="9822"/>
    <cellStyle name="Normal 2 3 3 2 2 35" xfId="9823"/>
    <cellStyle name="Normal 2 3 3 2 2 36" xfId="9824"/>
    <cellStyle name="Normal 2 3 3 2 2 37" xfId="9825"/>
    <cellStyle name="Normal 2 3 3 2 2 38" xfId="9826"/>
    <cellStyle name="Normal 2 3 3 2 2 4" xfId="9827"/>
    <cellStyle name="Normal 2 3 3 2 2 5" xfId="9828"/>
    <cellStyle name="Normal 2 3 3 2 2 6" xfId="9829"/>
    <cellStyle name="Normal 2 3 3 2 2 7" xfId="9830"/>
    <cellStyle name="Normal 2 3 3 2 2 8" xfId="9831"/>
    <cellStyle name="Normal 2 3 3 2 2 9" xfId="9832"/>
    <cellStyle name="Normal 2 3 3 2 20" xfId="9833"/>
    <cellStyle name="Normal 2 3 3 2 21" xfId="9834"/>
    <cellStyle name="Normal 2 3 3 2 22" xfId="9835"/>
    <cellStyle name="Normal 2 3 3 2 23" xfId="9836"/>
    <cellStyle name="Normal 2 3 3 2 24" xfId="9837"/>
    <cellStyle name="Normal 2 3 3 2 25" xfId="9838"/>
    <cellStyle name="Normal 2 3 3 2 26" xfId="9839"/>
    <cellStyle name="Normal 2 3 3 2 27" xfId="9840"/>
    <cellStyle name="Normal 2 3 3 2 28" xfId="9841"/>
    <cellStyle name="Normal 2 3 3 2 29" xfId="9842"/>
    <cellStyle name="Normal 2 3 3 2 3" xfId="9843"/>
    <cellStyle name="Normal 2 3 3 2 30" xfId="9844"/>
    <cellStyle name="Normal 2 3 3 2 31" xfId="9845"/>
    <cellStyle name="Normal 2 3 3 2 32" xfId="9846"/>
    <cellStyle name="Normal 2 3 3 2 33" xfId="9847"/>
    <cellStyle name="Normal 2 3 3 2 34" xfId="9848"/>
    <cellStyle name="Normal 2 3 3 2 35" xfId="9849"/>
    <cellStyle name="Normal 2 3 3 2 36" xfId="9850"/>
    <cellStyle name="Normal 2 3 3 2 37" xfId="9851"/>
    <cellStyle name="Normal 2 3 3 2 38" xfId="9852"/>
    <cellStyle name="Normal 2 3 3 2 39" xfId="9853"/>
    <cellStyle name="Normal 2 3 3 2 4" xfId="9854"/>
    <cellStyle name="Normal 2 3 3 2 40" xfId="9855"/>
    <cellStyle name="Normal 2 3 3 2 41" xfId="9856"/>
    <cellStyle name="Normal 2 3 3 2 42" xfId="9857"/>
    <cellStyle name="Normal 2 3 3 2 43" xfId="9858"/>
    <cellStyle name="Normal 2 3 3 2 44" xfId="9859"/>
    <cellStyle name="Normal 2 3 3 2 45" xfId="9860"/>
    <cellStyle name="Normal 2 3 3 2 46" xfId="9861"/>
    <cellStyle name="Normal 2 3 3 2 47" xfId="9862"/>
    <cellStyle name="Normal 2 3 3 2 5" xfId="9863"/>
    <cellStyle name="Normal 2 3 3 2 6" xfId="9864"/>
    <cellStyle name="Normal 2 3 3 2 7" xfId="9865"/>
    <cellStyle name="Normal 2 3 3 2 8" xfId="9866"/>
    <cellStyle name="Normal 2 3 3 2 9" xfId="9867"/>
    <cellStyle name="Normal 2 3 3 20" xfId="9868"/>
    <cellStyle name="Normal 2 3 3 21" xfId="9869"/>
    <cellStyle name="Normal 2 3 3 22" xfId="9870"/>
    <cellStyle name="Normal 2 3 3 23" xfId="9871"/>
    <cellStyle name="Normal 2 3 3 24" xfId="9872"/>
    <cellStyle name="Normal 2 3 3 25" xfId="9873"/>
    <cellStyle name="Normal 2 3 3 26" xfId="9874"/>
    <cellStyle name="Normal 2 3 3 27" xfId="9875"/>
    <cellStyle name="Normal 2 3 3 28" xfId="9876"/>
    <cellStyle name="Normal 2 3 3 29" xfId="9877"/>
    <cellStyle name="Normal 2 3 3 3" xfId="9878"/>
    <cellStyle name="Normal 2 3 3 3 10" xfId="9879"/>
    <cellStyle name="Normal 2 3 3 3 11" xfId="9880"/>
    <cellStyle name="Normal 2 3 3 3 12" xfId="9881"/>
    <cellStyle name="Normal 2 3 3 3 13" xfId="9882"/>
    <cellStyle name="Normal 2 3 3 3 14" xfId="9883"/>
    <cellStyle name="Normal 2 3 3 3 15" xfId="9884"/>
    <cellStyle name="Normal 2 3 3 3 16" xfId="9885"/>
    <cellStyle name="Normal 2 3 3 3 17" xfId="9886"/>
    <cellStyle name="Normal 2 3 3 3 18" xfId="9887"/>
    <cellStyle name="Normal 2 3 3 3 19" xfId="9888"/>
    <cellStyle name="Normal 2 3 3 3 2" xfId="9889"/>
    <cellStyle name="Normal 2 3 3 3 2 10" xfId="9890"/>
    <cellStyle name="Normal 2 3 3 3 2 11" xfId="9891"/>
    <cellStyle name="Normal 2 3 3 3 2 12" xfId="9892"/>
    <cellStyle name="Normal 2 3 3 3 2 13" xfId="9893"/>
    <cellStyle name="Normal 2 3 3 3 2 14" xfId="9894"/>
    <cellStyle name="Normal 2 3 3 3 2 15" xfId="9895"/>
    <cellStyle name="Normal 2 3 3 3 2 16" xfId="9896"/>
    <cellStyle name="Normal 2 3 3 3 2 17" xfId="9897"/>
    <cellStyle name="Normal 2 3 3 3 2 18" xfId="9898"/>
    <cellStyle name="Normal 2 3 3 3 2 19" xfId="9899"/>
    <cellStyle name="Normal 2 3 3 3 2 2" xfId="9900"/>
    <cellStyle name="Normal 2 3 3 3 2 20" xfId="9901"/>
    <cellStyle name="Normal 2 3 3 3 2 21" xfId="9902"/>
    <cellStyle name="Normal 2 3 3 3 2 22" xfId="9903"/>
    <cellStyle name="Normal 2 3 3 3 2 23" xfId="9904"/>
    <cellStyle name="Normal 2 3 3 3 2 24" xfId="9905"/>
    <cellStyle name="Normal 2 3 3 3 2 25" xfId="9906"/>
    <cellStyle name="Normal 2 3 3 3 2 26" xfId="9907"/>
    <cellStyle name="Normal 2 3 3 3 2 27" xfId="9908"/>
    <cellStyle name="Normal 2 3 3 3 2 28" xfId="9909"/>
    <cellStyle name="Normal 2 3 3 3 2 29" xfId="9910"/>
    <cellStyle name="Normal 2 3 3 3 2 3" xfId="9911"/>
    <cellStyle name="Normal 2 3 3 3 2 30" xfId="9912"/>
    <cellStyle name="Normal 2 3 3 3 2 31" xfId="9913"/>
    <cellStyle name="Normal 2 3 3 3 2 32" xfId="9914"/>
    <cellStyle name="Normal 2 3 3 3 2 33" xfId="9915"/>
    <cellStyle name="Normal 2 3 3 3 2 34" xfId="9916"/>
    <cellStyle name="Normal 2 3 3 3 2 35" xfId="9917"/>
    <cellStyle name="Normal 2 3 3 3 2 36" xfId="9918"/>
    <cellStyle name="Normal 2 3 3 3 2 37" xfId="9919"/>
    <cellStyle name="Normal 2 3 3 3 2 38" xfId="9920"/>
    <cellStyle name="Normal 2 3 3 3 2 4" xfId="9921"/>
    <cellStyle name="Normal 2 3 3 3 2 5" xfId="9922"/>
    <cellStyle name="Normal 2 3 3 3 2 6" xfId="9923"/>
    <cellStyle name="Normal 2 3 3 3 2 7" xfId="9924"/>
    <cellStyle name="Normal 2 3 3 3 2 8" xfId="9925"/>
    <cellStyle name="Normal 2 3 3 3 2 9" xfId="9926"/>
    <cellStyle name="Normal 2 3 3 3 20" xfId="9927"/>
    <cellStyle name="Normal 2 3 3 3 21" xfId="9928"/>
    <cellStyle name="Normal 2 3 3 3 22" xfId="9929"/>
    <cellStyle name="Normal 2 3 3 3 23" xfId="9930"/>
    <cellStyle name="Normal 2 3 3 3 24" xfId="9931"/>
    <cellStyle name="Normal 2 3 3 3 25" xfId="9932"/>
    <cellStyle name="Normal 2 3 3 3 26" xfId="9933"/>
    <cellStyle name="Normal 2 3 3 3 27" xfId="9934"/>
    <cellStyle name="Normal 2 3 3 3 28" xfId="9935"/>
    <cellStyle name="Normal 2 3 3 3 29" xfId="9936"/>
    <cellStyle name="Normal 2 3 3 3 3" xfId="9937"/>
    <cellStyle name="Normal 2 3 3 3 30" xfId="9938"/>
    <cellStyle name="Normal 2 3 3 3 31" xfId="9939"/>
    <cellStyle name="Normal 2 3 3 3 32" xfId="9940"/>
    <cellStyle name="Normal 2 3 3 3 33" xfId="9941"/>
    <cellStyle name="Normal 2 3 3 3 34" xfId="9942"/>
    <cellStyle name="Normal 2 3 3 3 35" xfId="9943"/>
    <cellStyle name="Normal 2 3 3 3 36" xfId="9944"/>
    <cellStyle name="Normal 2 3 3 3 37" xfId="9945"/>
    <cellStyle name="Normal 2 3 3 3 38" xfId="9946"/>
    <cellStyle name="Normal 2 3 3 3 4" xfId="9947"/>
    <cellStyle name="Normal 2 3 3 3 5" xfId="9948"/>
    <cellStyle name="Normal 2 3 3 3 6" xfId="9949"/>
    <cellStyle name="Normal 2 3 3 3 7" xfId="9950"/>
    <cellStyle name="Normal 2 3 3 3 8" xfId="9951"/>
    <cellStyle name="Normal 2 3 3 3 9" xfId="9952"/>
    <cellStyle name="Normal 2 3 3 30" xfId="9953"/>
    <cellStyle name="Normal 2 3 3 31" xfId="9954"/>
    <cellStyle name="Normal 2 3 3 32" xfId="9955"/>
    <cellStyle name="Normal 2 3 3 33" xfId="9956"/>
    <cellStyle name="Normal 2 3 3 34" xfId="9957"/>
    <cellStyle name="Normal 2 3 3 35" xfId="9958"/>
    <cellStyle name="Normal 2 3 3 36" xfId="9959"/>
    <cellStyle name="Normal 2 3 3 37" xfId="9960"/>
    <cellStyle name="Normal 2 3 3 38" xfId="9961"/>
    <cellStyle name="Normal 2 3 3 39" xfId="9962"/>
    <cellStyle name="Normal 2 3 3 4" xfId="9963"/>
    <cellStyle name="Normal 2 3 3 40" xfId="9964"/>
    <cellStyle name="Normal 2 3 3 41" xfId="9965"/>
    <cellStyle name="Normal 2 3 3 42" xfId="9966"/>
    <cellStyle name="Normal 2 3 3 43" xfId="9967"/>
    <cellStyle name="Normal 2 3 3 44" xfId="9968"/>
    <cellStyle name="Normal 2 3 3 45" xfId="9969"/>
    <cellStyle name="Normal 2 3 3 46" xfId="9970"/>
    <cellStyle name="Normal 2 3 3 47" xfId="9971"/>
    <cellStyle name="Normal 2 3 3 48" xfId="9972"/>
    <cellStyle name="Normal 2 3 3 49" xfId="9973"/>
    <cellStyle name="Normal 2 3 3 5" xfId="9974"/>
    <cellStyle name="Normal 2 3 3 50" xfId="9975"/>
    <cellStyle name="Normal 2 3 3 51" xfId="9976"/>
    <cellStyle name="Normal 2 3 3 52" xfId="9977"/>
    <cellStyle name="Normal 2 3 3 6" xfId="9978"/>
    <cellStyle name="Normal 2 3 3 7" xfId="9979"/>
    <cellStyle name="Normal 2 3 3 8" xfId="9980"/>
    <cellStyle name="Normal 2 3 3 9" xfId="9981"/>
    <cellStyle name="Normal 2 3 30" xfId="9982"/>
    <cellStyle name="Normal 2 3 30 2" xfId="9983"/>
    <cellStyle name="Normal 2 3 30 3" xfId="9984"/>
    <cellStyle name="Normal 2 3 30 4" xfId="9985"/>
    <cellStyle name="Normal 2 3 30 5" xfId="9986"/>
    <cellStyle name="Normal 2 3 30 6" xfId="9987"/>
    <cellStyle name="Normal 2 3 31" xfId="9988"/>
    <cellStyle name="Normal 2 3 31 2" xfId="9989"/>
    <cellStyle name="Normal 2 3 31 3" xfId="9990"/>
    <cellStyle name="Normal 2 3 31 4" xfId="9991"/>
    <cellStyle name="Normal 2 3 31 5" xfId="9992"/>
    <cellStyle name="Normal 2 3 31 6" xfId="9993"/>
    <cellStyle name="Normal 2 3 32" xfId="9994"/>
    <cellStyle name="Normal 2 3 32 2" xfId="9995"/>
    <cellStyle name="Normal 2 3 32 3" xfId="9996"/>
    <cellStyle name="Normal 2 3 32 4" xfId="9997"/>
    <cellStyle name="Normal 2 3 32 5" xfId="9998"/>
    <cellStyle name="Normal 2 3 32 6" xfId="9999"/>
    <cellStyle name="Normal 2 3 33" xfId="10000"/>
    <cellStyle name="Normal 2 3 33 2" xfId="10001"/>
    <cellStyle name="Normal 2 3 33 3" xfId="10002"/>
    <cellStyle name="Normal 2 3 33 4" xfId="10003"/>
    <cellStyle name="Normal 2 3 33 5" xfId="10004"/>
    <cellStyle name="Normal 2 3 33 6" xfId="10005"/>
    <cellStyle name="Normal 2 3 34" xfId="10006"/>
    <cellStyle name="Normal 2 3 34 2" xfId="10007"/>
    <cellStyle name="Normal 2 3 34 3" xfId="10008"/>
    <cellStyle name="Normal 2 3 34 4" xfId="10009"/>
    <cellStyle name="Normal 2 3 34 5" xfId="10010"/>
    <cellStyle name="Normal 2 3 34 6" xfId="10011"/>
    <cellStyle name="Normal 2 3 35" xfId="10012"/>
    <cellStyle name="Normal 2 3 35 2" xfId="10013"/>
    <cellStyle name="Normal 2 3 35 3" xfId="10014"/>
    <cellStyle name="Normal 2 3 35 4" xfId="10015"/>
    <cellStyle name="Normal 2 3 35 5" xfId="10016"/>
    <cellStyle name="Normal 2 3 35 6" xfId="10017"/>
    <cellStyle name="Normal 2 3 36" xfId="10018"/>
    <cellStyle name="Normal 2 3 36 2" xfId="10019"/>
    <cellStyle name="Normal 2 3 36 3" xfId="10020"/>
    <cellStyle name="Normal 2 3 36 4" xfId="10021"/>
    <cellStyle name="Normal 2 3 36 5" xfId="10022"/>
    <cellStyle name="Normal 2 3 36 6" xfId="10023"/>
    <cellStyle name="Normal 2 3 37" xfId="10024"/>
    <cellStyle name="Normal 2 3 37 2" xfId="10025"/>
    <cellStyle name="Normal 2 3 37 3" xfId="10026"/>
    <cellStyle name="Normal 2 3 37 4" xfId="10027"/>
    <cellStyle name="Normal 2 3 37 5" xfId="10028"/>
    <cellStyle name="Normal 2 3 37 6" xfId="10029"/>
    <cellStyle name="Normal 2 3 38" xfId="10030"/>
    <cellStyle name="Normal 2 3 38 2" xfId="10031"/>
    <cellStyle name="Normal 2 3 38 3" xfId="10032"/>
    <cellStyle name="Normal 2 3 38 4" xfId="10033"/>
    <cellStyle name="Normal 2 3 38 5" xfId="10034"/>
    <cellStyle name="Normal 2 3 38 6" xfId="10035"/>
    <cellStyle name="Normal 2 3 39" xfId="10036"/>
    <cellStyle name="Normal 2 3 39 2" xfId="10037"/>
    <cellStyle name="Normal 2 3 39 3" xfId="10038"/>
    <cellStyle name="Normal 2 3 39 4" xfId="10039"/>
    <cellStyle name="Normal 2 3 39 5" xfId="10040"/>
    <cellStyle name="Normal 2 3 39 6" xfId="10041"/>
    <cellStyle name="Normal 2 3 4" xfId="10042"/>
    <cellStyle name="Normal 2 3 4 10" xfId="10043"/>
    <cellStyle name="Normal 2 3 4 11" xfId="10044"/>
    <cellStyle name="Normal 2 3 4 12" xfId="10045"/>
    <cellStyle name="Normal 2 3 4 13" xfId="10046"/>
    <cellStyle name="Normal 2 3 4 14" xfId="10047"/>
    <cellStyle name="Normal 2 3 4 15" xfId="10048"/>
    <cellStyle name="Normal 2 3 4 16" xfId="10049"/>
    <cellStyle name="Normal 2 3 4 17" xfId="10050"/>
    <cellStyle name="Normal 2 3 4 18" xfId="10051"/>
    <cellStyle name="Normal 2 3 4 19" xfId="10052"/>
    <cellStyle name="Normal 2 3 4 2" xfId="10053"/>
    <cellStyle name="Normal 2 3 4 2 10" xfId="10054"/>
    <cellStyle name="Normal 2 3 4 2 11" xfId="10055"/>
    <cellStyle name="Normal 2 3 4 2 12" xfId="10056"/>
    <cellStyle name="Normal 2 3 4 2 13" xfId="10057"/>
    <cellStyle name="Normal 2 3 4 2 14" xfId="10058"/>
    <cellStyle name="Normal 2 3 4 2 15" xfId="10059"/>
    <cellStyle name="Normal 2 3 4 2 16" xfId="10060"/>
    <cellStyle name="Normal 2 3 4 2 17" xfId="10061"/>
    <cellStyle name="Normal 2 3 4 2 18" xfId="10062"/>
    <cellStyle name="Normal 2 3 4 2 19" xfId="10063"/>
    <cellStyle name="Normal 2 3 4 2 2" xfId="10064"/>
    <cellStyle name="Normal 2 3 4 2 2 10" xfId="10065"/>
    <cellStyle name="Normal 2 3 4 2 2 11" xfId="10066"/>
    <cellStyle name="Normal 2 3 4 2 2 12" xfId="10067"/>
    <cellStyle name="Normal 2 3 4 2 2 13" xfId="10068"/>
    <cellStyle name="Normal 2 3 4 2 2 14" xfId="10069"/>
    <cellStyle name="Normal 2 3 4 2 2 15" xfId="10070"/>
    <cellStyle name="Normal 2 3 4 2 2 16" xfId="10071"/>
    <cellStyle name="Normal 2 3 4 2 2 17" xfId="10072"/>
    <cellStyle name="Normal 2 3 4 2 2 18" xfId="10073"/>
    <cellStyle name="Normal 2 3 4 2 2 19" xfId="10074"/>
    <cellStyle name="Normal 2 3 4 2 2 2" xfId="10075"/>
    <cellStyle name="Normal 2 3 4 2 2 2 10" xfId="10076"/>
    <cellStyle name="Normal 2 3 4 2 2 2 11" xfId="10077"/>
    <cellStyle name="Normal 2 3 4 2 2 2 12" xfId="10078"/>
    <cellStyle name="Normal 2 3 4 2 2 2 13" xfId="10079"/>
    <cellStyle name="Normal 2 3 4 2 2 2 14" xfId="10080"/>
    <cellStyle name="Normal 2 3 4 2 2 2 15" xfId="10081"/>
    <cellStyle name="Normal 2 3 4 2 2 2 16" xfId="10082"/>
    <cellStyle name="Normal 2 3 4 2 2 2 17" xfId="10083"/>
    <cellStyle name="Normal 2 3 4 2 2 2 18" xfId="10084"/>
    <cellStyle name="Normal 2 3 4 2 2 2 19" xfId="10085"/>
    <cellStyle name="Normal 2 3 4 2 2 2 2" xfId="10086"/>
    <cellStyle name="Normal 2 3 4 2 2 2 20" xfId="10087"/>
    <cellStyle name="Normal 2 3 4 2 2 2 21" xfId="10088"/>
    <cellStyle name="Normal 2 3 4 2 2 2 22" xfId="10089"/>
    <cellStyle name="Normal 2 3 4 2 2 2 23" xfId="10090"/>
    <cellStyle name="Normal 2 3 4 2 2 2 24" xfId="10091"/>
    <cellStyle name="Normal 2 3 4 2 2 2 25" xfId="10092"/>
    <cellStyle name="Normal 2 3 4 2 2 2 26" xfId="10093"/>
    <cellStyle name="Normal 2 3 4 2 2 2 27" xfId="10094"/>
    <cellStyle name="Normal 2 3 4 2 2 2 28" xfId="10095"/>
    <cellStyle name="Normal 2 3 4 2 2 2 29" xfId="10096"/>
    <cellStyle name="Normal 2 3 4 2 2 2 3" xfId="10097"/>
    <cellStyle name="Normal 2 3 4 2 2 2 30" xfId="10098"/>
    <cellStyle name="Normal 2 3 4 2 2 2 31" xfId="10099"/>
    <cellStyle name="Normal 2 3 4 2 2 2 32" xfId="10100"/>
    <cellStyle name="Normal 2 3 4 2 2 2 33" xfId="10101"/>
    <cellStyle name="Normal 2 3 4 2 2 2 34" xfId="10102"/>
    <cellStyle name="Normal 2 3 4 2 2 2 35" xfId="10103"/>
    <cellStyle name="Normal 2 3 4 2 2 2 36" xfId="10104"/>
    <cellStyle name="Normal 2 3 4 2 2 2 37" xfId="10105"/>
    <cellStyle name="Normal 2 3 4 2 2 2 38" xfId="10106"/>
    <cellStyle name="Normal 2 3 4 2 2 2 4" xfId="10107"/>
    <cellStyle name="Normal 2 3 4 2 2 2 5" xfId="10108"/>
    <cellStyle name="Normal 2 3 4 2 2 2 6" xfId="10109"/>
    <cellStyle name="Normal 2 3 4 2 2 2 7" xfId="10110"/>
    <cellStyle name="Normal 2 3 4 2 2 2 8" xfId="10111"/>
    <cellStyle name="Normal 2 3 4 2 2 2 9" xfId="10112"/>
    <cellStyle name="Normal 2 3 4 2 2 20" xfId="10113"/>
    <cellStyle name="Normal 2 3 4 2 2 21" xfId="10114"/>
    <cellStyle name="Normal 2 3 4 2 2 22" xfId="10115"/>
    <cellStyle name="Normal 2 3 4 2 2 23" xfId="10116"/>
    <cellStyle name="Normal 2 3 4 2 2 24" xfId="10117"/>
    <cellStyle name="Normal 2 3 4 2 2 25" xfId="10118"/>
    <cellStyle name="Normal 2 3 4 2 2 26" xfId="10119"/>
    <cellStyle name="Normal 2 3 4 2 2 27" xfId="10120"/>
    <cellStyle name="Normal 2 3 4 2 2 28" xfId="10121"/>
    <cellStyle name="Normal 2 3 4 2 2 29" xfId="10122"/>
    <cellStyle name="Normal 2 3 4 2 2 3" xfId="10123"/>
    <cellStyle name="Normal 2 3 4 2 2 30" xfId="10124"/>
    <cellStyle name="Normal 2 3 4 2 2 31" xfId="10125"/>
    <cellStyle name="Normal 2 3 4 2 2 32" xfId="10126"/>
    <cellStyle name="Normal 2 3 4 2 2 33" xfId="10127"/>
    <cellStyle name="Normal 2 3 4 2 2 34" xfId="10128"/>
    <cellStyle name="Normal 2 3 4 2 2 35" xfId="10129"/>
    <cellStyle name="Normal 2 3 4 2 2 36" xfId="10130"/>
    <cellStyle name="Normal 2 3 4 2 2 37" xfId="10131"/>
    <cellStyle name="Normal 2 3 4 2 2 38" xfId="10132"/>
    <cellStyle name="Normal 2 3 4 2 2 4" xfId="10133"/>
    <cellStyle name="Normal 2 3 4 2 2 5" xfId="10134"/>
    <cellStyle name="Normal 2 3 4 2 2 6" xfId="10135"/>
    <cellStyle name="Normal 2 3 4 2 2 7" xfId="10136"/>
    <cellStyle name="Normal 2 3 4 2 2 8" xfId="10137"/>
    <cellStyle name="Normal 2 3 4 2 2 9" xfId="10138"/>
    <cellStyle name="Normal 2 3 4 2 20" xfId="10139"/>
    <cellStyle name="Normal 2 3 4 2 21" xfId="10140"/>
    <cellStyle name="Normal 2 3 4 2 22" xfId="10141"/>
    <cellStyle name="Normal 2 3 4 2 23" xfId="10142"/>
    <cellStyle name="Normal 2 3 4 2 24" xfId="10143"/>
    <cellStyle name="Normal 2 3 4 2 25" xfId="10144"/>
    <cellStyle name="Normal 2 3 4 2 26" xfId="10145"/>
    <cellStyle name="Normal 2 3 4 2 27" xfId="10146"/>
    <cellStyle name="Normal 2 3 4 2 28" xfId="10147"/>
    <cellStyle name="Normal 2 3 4 2 29" xfId="10148"/>
    <cellStyle name="Normal 2 3 4 2 3" xfId="10149"/>
    <cellStyle name="Normal 2 3 4 2 30" xfId="10150"/>
    <cellStyle name="Normal 2 3 4 2 31" xfId="10151"/>
    <cellStyle name="Normal 2 3 4 2 32" xfId="10152"/>
    <cellStyle name="Normal 2 3 4 2 33" xfId="10153"/>
    <cellStyle name="Normal 2 3 4 2 34" xfId="10154"/>
    <cellStyle name="Normal 2 3 4 2 35" xfId="10155"/>
    <cellStyle name="Normal 2 3 4 2 36" xfId="10156"/>
    <cellStyle name="Normal 2 3 4 2 37" xfId="10157"/>
    <cellStyle name="Normal 2 3 4 2 38" xfId="10158"/>
    <cellStyle name="Normal 2 3 4 2 39" xfId="10159"/>
    <cellStyle name="Normal 2 3 4 2 4" xfId="10160"/>
    <cellStyle name="Normal 2 3 4 2 40" xfId="10161"/>
    <cellStyle name="Normal 2 3 4 2 5" xfId="10162"/>
    <cellStyle name="Normal 2 3 4 2 6" xfId="10163"/>
    <cellStyle name="Normal 2 3 4 2 7" xfId="10164"/>
    <cellStyle name="Normal 2 3 4 2 8" xfId="10165"/>
    <cellStyle name="Normal 2 3 4 2 9" xfId="10166"/>
    <cellStyle name="Normal 2 3 4 20" xfId="10167"/>
    <cellStyle name="Normal 2 3 4 21" xfId="10168"/>
    <cellStyle name="Normal 2 3 4 22" xfId="10169"/>
    <cellStyle name="Normal 2 3 4 23" xfId="10170"/>
    <cellStyle name="Normal 2 3 4 24" xfId="10171"/>
    <cellStyle name="Normal 2 3 4 25" xfId="10172"/>
    <cellStyle name="Normal 2 3 4 26" xfId="10173"/>
    <cellStyle name="Normal 2 3 4 27" xfId="10174"/>
    <cellStyle name="Normal 2 3 4 28" xfId="10175"/>
    <cellStyle name="Normal 2 3 4 29" xfId="10176"/>
    <cellStyle name="Normal 2 3 4 3" xfId="10177"/>
    <cellStyle name="Normal 2 3 4 3 10" xfId="10178"/>
    <cellStyle name="Normal 2 3 4 3 11" xfId="10179"/>
    <cellStyle name="Normal 2 3 4 3 12" xfId="10180"/>
    <cellStyle name="Normal 2 3 4 3 13" xfId="10181"/>
    <cellStyle name="Normal 2 3 4 3 14" xfId="10182"/>
    <cellStyle name="Normal 2 3 4 3 15" xfId="10183"/>
    <cellStyle name="Normal 2 3 4 3 16" xfId="10184"/>
    <cellStyle name="Normal 2 3 4 3 17" xfId="10185"/>
    <cellStyle name="Normal 2 3 4 3 18" xfId="10186"/>
    <cellStyle name="Normal 2 3 4 3 19" xfId="10187"/>
    <cellStyle name="Normal 2 3 4 3 2" xfId="10188"/>
    <cellStyle name="Normal 2 3 4 3 2 10" xfId="10189"/>
    <cellStyle name="Normal 2 3 4 3 2 11" xfId="10190"/>
    <cellStyle name="Normal 2 3 4 3 2 12" xfId="10191"/>
    <cellStyle name="Normal 2 3 4 3 2 13" xfId="10192"/>
    <cellStyle name="Normal 2 3 4 3 2 14" xfId="10193"/>
    <cellStyle name="Normal 2 3 4 3 2 15" xfId="10194"/>
    <cellStyle name="Normal 2 3 4 3 2 16" xfId="10195"/>
    <cellStyle name="Normal 2 3 4 3 2 17" xfId="10196"/>
    <cellStyle name="Normal 2 3 4 3 2 18" xfId="10197"/>
    <cellStyle name="Normal 2 3 4 3 2 19" xfId="10198"/>
    <cellStyle name="Normal 2 3 4 3 2 2" xfId="10199"/>
    <cellStyle name="Normal 2 3 4 3 2 20" xfId="10200"/>
    <cellStyle name="Normal 2 3 4 3 2 21" xfId="10201"/>
    <cellStyle name="Normal 2 3 4 3 2 22" xfId="10202"/>
    <cellStyle name="Normal 2 3 4 3 2 23" xfId="10203"/>
    <cellStyle name="Normal 2 3 4 3 2 24" xfId="10204"/>
    <cellStyle name="Normal 2 3 4 3 2 25" xfId="10205"/>
    <cellStyle name="Normal 2 3 4 3 2 26" xfId="10206"/>
    <cellStyle name="Normal 2 3 4 3 2 27" xfId="10207"/>
    <cellStyle name="Normal 2 3 4 3 2 28" xfId="10208"/>
    <cellStyle name="Normal 2 3 4 3 2 29" xfId="10209"/>
    <cellStyle name="Normal 2 3 4 3 2 3" xfId="10210"/>
    <cellStyle name="Normal 2 3 4 3 2 30" xfId="10211"/>
    <cellStyle name="Normal 2 3 4 3 2 31" xfId="10212"/>
    <cellStyle name="Normal 2 3 4 3 2 32" xfId="10213"/>
    <cellStyle name="Normal 2 3 4 3 2 33" xfId="10214"/>
    <cellStyle name="Normal 2 3 4 3 2 34" xfId="10215"/>
    <cellStyle name="Normal 2 3 4 3 2 35" xfId="10216"/>
    <cellStyle name="Normal 2 3 4 3 2 36" xfId="10217"/>
    <cellStyle name="Normal 2 3 4 3 2 37" xfId="10218"/>
    <cellStyle name="Normal 2 3 4 3 2 38" xfId="10219"/>
    <cellStyle name="Normal 2 3 4 3 2 4" xfId="10220"/>
    <cellStyle name="Normal 2 3 4 3 2 5" xfId="10221"/>
    <cellStyle name="Normal 2 3 4 3 2 6" xfId="10222"/>
    <cellStyle name="Normal 2 3 4 3 2 7" xfId="10223"/>
    <cellStyle name="Normal 2 3 4 3 2 8" xfId="10224"/>
    <cellStyle name="Normal 2 3 4 3 2 9" xfId="10225"/>
    <cellStyle name="Normal 2 3 4 3 20" xfId="10226"/>
    <cellStyle name="Normal 2 3 4 3 21" xfId="10227"/>
    <cellStyle name="Normal 2 3 4 3 22" xfId="10228"/>
    <cellStyle name="Normal 2 3 4 3 23" xfId="10229"/>
    <cellStyle name="Normal 2 3 4 3 24" xfId="10230"/>
    <cellStyle name="Normal 2 3 4 3 25" xfId="10231"/>
    <cellStyle name="Normal 2 3 4 3 26" xfId="10232"/>
    <cellStyle name="Normal 2 3 4 3 27" xfId="10233"/>
    <cellStyle name="Normal 2 3 4 3 28" xfId="10234"/>
    <cellStyle name="Normal 2 3 4 3 29" xfId="10235"/>
    <cellStyle name="Normal 2 3 4 3 3" xfId="10236"/>
    <cellStyle name="Normal 2 3 4 3 30" xfId="10237"/>
    <cellStyle name="Normal 2 3 4 3 31" xfId="10238"/>
    <cellStyle name="Normal 2 3 4 3 32" xfId="10239"/>
    <cellStyle name="Normal 2 3 4 3 33" xfId="10240"/>
    <cellStyle name="Normal 2 3 4 3 34" xfId="10241"/>
    <cellStyle name="Normal 2 3 4 3 35" xfId="10242"/>
    <cellStyle name="Normal 2 3 4 3 36" xfId="10243"/>
    <cellStyle name="Normal 2 3 4 3 37" xfId="10244"/>
    <cellStyle name="Normal 2 3 4 3 38" xfId="10245"/>
    <cellStyle name="Normal 2 3 4 3 4" xfId="10246"/>
    <cellStyle name="Normal 2 3 4 3 5" xfId="10247"/>
    <cellStyle name="Normal 2 3 4 3 6" xfId="10248"/>
    <cellStyle name="Normal 2 3 4 3 7" xfId="10249"/>
    <cellStyle name="Normal 2 3 4 3 8" xfId="10250"/>
    <cellStyle name="Normal 2 3 4 3 9" xfId="10251"/>
    <cellStyle name="Normal 2 3 4 30" xfId="10252"/>
    <cellStyle name="Normal 2 3 4 31" xfId="10253"/>
    <cellStyle name="Normal 2 3 4 32" xfId="10254"/>
    <cellStyle name="Normal 2 3 4 33" xfId="10255"/>
    <cellStyle name="Normal 2 3 4 34" xfId="10256"/>
    <cellStyle name="Normal 2 3 4 35" xfId="10257"/>
    <cellStyle name="Normal 2 3 4 36" xfId="10258"/>
    <cellStyle name="Normal 2 3 4 37" xfId="10259"/>
    <cellStyle name="Normal 2 3 4 38" xfId="10260"/>
    <cellStyle name="Normal 2 3 4 39" xfId="10261"/>
    <cellStyle name="Normal 2 3 4 4" xfId="10262"/>
    <cellStyle name="Normal 2 3 4 40" xfId="10263"/>
    <cellStyle name="Normal 2 3 4 5" xfId="10264"/>
    <cellStyle name="Normal 2 3 4 6" xfId="10265"/>
    <cellStyle name="Normal 2 3 4 7" xfId="10266"/>
    <cellStyle name="Normal 2 3 4 8" xfId="10267"/>
    <cellStyle name="Normal 2 3 4 9" xfId="10268"/>
    <cellStyle name="Normal 2 3 40" xfId="10269"/>
    <cellStyle name="Normal 2 3 40 2" xfId="10270"/>
    <cellStyle name="Normal 2 3 40 3" xfId="10271"/>
    <cellStyle name="Normal 2 3 40 4" xfId="10272"/>
    <cellStyle name="Normal 2 3 40 5" xfId="10273"/>
    <cellStyle name="Normal 2 3 40 6" xfId="10274"/>
    <cellStyle name="Normal 2 3 41" xfId="10275"/>
    <cellStyle name="Normal 2 3 41 2" xfId="10276"/>
    <cellStyle name="Normal 2 3 41 3" xfId="10277"/>
    <cellStyle name="Normal 2 3 41 4" xfId="10278"/>
    <cellStyle name="Normal 2 3 41 5" xfId="10279"/>
    <cellStyle name="Normal 2 3 41 6" xfId="10280"/>
    <cellStyle name="Normal 2 3 42" xfId="10281"/>
    <cellStyle name="Normal 2 3 42 2" xfId="10282"/>
    <cellStyle name="Normal 2 3 42 3" xfId="10283"/>
    <cellStyle name="Normal 2 3 42 4" xfId="10284"/>
    <cellStyle name="Normal 2 3 42 5" xfId="10285"/>
    <cellStyle name="Normal 2 3 42 6" xfId="10286"/>
    <cellStyle name="Normal 2 3 43" xfId="10287"/>
    <cellStyle name="Normal 2 3 43 2" xfId="10288"/>
    <cellStyle name="Normal 2 3 43 3" xfId="10289"/>
    <cellStyle name="Normal 2 3 43 4" xfId="10290"/>
    <cellStyle name="Normal 2 3 43 5" xfId="10291"/>
    <cellStyle name="Normal 2 3 43 6" xfId="10292"/>
    <cellStyle name="Normal 2 3 44" xfId="10293"/>
    <cellStyle name="Normal 2 3 44 2" xfId="10294"/>
    <cellStyle name="Normal 2 3 44 3" xfId="10295"/>
    <cellStyle name="Normal 2 3 44 4" xfId="10296"/>
    <cellStyle name="Normal 2 3 44 5" xfId="10297"/>
    <cellStyle name="Normal 2 3 44 6" xfId="10298"/>
    <cellStyle name="Normal 2 3 45" xfId="10299"/>
    <cellStyle name="Normal 2 3 45 2" xfId="10300"/>
    <cellStyle name="Normal 2 3 45 3" xfId="10301"/>
    <cellStyle name="Normal 2 3 45 4" xfId="10302"/>
    <cellStyle name="Normal 2 3 45 5" xfId="10303"/>
    <cellStyle name="Normal 2 3 45 6" xfId="10304"/>
    <cellStyle name="Normal 2 3 46" xfId="10305"/>
    <cellStyle name="Normal 2 3 46 2" xfId="10306"/>
    <cellStyle name="Normal 2 3 46 3" xfId="10307"/>
    <cellStyle name="Normal 2 3 46 4" xfId="10308"/>
    <cellStyle name="Normal 2 3 46 5" xfId="10309"/>
    <cellStyle name="Normal 2 3 46 6" xfId="10310"/>
    <cellStyle name="Normal 2 3 47" xfId="10311"/>
    <cellStyle name="Normal 2 3 47 2" xfId="10312"/>
    <cellStyle name="Normal 2 3 47 3" xfId="10313"/>
    <cellStyle name="Normal 2 3 47 4" xfId="10314"/>
    <cellStyle name="Normal 2 3 47 5" xfId="10315"/>
    <cellStyle name="Normal 2 3 47 6" xfId="10316"/>
    <cellStyle name="Normal 2 3 48" xfId="10317"/>
    <cellStyle name="Normal 2 3 48 2" xfId="10318"/>
    <cellStyle name="Normal 2 3 48 3" xfId="10319"/>
    <cellStyle name="Normal 2 3 48 4" xfId="10320"/>
    <cellStyle name="Normal 2 3 48 5" xfId="10321"/>
    <cellStyle name="Normal 2 3 48 6" xfId="10322"/>
    <cellStyle name="Normal 2 3 49" xfId="10323"/>
    <cellStyle name="Normal 2 3 49 2" xfId="10324"/>
    <cellStyle name="Normal 2 3 49 3" xfId="10325"/>
    <cellStyle name="Normal 2 3 49 4" xfId="10326"/>
    <cellStyle name="Normal 2 3 49 5" xfId="10327"/>
    <cellStyle name="Normal 2 3 49 6" xfId="10328"/>
    <cellStyle name="Normal 2 3 5" xfId="10329"/>
    <cellStyle name="Normal 2 3 5 10" xfId="10330"/>
    <cellStyle name="Normal 2 3 5 11" xfId="10331"/>
    <cellStyle name="Normal 2 3 5 12" xfId="10332"/>
    <cellStyle name="Normal 2 3 5 13" xfId="10333"/>
    <cellStyle name="Normal 2 3 5 14" xfId="10334"/>
    <cellStyle name="Normal 2 3 5 15" xfId="10335"/>
    <cellStyle name="Normal 2 3 5 16" xfId="10336"/>
    <cellStyle name="Normal 2 3 5 17" xfId="10337"/>
    <cellStyle name="Normal 2 3 5 18" xfId="10338"/>
    <cellStyle name="Normal 2 3 5 19" xfId="10339"/>
    <cellStyle name="Normal 2 3 5 2" xfId="10340"/>
    <cellStyle name="Normal 2 3 5 2 10" xfId="10341"/>
    <cellStyle name="Normal 2 3 5 2 11" xfId="10342"/>
    <cellStyle name="Normal 2 3 5 2 12" xfId="10343"/>
    <cellStyle name="Normal 2 3 5 2 13" xfId="10344"/>
    <cellStyle name="Normal 2 3 5 2 14" xfId="10345"/>
    <cellStyle name="Normal 2 3 5 2 15" xfId="10346"/>
    <cellStyle name="Normal 2 3 5 2 16" xfId="10347"/>
    <cellStyle name="Normal 2 3 5 2 17" xfId="10348"/>
    <cellStyle name="Normal 2 3 5 2 18" xfId="10349"/>
    <cellStyle name="Normal 2 3 5 2 19" xfId="10350"/>
    <cellStyle name="Normal 2 3 5 2 2" xfId="10351"/>
    <cellStyle name="Normal 2 3 5 2 2 10" xfId="10352"/>
    <cellStyle name="Normal 2 3 5 2 2 11" xfId="10353"/>
    <cellStyle name="Normal 2 3 5 2 2 12" xfId="10354"/>
    <cellStyle name="Normal 2 3 5 2 2 13" xfId="10355"/>
    <cellStyle name="Normal 2 3 5 2 2 14" xfId="10356"/>
    <cellStyle name="Normal 2 3 5 2 2 15" xfId="10357"/>
    <cellStyle name="Normal 2 3 5 2 2 16" xfId="10358"/>
    <cellStyle name="Normal 2 3 5 2 2 17" xfId="10359"/>
    <cellStyle name="Normal 2 3 5 2 2 18" xfId="10360"/>
    <cellStyle name="Normal 2 3 5 2 2 19" xfId="10361"/>
    <cellStyle name="Normal 2 3 5 2 2 2" xfId="10362"/>
    <cellStyle name="Normal 2 3 5 2 2 2 10" xfId="10363"/>
    <cellStyle name="Normal 2 3 5 2 2 2 11" xfId="10364"/>
    <cellStyle name="Normal 2 3 5 2 2 2 12" xfId="10365"/>
    <cellStyle name="Normal 2 3 5 2 2 2 13" xfId="10366"/>
    <cellStyle name="Normal 2 3 5 2 2 2 14" xfId="10367"/>
    <cellStyle name="Normal 2 3 5 2 2 2 15" xfId="10368"/>
    <cellStyle name="Normal 2 3 5 2 2 2 16" xfId="10369"/>
    <cellStyle name="Normal 2 3 5 2 2 2 17" xfId="10370"/>
    <cellStyle name="Normal 2 3 5 2 2 2 18" xfId="10371"/>
    <cellStyle name="Normal 2 3 5 2 2 2 19" xfId="10372"/>
    <cellStyle name="Normal 2 3 5 2 2 2 2" xfId="10373"/>
    <cellStyle name="Normal 2 3 5 2 2 2 20" xfId="10374"/>
    <cellStyle name="Normal 2 3 5 2 2 2 21" xfId="10375"/>
    <cellStyle name="Normal 2 3 5 2 2 2 22" xfId="10376"/>
    <cellStyle name="Normal 2 3 5 2 2 2 23" xfId="10377"/>
    <cellStyle name="Normal 2 3 5 2 2 2 24" xfId="10378"/>
    <cellStyle name="Normal 2 3 5 2 2 2 25" xfId="10379"/>
    <cellStyle name="Normal 2 3 5 2 2 2 26" xfId="10380"/>
    <cellStyle name="Normal 2 3 5 2 2 2 27" xfId="10381"/>
    <cellStyle name="Normal 2 3 5 2 2 2 28" xfId="10382"/>
    <cellStyle name="Normal 2 3 5 2 2 2 29" xfId="10383"/>
    <cellStyle name="Normal 2 3 5 2 2 2 3" xfId="10384"/>
    <cellStyle name="Normal 2 3 5 2 2 2 30" xfId="10385"/>
    <cellStyle name="Normal 2 3 5 2 2 2 31" xfId="10386"/>
    <cellStyle name="Normal 2 3 5 2 2 2 32" xfId="10387"/>
    <cellStyle name="Normal 2 3 5 2 2 2 33" xfId="10388"/>
    <cellStyle name="Normal 2 3 5 2 2 2 34" xfId="10389"/>
    <cellStyle name="Normal 2 3 5 2 2 2 35" xfId="10390"/>
    <cellStyle name="Normal 2 3 5 2 2 2 36" xfId="10391"/>
    <cellStyle name="Normal 2 3 5 2 2 2 37" xfId="10392"/>
    <cellStyle name="Normal 2 3 5 2 2 2 38" xfId="10393"/>
    <cellStyle name="Normal 2 3 5 2 2 2 4" xfId="10394"/>
    <cellStyle name="Normal 2 3 5 2 2 2 5" xfId="10395"/>
    <cellStyle name="Normal 2 3 5 2 2 2 6" xfId="10396"/>
    <cellStyle name="Normal 2 3 5 2 2 2 7" xfId="10397"/>
    <cellStyle name="Normal 2 3 5 2 2 2 8" xfId="10398"/>
    <cellStyle name="Normal 2 3 5 2 2 2 9" xfId="10399"/>
    <cellStyle name="Normal 2 3 5 2 2 20" xfId="10400"/>
    <cellStyle name="Normal 2 3 5 2 2 21" xfId="10401"/>
    <cellStyle name="Normal 2 3 5 2 2 22" xfId="10402"/>
    <cellStyle name="Normal 2 3 5 2 2 23" xfId="10403"/>
    <cellStyle name="Normal 2 3 5 2 2 24" xfId="10404"/>
    <cellStyle name="Normal 2 3 5 2 2 25" xfId="10405"/>
    <cellStyle name="Normal 2 3 5 2 2 26" xfId="10406"/>
    <cellStyle name="Normal 2 3 5 2 2 27" xfId="10407"/>
    <cellStyle name="Normal 2 3 5 2 2 28" xfId="10408"/>
    <cellStyle name="Normal 2 3 5 2 2 29" xfId="10409"/>
    <cellStyle name="Normal 2 3 5 2 2 3" xfId="10410"/>
    <cellStyle name="Normal 2 3 5 2 2 30" xfId="10411"/>
    <cellStyle name="Normal 2 3 5 2 2 31" xfId="10412"/>
    <cellStyle name="Normal 2 3 5 2 2 32" xfId="10413"/>
    <cellStyle name="Normal 2 3 5 2 2 33" xfId="10414"/>
    <cellStyle name="Normal 2 3 5 2 2 34" xfId="10415"/>
    <cellStyle name="Normal 2 3 5 2 2 35" xfId="10416"/>
    <cellStyle name="Normal 2 3 5 2 2 36" xfId="10417"/>
    <cellStyle name="Normal 2 3 5 2 2 37" xfId="10418"/>
    <cellStyle name="Normal 2 3 5 2 2 38" xfId="10419"/>
    <cellStyle name="Normal 2 3 5 2 2 4" xfId="10420"/>
    <cellStyle name="Normal 2 3 5 2 2 5" xfId="10421"/>
    <cellStyle name="Normal 2 3 5 2 2 6" xfId="10422"/>
    <cellStyle name="Normal 2 3 5 2 2 7" xfId="10423"/>
    <cellStyle name="Normal 2 3 5 2 2 8" xfId="10424"/>
    <cellStyle name="Normal 2 3 5 2 2 9" xfId="10425"/>
    <cellStyle name="Normal 2 3 5 2 20" xfId="10426"/>
    <cellStyle name="Normal 2 3 5 2 21" xfId="10427"/>
    <cellStyle name="Normal 2 3 5 2 22" xfId="10428"/>
    <cellStyle name="Normal 2 3 5 2 23" xfId="10429"/>
    <cellStyle name="Normal 2 3 5 2 24" xfId="10430"/>
    <cellStyle name="Normal 2 3 5 2 25" xfId="10431"/>
    <cellStyle name="Normal 2 3 5 2 26" xfId="10432"/>
    <cellStyle name="Normal 2 3 5 2 27" xfId="10433"/>
    <cellStyle name="Normal 2 3 5 2 28" xfId="10434"/>
    <cellStyle name="Normal 2 3 5 2 29" xfId="10435"/>
    <cellStyle name="Normal 2 3 5 2 3" xfId="10436"/>
    <cellStyle name="Normal 2 3 5 2 30" xfId="10437"/>
    <cellStyle name="Normal 2 3 5 2 31" xfId="10438"/>
    <cellStyle name="Normal 2 3 5 2 32" xfId="10439"/>
    <cellStyle name="Normal 2 3 5 2 33" xfId="10440"/>
    <cellStyle name="Normal 2 3 5 2 34" xfId="10441"/>
    <cellStyle name="Normal 2 3 5 2 35" xfId="10442"/>
    <cellStyle name="Normal 2 3 5 2 36" xfId="10443"/>
    <cellStyle name="Normal 2 3 5 2 37" xfId="10444"/>
    <cellStyle name="Normal 2 3 5 2 38" xfId="10445"/>
    <cellStyle name="Normal 2 3 5 2 39" xfId="10446"/>
    <cellStyle name="Normal 2 3 5 2 4" xfId="10447"/>
    <cellStyle name="Normal 2 3 5 2 40" xfId="10448"/>
    <cellStyle name="Normal 2 3 5 2 5" xfId="10449"/>
    <cellStyle name="Normal 2 3 5 2 6" xfId="10450"/>
    <cellStyle name="Normal 2 3 5 2 7" xfId="10451"/>
    <cellStyle name="Normal 2 3 5 2 8" xfId="10452"/>
    <cellStyle name="Normal 2 3 5 2 9" xfId="10453"/>
    <cellStyle name="Normal 2 3 5 20" xfId="10454"/>
    <cellStyle name="Normal 2 3 5 21" xfId="10455"/>
    <cellStyle name="Normal 2 3 5 22" xfId="10456"/>
    <cellStyle name="Normal 2 3 5 23" xfId="10457"/>
    <cellStyle name="Normal 2 3 5 24" xfId="10458"/>
    <cellStyle name="Normal 2 3 5 25" xfId="10459"/>
    <cellStyle name="Normal 2 3 5 26" xfId="10460"/>
    <cellStyle name="Normal 2 3 5 27" xfId="10461"/>
    <cellStyle name="Normal 2 3 5 28" xfId="10462"/>
    <cellStyle name="Normal 2 3 5 29" xfId="10463"/>
    <cellStyle name="Normal 2 3 5 3" xfId="10464"/>
    <cellStyle name="Normal 2 3 5 3 10" xfId="10465"/>
    <cellStyle name="Normal 2 3 5 3 11" xfId="10466"/>
    <cellStyle name="Normal 2 3 5 3 12" xfId="10467"/>
    <cellStyle name="Normal 2 3 5 3 13" xfId="10468"/>
    <cellStyle name="Normal 2 3 5 3 14" xfId="10469"/>
    <cellStyle name="Normal 2 3 5 3 15" xfId="10470"/>
    <cellStyle name="Normal 2 3 5 3 16" xfId="10471"/>
    <cellStyle name="Normal 2 3 5 3 17" xfId="10472"/>
    <cellStyle name="Normal 2 3 5 3 18" xfId="10473"/>
    <cellStyle name="Normal 2 3 5 3 19" xfId="10474"/>
    <cellStyle name="Normal 2 3 5 3 2" xfId="10475"/>
    <cellStyle name="Normal 2 3 5 3 2 10" xfId="10476"/>
    <cellStyle name="Normal 2 3 5 3 2 11" xfId="10477"/>
    <cellStyle name="Normal 2 3 5 3 2 12" xfId="10478"/>
    <cellStyle name="Normal 2 3 5 3 2 13" xfId="10479"/>
    <cellStyle name="Normal 2 3 5 3 2 14" xfId="10480"/>
    <cellStyle name="Normal 2 3 5 3 2 15" xfId="10481"/>
    <cellStyle name="Normal 2 3 5 3 2 16" xfId="10482"/>
    <cellStyle name="Normal 2 3 5 3 2 17" xfId="10483"/>
    <cellStyle name="Normal 2 3 5 3 2 18" xfId="10484"/>
    <cellStyle name="Normal 2 3 5 3 2 19" xfId="10485"/>
    <cellStyle name="Normal 2 3 5 3 2 2" xfId="10486"/>
    <cellStyle name="Normal 2 3 5 3 2 20" xfId="10487"/>
    <cellStyle name="Normal 2 3 5 3 2 21" xfId="10488"/>
    <cellStyle name="Normal 2 3 5 3 2 22" xfId="10489"/>
    <cellStyle name="Normal 2 3 5 3 2 23" xfId="10490"/>
    <cellStyle name="Normal 2 3 5 3 2 24" xfId="10491"/>
    <cellStyle name="Normal 2 3 5 3 2 25" xfId="10492"/>
    <cellStyle name="Normal 2 3 5 3 2 26" xfId="10493"/>
    <cellStyle name="Normal 2 3 5 3 2 27" xfId="10494"/>
    <cellStyle name="Normal 2 3 5 3 2 28" xfId="10495"/>
    <cellStyle name="Normal 2 3 5 3 2 29" xfId="10496"/>
    <cellStyle name="Normal 2 3 5 3 2 3" xfId="10497"/>
    <cellStyle name="Normal 2 3 5 3 2 30" xfId="10498"/>
    <cellStyle name="Normal 2 3 5 3 2 31" xfId="10499"/>
    <cellStyle name="Normal 2 3 5 3 2 32" xfId="10500"/>
    <cellStyle name="Normal 2 3 5 3 2 33" xfId="10501"/>
    <cellStyle name="Normal 2 3 5 3 2 34" xfId="10502"/>
    <cellStyle name="Normal 2 3 5 3 2 35" xfId="10503"/>
    <cellStyle name="Normal 2 3 5 3 2 36" xfId="10504"/>
    <cellStyle name="Normal 2 3 5 3 2 37" xfId="10505"/>
    <cellStyle name="Normal 2 3 5 3 2 38" xfId="10506"/>
    <cellStyle name="Normal 2 3 5 3 2 4" xfId="10507"/>
    <cellStyle name="Normal 2 3 5 3 2 5" xfId="10508"/>
    <cellStyle name="Normal 2 3 5 3 2 6" xfId="10509"/>
    <cellStyle name="Normal 2 3 5 3 2 7" xfId="10510"/>
    <cellStyle name="Normal 2 3 5 3 2 8" xfId="10511"/>
    <cellStyle name="Normal 2 3 5 3 2 9" xfId="10512"/>
    <cellStyle name="Normal 2 3 5 3 20" xfId="10513"/>
    <cellStyle name="Normal 2 3 5 3 21" xfId="10514"/>
    <cellStyle name="Normal 2 3 5 3 22" xfId="10515"/>
    <cellStyle name="Normal 2 3 5 3 23" xfId="10516"/>
    <cellStyle name="Normal 2 3 5 3 24" xfId="10517"/>
    <cellStyle name="Normal 2 3 5 3 25" xfId="10518"/>
    <cellStyle name="Normal 2 3 5 3 26" xfId="10519"/>
    <cellStyle name="Normal 2 3 5 3 27" xfId="10520"/>
    <cellStyle name="Normal 2 3 5 3 28" xfId="10521"/>
    <cellStyle name="Normal 2 3 5 3 29" xfId="10522"/>
    <cellStyle name="Normal 2 3 5 3 3" xfId="10523"/>
    <cellStyle name="Normal 2 3 5 3 30" xfId="10524"/>
    <cellStyle name="Normal 2 3 5 3 31" xfId="10525"/>
    <cellStyle name="Normal 2 3 5 3 32" xfId="10526"/>
    <cellStyle name="Normal 2 3 5 3 33" xfId="10527"/>
    <cellStyle name="Normal 2 3 5 3 34" xfId="10528"/>
    <cellStyle name="Normal 2 3 5 3 35" xfId="10529"/>
    <cellStyle name="Normal 2 3 5 3 36" xfId="10530"/>
    <cellStyle name="Normal 2 3 5 3 37" xfId="10531"/>
    <cellStyle name="Normal 2 3 5 3 38" xfId="10532"/>
    <cellStyle name="Normal 2 3 5 3 4" xfId="10533"/>
    <cellStyle name="Normal 2 3 5 3 5" xfId="10534"/>
    <cellStyle name="Normal 2 3 5 3 6" xfId="10535"/>
    <cellStyle name="Normal 2 3 5 3 7" xfId="10536"/>
    <cellStyle name="Normal 2 3 5 3 8" xfId="10537"/>
    <cellStyle name="Normal 2 3 5 3 9" xfId="10538"/>
    <cellStyle name="Normal 2 3 5 30" xfId="10539"/>
    <cellStyle name="Normal 2 3 5 31" xfId="10540"/>
    <cellStyle name="Normal 2 3 5 32" xfId="10541"/>
    <cellStyle name="Normal 2 3 5 33" xfId="10542"/>
    <cellStyle name="Normal 2 3 5 34" xfId="10543"/>
    <cellStyle name="Normal 2 3 5 35" xfId="10544"/>
    <cellStyle name="Normal 2 3 5 36" xfId="10545"/>
    <cellStyle name="Normal 2 3 5 37" xfId="10546"/>
    <cellStyle name="Normal 2 3 5 38" xfId="10547"/>
    <cellStyle name="Normal 2 3 5 39" xfId="10548"/>
    <cellStyle name="Normal 2 3 5 4" xfId="10549"/>
    <cellStyle name="Normal 2 3 5 40" xfId="10550"/>
    <cellStyle name="Normal 2 3 5 5" xfId="10551"/>
    <cellStyle name="Normal 2 3 5 6" xfId="10552"/>
    <cellStyle name="Normal 2 3 5 7" xfId="10553"/>
    <cellStyle name="Normal 2 3 5 8" xfId="10554"/>
    <cellStyle name="Normal 2 3 5 9" xfId="10555"/>
    <cellStyle name="Normal 2 3 50" xfId="10556"/>
    <cellStyle name="Normal 2 3 51" xfId="10557"/>
    <cellStyle name="Normal 2 3 52" xfId="10558"/>
    <cellStyle name="Normal 2 3 53" xfId="10559"/>
    <cellStyle name="Normal 2 3 54" xfId="10560"/>
    <cellStyle name="Normal 2 3 55" xfId="10561"/>
    <cellStyle name="Normal 2 3 56" xfId="10562"/>
    <cellStyle name="Normal 2 3 57" xfId="10563"/>
    <cellStyle name="Normal 2 3 58" xfId="10564"/>
    <cellStyle name="Normal 2 3 59" xfId="10565"/>
    <cellStyle name="Normal 2 3 6" xfId="10566"/>
    <cellStyle name="Normal 2 3 6 2" xfId="10567"/>
    <cellStyle name="Normal 2 3 6 3" xfId="10568"/>
    <cellStyle name="Normal 2 3 6 4" xfId="10569"/>
    <cellStyle name="Normal 2 3 6 5" xfId="10570"/>
    <cellStyle name="Normal 2 3 6 6" xfId="10571"/>
    <cellStyle name="Normal 2 3 60" xfId="10572"/>
    <cellStyle name="Normal 2 3 61" xfId="10573"/>
    <cellStyle name="Normal 2 3 62" xfId="10574"/>
    <cellStyle name="Normal 2 3 63" xfId="10575"/>
    <cellStyle name="Normal 2 3 64" xfId="10576"/>
    <cellStyle name="Normal 2 3 65" xfId="10577"/>
    <cellStyle name="Normal 2 3 66" xfId="10578"/>
    <cellStyle name="Normal 2 3 67" xfId="10579"/>
    <cellStyle name="Normal 2 3 68" xfId="10580"/>
    <cellStyle name="Normal 2 3 69" xfId="10581"/>
    <cellStyle name="Normal 2 3 7" xfId="10582"/>
    <cellStyle name="Normal 2 3 7 2" xfId="10583"/>
    <cellStyle name="Normal 2 3 7 3" xfId="10584"/>
    <cellStyle name="Normal 2 3 7 4" xfId="10585"/>
    <cellStyle name="Normal 2 3 7 5" xfId="10586"/>
    <cellStyle name="Normal 2 3 7 6" xfId="10587"/>
    <cellStyle name="Normal 2 3 70" xfId="10588"/>
    <cellStyle name="Normal 2 3 71" xfId="10589"/>
    <cellStyle name="Normal 2 3 72" xfId="10590"/>
    <cellStyle name="Normal 2 3 73" xfId="10591"/>
    <cellStyle name="Normal 2 3 74" xfId="10592"/>
    <cellStyle name="Normal 2 3 75" xfId="10593"/>
    <cellStyle name="Normal 2 3 76" xfId="10594"/>
    <cellStyle name="Normal 2 3 77" xfId="10595"/>
    <cellStyle name="Normal 2 3 78" xfId="10596"/>
    <cellStyle name="Normal 2 3 79" xfId="10597"/>
    <cellStyle name="Normal 2 3 8" xfId="10598"/>
    <cellStyle name="Normal 2 3 8 2" xfId="10599"/>
    <cellStyle name="Normal 2 3 8 3" xfId="10600"/>
    <cellStyle name="Normal 2 3 8 4" xfId="10601"/>
    <cellStyle name="Normal 2 3 8 5" xfId="10602"/>
    <cellStyle name="Normal 2 3 8 6" xfId="10603"/>
    <cellStyle name="Normal 2 3 80" xfId="10604"/>
    <cellStyle name="Normal 2 3 81" xfId="10605"/>
    <cellStyle name="Normal 2 3 82" xfId="10606"/>
    <cellStyle name="Normal 2 3 83" xfId="10607"/>
    <cellStyle name="Normal 2 3 84" xfId="10608"/>
    <cellStyle name="Normal 2 3 85" xfId="10609"/>
    <cellStyle name="Normal 2 3 86" xfId="10610"/>
    <cellStyle name="Normal 2 3 87" xfId="10611"/>
    <cellStyle name="Normal 2 3 88" xfId="10612"/>
    <cellStyle name="Normal 2 3 89" xfId="10613"/>
    <cellStyle name="Normal 2 3 9" xfId="10614"/>
    <cellStyle name="Normal 2 3 9 2" xfId="10615"/>
    <cellStyle name="Normal 2 3 9 3" xfId="10616"/>
    <cellStyle name="Normal 2 3 9 4" xfId="10617"/>
    <cellStyle name="Normal 2 3 9 5" xfId="10618"/>
    <cellStyle name="Normal 2 3 9 6" xfId="10619"/>
    <cellStyle name="Normal 2 3 90" xfId="10620"/>
    <cellStyle name="Normal 2 3 91" xfId="10621"/>
    <cellStyle name="Normal 2 3 92" xfId="10622"/>
    <cellStyle name="Normal 2 3 93" xfId="10623"/>
    <cellStyle name="Normal 2 3 94" xfId="10624"/>
    <cellStyle name="Normal 2 3 95" xfId="10625"/>
    <cellStyle name="Normal 2 3 96" xfId="10626"/>
    <cellStyle name="Normal 2 3 97" xfId="10627"/>
    <cellStyle name="Normal 2 3 98" xfId="10628"/>
    <cellStyle name="Normal 2 3 99" xfId="10629"/>
    <cellStyle name="Normal 2 30" xfId="10630"/>
    <cellStyle name="Normal 2 31" xfId="10631"/>
    <cellStyle name="Normal 2 32" xfId="10632"/>
    <cellStyle name="Normal 2 33" xfId="10633"/>
    <cellStyle name="Normal 2 34" xfId="10634"/>
    <cellStyle name="Normal 2 35" xfId="10635"/>
    <cellStyle name="Normal 2 36" xfId="10636"/>
    <cellStyle name="Normal 2 37" xfId="10637"/>
    <cellStyle name="Normal 2 38" xfId="10638"/>
    <cellStyle name="Normal 2 39" xfId="10639"/>
    <cellStyle name="Normal 2 4" xfId="10640"/>
    <cellStyle name="Normal 2 4 10" xfId="10641"/>
    <cellStyle name="Normal 2 4 11" xfId="10642"/>
    <cellStyle name="Normal 2 4 12" xfId="10643"/>
    <cellStyle name="Normal 2 4 13" xfId="10644"/>
    <cellStyle name="Normal 2 4 14" xfId="10645"/>
    <cellStyle name="Normal 2 4 15" xfId="10646"/>
    <cellStyle name="Normal 2 4 16" xfId="10647"/>
    <cellStyle name="Normal 2 4 17" xfId="10648"/>
    <cellStyle name="Normal 2 4 18" xfId="10649"/>
    <cellStyle name="Normal 2 4 19" xfId="10650"/>
    <cellStyle name="Normal 2 4 2" xfId="10651"/>
    <cellStyle name="Normal 2 4 2 10" xfId="10652"/>
    <cellStyle name="Normal 2 4 2 11" xfId="10653"/>
    <cellStyle name="Normal 2 4 2 12" xfId="10654"/>
    <cellStyle name="Normal 2 4 2 13" xfId="10655"/>
    <cellStyle name="Normal 2 4 2 14" xfId="10656"/>
    <cellStyle name="Normal 2 4 2 15" xfId="10657"/>
    <cellStyle name="Normal 2 4 2 16" xfId="10658"/>
    <cellStyle name="Normal 2 4 2 17" xfId="10659"/>
    <cellStyle name="Normal 2 4 2 18" xfId="10660"/>
    <cellStyle name="Normal 2 4 2 19" xfId="10661"/>
    <cellStyle name="Normal 2 4 2 2" xfId="10662"/>
    <cellStyle name="Normal 2 4 2 2 10" xfId="10663"/>
    <cellStyle name="Normal 2 4 2 2 11" xfId="10664"/>
    <cellStyle name="Normal 2 4 2 2 12" xfId="10665"/>
    <cellStyle name="Normal 2 4 2 2 13" xfId="10666"/>
    <cellStyle name="Normal 2 4 2 2 14" xfId="10667"/>
    <cellStyle name="Normal 2 4 2 2 15" xfId="10668"/>
    <cellStyle name="Normal 2 4 2 2 16" xfId="10669"/>
    <cellStyle name="Normal 2 4 2 2 17" xfId="10670"/>
    <cellStyle name="Normal 2 4 2 2 18" xfId="10671"/>
    <cellStyle name="Normal 2 4 2 2 19" xfId="10672"/>
    <cellStyle name="Normal 2 4 2 2 2" xfId="10673"/>
    <cellStyle name="Normal 2 4 2 2 2 10" xfId="10674"/>
    <cellStyle name="Normal 2 4 2 2 2 11" xfId="10675"/>
    <cellStyle name="Normal 2 4 2 2 2 12" xfId="10676"/>
    <cellStyle name="Normal 2 4 2 2 2 13" xfId="10677"/>
    <cellStyle name="Normal 2 4 2 2 2 14" xfId="10678"/>
    <cellStyle name="Normal 2 4 2 2 2 15" xfId="10679"/>
    <cellStyle name="Normal 2 4 2 2 2 16" xfId="10680"/>
    <cellStyle name="Normal 2 4 2 2 2 17" xfId="10681"/>
    <cellStyle name="Normal 2 4 2 2 2 18" xfId="10682"/>
    <cellStyle name="Normal 2 4 2 2 2 19" xfId="10683"/>
    <cellStyle name="Normal 2 4 2 2 2 2" xfId="10684"/>
    <cellStyle name="Normal 2 4 2 2 2 2 10" xfId="10685"/>
    <cellStyle name="Normal 2 4 2 2 2 2 11" xfId="10686"/>
    <cellStyle name="Normal 2 4 2 2 2 2 12" xfId="10687"/>
    <cellStyle name="Normal 2 4 2 2 2 2 13" xfId="10688"/>
    <cellStyle name="Normal 2 4 2 2 2 2 14" xfId="10689"/>
    <cellStyle name="Normal 2 4 2 2 2 2 15" xfId="10690"/>
    <cellStyle name="Normal 2 4 2 2 2 2 16" xfId="10691"/>
    <cellStyle name="Normal 2 4 2 2 2 2 17" xfId="10692"/>
    <cellStyle name="Normal 2 4 2 2 2 2 18" xfId="10693"/>
    <cellStyle name="Normal 2 4 2 2 2 2 19" xfId="10694"/>
    <cellStyle name="Normal 2 4 2 2 2 2 2" xfId="10695"/>
    <cellStyle name="Normal 2 4 2 2 2 2 20" xfId="10696"/>
    <cellStyle name="Normal 2 4 2 2 2 2 21" xfId="10697"/>
    <cellStyle name="Normal 2 4 2 2 2 2 22" xfId="10698"/>
    <cellStyle name="Normal 2 4 2 2 2 2 23" xfId="10699"/>
    <cellStyle name="Normal 2 4 2 2 2 2 24" xfId="10700"/>
    <cellStyle name="Normal 2 4 2 2 2 2 25" xfId="10701"/>
    <cellStyle name="Normal 2 4 2 2 2 2 26" xfId="10702"/>
    <cellStyle name="Normal 2 4 2 2 2 2 27" xfId="10703"/>
    <cellStyle name="Normal 2 4 2 2 2 2 28" xfId="10704"/>
    <cellStyle name="Normal 2 4 2 2 2 2 29" xfId="10705"/>
    <cellStyle name="Normal 2 4 2 2 2 2 3" xfId="10706"/>
    <cellStyle name="Normal 2 4 2 2 2 2 30" xfId="10707"/>
    <cellStyle name="Normal 2 4 2 2 2 2 31" xfId="10708"/>
    <cellStyle name="Normal 2 4 2 2 2 2 32" xfId="10709"/>
    <cellStyle name="Normal 2 4 2 2 2 2 33" xfId="10710"/>
    <cellStyle name="Normal 2 4 2 2 2 2 34" xfId="10711"/>
    <cellStyle name="Normal 2 4 2 2 2 2 35" xfId="10712"/>
    <cellStyle name="Normal 2 4 2 2 2 2 36" xfId="10713"/>
    <cellStyle name="Normal 2 4 2 2 2 2 37" xfId="10714"/>
    <cellStyle name="Normal 2 4 2 2 2 2 38" xfId="10715"/>
    <cellStyle name="Normal 2 4 2 2 2 2 4" xfId="10716"/>
    <cellStyle name="Normal 2 4 2 2 2 2 5" xfId="10717"/>
    <cellStyle name="Normal 2 4 2 2 2 2 6" xfId="10718"/>
    <cellStyle name="Normal 2 4 2 2 2 2 7" xfId="10719"/>
    <cellStyle name="Normal 2 4 2 2 2 2 8" xfId="10720"/>
    <cellStyle name="Normal 2 4 2 2 2 2 9" xfId="10721"/>
    <cellStyle name="Normal 2 4 2 2 2 20" xfId="10722"/>
    <cellStyle name="Normal 2 4 2 2 2 21" xfId="10723"/>
    <cellStyle name="Normal 2 4 2 2 2 22" xfId="10724"/>
    <cellStyle name="Normal 2 4 2 2 2 23" xfId="10725"/>
    <cellStyle name="Normal 2 4 2 2 2 24" xfId="10726"/>
    <cellStyle name="Normal 2 4 2 2 2 25" xfId="10727"/>
    <cellStyle name="Normal 2 4 2 2 2 26" xfId="10728"/>
    <cellStyle name="Normal 2 4 2 2 2 27" xfId="10729"/>
    <cellStyle name="Normal 2 4 2 2 2 28" xfId="10730"/>
    <cellStyle name="Normal 2 4 2 2 2 29" xfId="10731"/>
    <cellStyle name="Normal 2 4 2 2 2 3" xfId="10732"/>
    <cellStyle name="Normal 2 4 2 2 2 30" xfId="10733"/>
    <cellStyle name="Normal 2 4 2 2 2 31" xfId="10734"/>
    <cellStyle name="Normal 2 4 2 2 2 32" xfId="10735"/>
    <cellStyle name="Normal 2 4 2 2 2 33" xfId="10736"/>
    <cellStyle name="Normal 2 4 2 2 2 34" xfId="10737"/>
    <cellStyle name="Normal 2 4 2 2 2 35" xfId="10738"/>
    <cellStyle name="Normal 2 4 2 2 2 36" xfId="10739"/>
    <cellStyle name="Normal 2 4 2 2 2 37" xfId="10740"/>
    <cellStyle name="Normal 2 4 2 2 2 38" xfId="10741"/>
    <cellStyle name="Normal 2 4 2 2 2 4" xfId="10742"/>
    <cellStyle name="Normal 2 4 2 2 2 5" xfId="10743"/>
    <cellStyle name="Normal 2 4 2 2 2 6" xfId="10744"/>
    <cellStyle name="Normal 2 4 2 2 2 7" xfId="10745"/>
    <cellStyle name="Normal 2 4 2 2 2 8" xfId="10746"/>
    <cellStyle name="Normal 2 4 2 2 2 9" xfId="10747"/>
    <cellStyle name="Normal 2 4 2 2 20" xfId="10748"/>
    <cellStyle name="Normal 2 4 2 2 21" xfId="10749"/>
    <cellStyle name="Normal 2 4 2 2 22" xfId="10750"/>
    <cellStyle name="Normal 2 4 2 2 23" xfId="10751"/>
    <cellStyle name="Normal 2 4 2 2 24" xfId="10752"/>
    <cellStyle name="Normal 2 4 2 2 25" xfId="10753"/>
    <cellStyle name="Normal 2 4 2 2 26" xfId="10754"/>
    <cellStyle name="Normal 2 4 2 2 27" xfId="10755"/>
    <cellStyle name="Normal 2 4 2 2 28" xfId="10756"/>
    <cellStyle name="Normal 2 4 2 2 29" xfId="10757"/>
    <cellStyle name="Normal 2 4 2 2 3" xfId="10758"/>
    <cellStyle name="Normal 2 4 2 2 30" xfId="10759"/>
    <cellStyle name="Normal 2 4 2 2 31" xfId="10760"/>
    <cellStyle name="Normal 2 4 2 2 32" xfId="10761"/>
    <cellStyle name="Normal 2 4 2 2 33" xfId="10762"/>
    <cellStyle name="Normal 2 4 2 2 34" xfId="10763"/>
    <cellStyle name="Normal 2 4 2 2 35" xfId="10764"/>
    <cellStyle name="Normal 2 4 2 2 36" xfId="10765"/>
    <cellStyle name="Normal 2 4 2 2 37" xfId="10766"/>
    <cellStyle name="Normal 2 4 2 2 38" xfId="10767"/>
    <cellStyle name="Normal 2 4 2 2 39" xfId="10768"/>
    <cellStyle name="Normal 2 4 2 2 4" xfId="10769"/>
    <cellStyle name="Normal 2 4 2 2 40" xfId="10770"/>
    <cellStyle name="Normal 2 4 2 2 5" xfId="10771"/>
    <cellStyle name="Normal 2 4 2 2 6" xfId="10772"/>
    <cellStyle name="Normal 2 4 2 2 7" xfId="10773"/>
    <cellStyle name="Normal 2 4 2 2 8" xfId="10774"/>
    <cellStyle name="Normal 2 4 2 2 9" xfId="10775"/>
    <cellStyle name="Normal 2 4 2 20" xfId="10776"/>
    <cellStyle name="Normal 2 4 2 21" xfId="10777"/>
    <cellStyle name="Normal 2 4 2 22" xfId="10778"/>
    <cellStyle name="Normal 2 4 2 23" xfId="10779"/>
    <cellStyle name="Normal 2 4 2 24" xfId="10780"/>
    <cellStyle name="Normal 2 4 2 25" xfId="10781"/>
    <cellStyle name="Normal 2 4 2 26" xfId="10782"/>
    <cellStyle name="Normal 2 4 2 27" xfId="10783"/>
    <cellStyle name="Normal 2 4 2 28" xfId="10784"/>
    <cellStyle name="Normal 2 4 2 29" xfId="10785"/>
    <cellStyle name="Normal 2 4 2 3" xfId="10786"/>
    <cellStyle name="Normal 2 4 2 3 10" xfId="10787"/>
    <cellStyle name="Normal 2 4 2 3 11" xfId="10788"/>
    <cellStyle name="Normal 2 4 2 3 12" xfId="10789"/>
    <cellStyle name="Normal 2 4 2 3 13" xfId="10790"/>
    <cellStyle name="Normal 2 4 2 3 14" xfId="10791"/>
    <cellStyle name="Normal 2 4 2 3 15" xfId="10792"/>
    <cellStyle name="Normal 2 4 2 3 16" xfId="10793"/>
    <cellStyle name="Normal 2 4 2 3 17" xfId="10794"/>
    <cellStyle name="Normal 2 4 2 3 18" xfId="10795"/>
    <cellStyle name="Normal 2 4 2 3 19" xfId="10796"/>
    <cellStyle name="Normal 2 4 2 3 2" xfId="10797"/>
    <cellStyle name="Normal 2 4 2 3 2 10" xfId="10798"/>
    <cellStyle name="Normal 2 4 2 3 2 11" xfId="10799"/>
    <cellStyle name="Normal 2 4 2 3 2 12" xfId="10800"/>
    <cellStyle name="Normal 2 4 2 3 2 13" xfId="10801"/>
    <cellStyle name="Normal 2 4 2 3 2 14" xfId="10802"/>
    <cellStyle name="Normal 2 4 2 3 2 15" xfId="10803"/>
    <cellStyle name="Normal 2 4 2 3 2 16" xfId="10804"/>
    <cellStyle name="Normal 2 4 2 3 2 17" xfId="10805"/>
    <cellStyle name="Normal 2 4 2 3 2 18" xfId="10806"/>
    <cellStyle name="Normal 2 4 2 3 2 19" xfId="10807"/>
    <cellStyle name="Normal 2 4 2 3 2 2" xfId="10808"/>
    <cellStyle name="Normal 2 4 2 3 2 20" xfId="10809"/>
    <cellStyle name="Normal 2 4 2 3 2 21" xfId="10810"/>
    <cellStyle name="Normal 2 4 2 3 2 22" xfId="10811"/>
    <cellStyle name="Normal 2 4 2 3 2 23" xfId="10812"/>
    <cellStyle name="Normal 2 4 2 3 2 24" xfId="10813"/>
    <cellStyle name="Normal 2 4 2 3 2 25" xfId="10814"/>
    <cellStyle name="Normal 2 4 2 3 2 26" xfId="10815"/>
    <cellStyle name="Normal 2 4 2 3 2 27" xfId="10816"/>
    <cellStyle name="Normal 2 4 2 3 2 28" xfId="10817"/>
    <cellStyle name="Normal 2 4 2 3 2 29" xfId="10818"/>
    <cellStyle name="Normal 2 4 2 3 2 3" xfId="10819"/>
    <cellStyle name="Normal 2 4 2 3 2 30" xfId="10820"/>
    <cellStyle name="Normal 2 4 2 3 2 31" xfId="10821"/>
    <cellStyle name="Normal 2 4 2 3 2 32" xfId="10822"/>
    <cellStyle name="Normal 2 4 2 3 2 33" xfId="10823"/>
    <cellStyle name="Normal 2 4 2 3 2 34" xfId="10824"/>
    <cellStyle name="Normal 2 4 2 3 2 35" xfId="10825"/>
    <cellStyle name="Normal 2 4 2 3 2 36" xfId="10826"/>
    <cellStyle name="Normal 2 4 2 3 2 37" xfId="10827"/>
    <cellStyle name="Normal 2 4 2 3 2 38" xfId="10828"/>
    <cellStyle name="Normal 2 4 2 3 2 4" xfId="10829"/>
    <cellStyle name="Normal 2 4 2 3 2 5" xfId="10830"/>
    <cellStyle name="Normal 2 4 2 3 2 6" xfId="10831"/>
    <cellStyle name="Normal 2 4 2 3 2 7" xfId="10832"/>
    <cellStyle name="Normal 2 4 2 3 2 8" xfId="10833"/>
    <cellStyle name="Normal 2 4 2 3 2 9" xfId="10834"/>
    <cellStyle name="Normal 2 4 2 3 20" xfId="10835"/>
    <cellStyle name="Normal 2 4 2 3 21" xfId="10836"/>
    <cellStyle name="Normal 2 4 2 3 22" xfId="10837"/>
    <cellStyle name="Normal 2 4 2 3 23" xfId="10838"/>
    <cellStyle name="Normal 2 4 2 3 24" xfId="10839"/>
    <cellStyle name="Normal 2 4 2 3 25" xfId="10840"/>
    <cellStyle name="Normal 2 4 2 3 26" xfId="10841"/>
    <cellStyle name="Normal 2 4 2 3 27" xfId="10842"/>
    <cellStyle name="Normal 2 4 2 3 28" xfId="10843"/>
    <cellStyle name="Normal 2 4 2 3 29" xfId="10844"/>
    <cellStyle name="Normal 2 4 2 3 3" xfId="10845"/>
    <cellStyle name="Normal 2 4 2 3 30" xfId="10846"/>
    <cellStyle name="Normal 2 4 2 3 31" xfId="10847"/>
    <cellStyle name="Normal 2 4 2 3 32" xfId="10848"/>
    <cellStyle name="Normal 2 4 2 3 33" xfId="10849"/>
    <cellStyle name="Normal 2 4 2 3 34" xfId="10850"/>
    <cellStyle name="Normal 2 4 2 3 35" xfId="10851"/>
    <cellStyle name="Normal 2 4 2 3 36" xfId="10852"/>
    <cellStyle name="Normal 2 4 2 3 37" xfId="10853"/>
    <cellStyle name="Normal 2 4 2 3 38" xfId="10854"/>
    <cellStyle name="Normal 2 4 2 3 4" xfId="10855"/>
    <cellStyle name="Normal 2 4 2 3 5" xfId="10856"/>
    <cellStyle name="Normal 2 4 2 3 6" xfId="10857"/>
    <cellStyle name="Normal 2 4 2 3 7" xfId="10858"/>
    <cellStyle name="Normal 2 4 2 3 8" xfId="10859"/>
    <cellStyle name="Normal 2 4 2 3 9" xfId="10860"/>
    <cellStyle name="Normal 2 4 2 30" xfId="10861"/>
    <cellStyle name="Normal 2 4 2 31" xfId="10862"/>
    <cellStyle name="Normal 2 4 2 32" xfId="10863"/>
    <cellStyle name="Normal 2 4 2 33" xfId="10864"/>
    <cellStyle name="Normal 2 4 2 34" xfId="10865"/>
    <cellStyle name="Normal 2 4 2 35" xfId="10866"/>
    <cellStyle name="Normal 2 4 2 36" xfId="10867"/>
    <cellStyle name="Normal 2 4 2 37" xfId="10868"/>
    <cellStyle name="Normal 2 4 2 38" xfId="10869"/>
    <cellStyle name="Normal 2 4 2 39" xfId="10870"/>
    <cellStyle name="Normal 2 4 2 4" xfId="10871"/>
    <cellStyle name="Normal 2 4 2 40" xfId="10872"/>
    <cellStyle name="Normal 2 4 2 5" xfId="10873"/>
    <cellStyle name="Normal 2 4 2 6" xfId="10874"/>
    <cellStyle name="Normal 2 4 2 7" xfId="10875"/>
    <cellStyle name="Normal 2 4 2 8" xfId="10876"/>
    <cellStyle name="Normal 2 4 2 9" xfId="10877"/>
    <cellStyle name="Normal 2 4 20" xfId="10878"/>
    <cellStyle name="Normal 2 4 21" xfId="10879"/>
    <cellStyle name="Normal 2 4 22" xfId="10880"/>
    <cellStyle name="Normal 2 4 23" xfId="10881"/>
    <cellStyle name="Normal 2 4 24" xfId="10882"/>
    <cellStyle name="Normal 2 4 25" xfId="10883"/>
    <cellStyle name="Normal 2 4 26" xfId="10884"/>
    <cellStyle name="Normal 2 4 27" xfId="10885"/>
    <cellStyle name="Normal 2 4 28" xfId="10886"/>
    <cellStyle name="Normal 2 4 29" xfId="10887"/>
    <cellStyle name="Normal 2 4 3" xfId="10888"/>
    <cellStyle name="Normal 2 4 30" xfId="10889"/>
    <cellStyle name="Normal 2 4 31" xfId="10890"/>
    <cellStyle name="Normal 2 4 32" xfId="10891"/>
    <cellStyle name="Normal 2 4 33" xfId="10892"/>
    <cellStyle name="Normal 2 4 34" xfId="10893"/>
    <cellStyle name="Normal 2 4 35" xfId="10894"/>
    <cellStyle name="Normal 2 4 36" xfId="10895"/>
    <cellStyle name="Normal 2 4 37" xfId="10896"/>
    <cellStyle name="Normal 2 4 38" xfId="10897"/>
    <cellStyle name="Normal 2 4 39" xfId="10898"/>
    <cellStyle name="Normal 2 4 4" xfId="10899"/>
    <cellStyle name="Normal 2 4 40" xfId="10900"/>
    <cellStyle name="Normal 2 4 41" xfId="10901"/>
    <cellStyle name="Normal 2 4 42" xfId="10902"/>
    <cellStyle name="Normal 2 4 43" xfId="10903"/>
    <cellStyle name="Normal 2 4 44" xfId="10904"/>
    <cellStyle name="Normal 2 4 5" xfId="10905"/>
    <cellStyle name="Normal 2 4 6" xfId="10906"/>
    <cellStyle name="Normal 2 4 6 10" xfId="10907"/>
    <cellStyle name="Normal 2 4 6 11" xfId="10908"/>
    <cellStyle name="Normal 2 4 6 12" xfId="10909"/>
    <cellStyle name="Normal 2 4 6 13" xfId="10910"/>
    <cellStyle name="Normal 2 4 6 14" xfId="10911"/>
    <cellStyle name="Normal 2 4 6 15" xfId="10912"/>
    <cellStyle name="Normal 2 4 6 16" xfId="10913"/>
    <cellStyle name="Normal 2 4 6 17" xfId="10914"/>
    <cellStyle name="Normal 2 4 6 18" xfId="10915"/>
    <cellStyle name="Normal 2 4 6 19" xfId="10916"/>
    <cellStyle name="Normal 2 4 6 2" xfId="10917"/>
    <cellStyle name="Normal 2 4 6 2 10" xfId="10918"/>
    <cellStyle name="Normal 2 4 6 2 11" xfId="10919"/>
    <cellStyle name="Normal 2 4 6 2 12" xfId="10920"/>
    <cellStyle name="Normal 2 4 6 2 13" xfId="10921"/>
    <cellStyle name="Normal 2 4 6 2 14" xfId="10922"/>
    <cellStyle name="Normal 2 4 6 2 15" xfId="10923"/>
    <cellStyle name="Normal 2 4 6 2 16" xfId="10924"/>
    <cellStyle name="Normal 2 4 6 2 17" xfId="10925"/>
    <cellStyle name="Normal 2 4 6 2 18" xfId="10926"/>
    <cellStyle name="Normal 2 4 6 2 19" xfId="10927"/>
    <cellStyle name="Normal 2 4 6 2 2" xfId="10928"/>
    <cellStyle name="Normal 2 4 6 2 20" xfId="10929"/>
    <cellStyle name="Normal 2 4 6 2 21" xfId="10930"/>
    <cellStyle name="Normal 2 4 6 2 22" xfId="10931"/>
    <cellStyle name="Normal 2 4 6 2 23" xfId="10932"/>
    <cellStyle name="Normal 2 4 6 2 24" xfId="10933"/>
    <cellStyle name="Normal 2 4 6 2 25" xfId="10934"/>
    <cellStyle name="Normal 2 4 6 2 26" xfId="10935"/>
    <cellStyle name="Normal 2 4 6 2 27" xfId="10936"/>
    <cellStyle name="Normal 2 4 6 2 28" xfId="10937"/>
    <cellStyle name="Normal 2 4 6 2 29" xfId="10938"/>
    <cellStyle name="Normal 2 4 6 2 3" xfId="10939"/>
    <cellStyle name="Normal 2 4 6 2 30" xfId="10940"/>
    <cellStyle name="Normal 2 4 6 2 31" xfId="10941"/>
    <cellStyle name="Normal 2 4 6 2 32" xfId="10942"/>
    <cellStyle name="Normal 2 4 6 2 33" xfId="10943"/>
    <cellStyle name="Normal 2 4 6 2 34" xfId="10944"/>
    <cellStyle name="Normal 2 4 6 2 35" xfId="10945"/>
    <cellStyle name="Normal 2 4 6 2 36" xfId="10946"/>
    <cellStyle name="Normal 2 4 6 2 37" xfId="10947"/>
    <cellStyle name="Normal 2 4 6 2 38" xfId="10948"/>
    <cellStyle name="Normal 2 4 6 2 4" xfId="10949"/>
    <cellStyle name="Normal 2 4 6 2 5" xfId="10950"/>
    <cellStyle name="Normal 2 4 6 2 6" xfId="10951"/>
    <cellStyle name="Normal 2 4 6 2 7" xfId="10952"/>
    <cellStyle name="Normal 2 4 6 2 8" xfId="10953"/>
    <cellStyle name="Normal 2 4 6 2 9" xfId="10954"/>
    <cellStyle name="Normal 2 4 6 20" xfId="10955"/>
    <cellStyle name="Normal 2 4 6 21" xfId="10956"/>
    <cellStyle name="Normal 2 4 6 22" xfId="10957"/>
    <cellStyle name="Normal 2 4 6 23" xfId="10958"/>
    <cellStyle name="Normal 2 4 6 24" xfId="10959"/>
    <cellStyle name="Normal 2 4 6 25" xfId="10960"/>
    <cellStyle name="Normal 2 4 6 26" xfId="10961"/>
    <cellStyle name="Normal 2 4 6 27" xfId="10962"/>
    <cellStyle name="Normal 2 4 6 28" xfId="10963"/>
    <cellStyle name="Normal 2 4 6 29" xfId="10964"/>
    <cellStyle name="Normal 2 4 6 3" xfId="10965"/>
    <cellStyle name="Normal 2 4 6 30" xfId="10966"/>
    <cellStyle name="Normal 2 4 6 31" xfId="10967"/>
    <cellStyle name="Normal 2 4 6 32" xfId="10968"/>
    <cellStyle name="Normal 2 4 6 33" xfId="10969"/>
    <cellStyle name="Normal 2 4 6 34" xfId="10970"/>
    <cellStyle name="Normal 2 4 6 35" xfId="10971"/>
    <cellStyle name="Normal 2 4 6 36" xfId="10972"/>
    <cellStyle name="Normal 2 4 6 37" xfId="10973"/>
    <cellStyle name="Normal 2 4 6 38" xfId="10974"/>
    <cellStyle name="Normal 2 4 6 4" xfId="10975"/>
    <cellStyle name="Normal 2 4 6 5" xfId="10976"/>
    <cellStyle name="Normal 2 4 6 6" xfId="10977"/>
    <cellStyle name="Normal 2 4 6 7" xfId="10978"/>
    <cellStyle name="Normal 2 4 6 8" xfId="10979"/>
    <cellStyle name="Normal 2 4 6 9" xfId="10980"/>
    <cellStyle name="Normal 2 4 7" xfId="10981"/>
    <cellStyle name="Normal 2 4 8" xfId="10982"/>
    <cellStyle name="Normal 2 4 9" xfId="10983"/>
    <cellStyle name="Normal 2 40" xfId="10984"/>
    <cellStyle name="Normal 2 41" xfId="10985"/>
    <cellStyle name="Normal 2 42" xfId="10986"/>
    <cellStyle name="Normal 2 43" xfId="10987"/>
    <cellStyle name="Normal 2 44" xfId="10988"/>
    <cellStyle name="Normal 2 45" xfId="10989"/>
    <cellStyle name="Normal 2 46" xfId="10990"/>
    <cellStyle name="Normal 2 47" xfId="10991"/>
    <cellStyle name="Normal 2 48" xfId="10992"/>
    <cellStyle name="Normal 2 49" xfId="10993"/>
    <cellStyle name="Normal 2 5" xfId="10994"/>
    <cellStyle name="Normal 2 5 10" xfId="10995"/>
    <cellStyle name="Normal 2 5 11" xfId="10996"/>
    <cellStyle name="Normal 2 5 12" xfId="10997"/>
    <cellStyle name="Normal 2 5 13" xfId="10998"/>
    <cellStyle name="Normal 2 5 14" xfId="10999"/>
    <cellStyle name="Normal 2 5 15" xfId="11000"/>
    <cellStyle name="Normal 2 5 16" xfId="11001"/>
    <cellStyle name="Normal 2 5 17" xfId="11002"/>
    <cellStyle name="Normal 2 5 18" xfId="11003"/>
    <cellStyle name="Normal 2 5 19" xfId="11004"/>
    <cellStyle name="Normal 2 5 2" xfId="11005"/>
    <cellStyle name="Normal 2 5 2 10" xfId="11006"/>
    <cellStyle name="Normal 2 5 2 11" xfId="11007"/>
    <cellStyle name="Normal 2 5 2 12" xfId="11008"/>
    <cellStyle name="Normal 2 5 2 13" xfId="11009"/>
    <cellStyle name="Normal 2 5 2 14" xfId="11010"/>
    <cellStyle name="Normal 2 5 2 15" xfId="11011"/>
    <cellStyle name="Normal 2 5 2 16" xfId="11012"/>
    <cellStyle name="Normal 2 5 2 17" xfId="11013"/>
    <cellStyle name="Normal 2 5 2 18" xfId="11014"/>
    <cellStyle name="Normal 2 5 2 19" xfId="11015"/>
    <cellStyle name="Normal 2 5 2 2" xfId="11016"/>
    <cellStyle name="Normal 2 5 2 20" xfId="11017"/>
    <cellStyle name="Normal 2 5 2 21" xfId="11018"/>
    <cellStyle name="Normal 2 5 2 22" xfId="11019"/>
    <cellStyle name="Normal 2 5 2 23" xfId="11020"/>
    <cellStyle name="Normal 2 5 2 24" xfId="11021"/>
    <cellStyle name="Normal 2 5 2 25" xfId="11022"/>
    <cellStyle name="Normal 2 5 2 26" xfId="11023"/>
    <cellStyle name="Normal 2 5 2 27" xfId="11024"/>
    <cellStyle name="Normal 2 5 2 28" xfId="11025"/>
    <cellStyle name="Normal 2 5 2 29" xfId="11026"/>
    <cellStyle name="Normal 2 5 2 3" xfId="11027"/>
    <cellStyle name="Normal 2 5 2 30" xfId="11028"/>
    <cellStyle name="Normal 2 5 2 31" xfId="11029"/>
    <cellStyle name="Normal 2 5 2 32" xfId="11030"/>
    <cellStyle name="Normal 2 5 2 4" xfId="11031"/>
    <cellStyle name="Normal 2 5 2 5" xfId="11032"/>
    <cellStyle name="Normal 2 5 2 6" xfId="11033"/>
    <cellStyle name="Normal 2 5 2 7" xfId="11034"/>
    <cellStyle name="Normal 2 5 2 8" xfId="11035"/>
    <cellStyle name="Normal 2 5 2 9" xfId="11036"/>
    <cellStyle name="Normal 2 5 20" xfId="11037"/>
    <cellStyle name="Normal 2 5 21" xfId="11038"/>
    <cellStyle name="Normal 2 5 22" xfId="11039"/>
    <cellStyle name="Normal 2 5 23" xfId="11040"/>
    <cellStyle name="Normal 2 5 24" xfId="11041"/>
    <cellStyle name="Normal 2 5 25" xfId="11042"/>
    <cellStyle name="Normal 2 5 26" xfId="11043"/>
    <cellStyle name="Normal 2 5 27" xfId="11044"/>
    <cellStyle name="Normal 2 5 28" xfId="11045"/>
    <cellStyle name="Normal 2 5 29" xfId="11046"/>
    <cellStyle name="Normal 2 5 3" xfId="11047"/>
    <cellStyle name="Normal 2 5 30" xfId="11048"/>
    <cellStyle name="Normal 2 5 31" xfId="11049"/>
    <cellStyle name="Normal 2 5 32" xfId="11050"/>
    <cellStyle name="Normal 2 5 33" xfId="11051"/>
    <cellStyle name="Normal 2 5 34" xfId="11052"/>
    <cellStyle name="Normal 2 5 35" xfId="11053"/>
    <cellStyle name="Normal 2 5 4" xfId="11054"/>
    <cellStyle name="Normal 2 5 5" xfId="11055"/>
    <cellStyle name="Normal 2 5 6" xfId="11056"/>
    <cellStyle name="Normal 2 5 7" xfId="11057"/>
    <cellStyle name="Normal 2 5 8" xfId="11058"/>
    <cellStyle name="Normal 2 5 9" xfId="11059"/>
    <cellStyle name="Normal 2 50" xfId="11060"/>
    <cellStyle name="Normal 2 51" xfId="11061"/>
    <cellStyle name="Normal 2 52" xfId="11062"/>
    <cellStyle name="Normal 2 53" xfId="11063"/>
    <cellStyle name="Normal 2 54" xfId="11064"/>
    <cellStyle name="Normal 2 6" xfId="11065"/>
    <cellStyle name="Normal 2 6 10" xfId="11066"/>
    <cellStyle name="Normal 2 6 11" xfId="11067"/>
    <cellStyle name="Normal 2 6 12" xfId="11068"/>
    <cellStyle name="Normal 2 6 13" xfId="11069"/>
    <cellStyle name="Normal 2 6 14" xfId="11070"/>
    <cellStyle name="Normal 2 6 15" xfId="11071"/>
    <cellStyle name="Normal 2 6 16" xfId="11072"/>
    <cellStyle name="Normal 2 6 17" xfId="11073"/>
    <cellStyle name="Normal 2 6 18" xfId="11074"/>
    <cellStyle name="Normal 2 6 19" xfId="11075"/>
    <cellStyle name="Normal 2 6 2" xfId="11076"/>
    <cellStyle name="Normal 2 6 2 10" xfId="11077"/>
    <cellStyle name="Normal 2 6 2 11" xfId="11078"/>
    <cellStyle name="Normal 2 6 2 12" xfId="11079"/>
    <cellStyle name="Normal 2 6 2 13" xfId="11080"/>
    <cellStyle name="Normal 2 6 2 14" xfId="11081"/>
    <cellStyle name="Normal 2 6 2 15" xfId="11082"/>
    <cellStyle name="Normal 2 6 2 16" xfId="11083"/>
    <cellStyle name="Normal 2 6 2 17" xfId="11084"/>
    <cellStyle name="Normal 2 6 2 18" xfId="11085"/>
    <cellStyle name="Normal 2 6 2 19" xfId="11086"/>
    <cellStyle name="Normal 2 6 2 2" xfId="11087"/>
    <cellStyle name="Normal 2 6 2 2 10" xfId="11088"/>
    <cellStyle name="Normal 2 6 2 2 11" xfId="11089"/>
    <cellStyle name="Normal 2 6 2 2 12" xfId="11090"/>
    <cellStyle name="Normal 2 6 2 2 13" xfId="11091"/>
    <cellStyle name="Normal 2 6 2 2 14" xfId="11092"/>
    <cellStyle name="Normal 2 6 2 2 15" xfId="11093"/>
    <cellStyle name="Normal 2 6 2 2 16" xfId="11094"/>
    <cellStyle name="Normal 2 6 2 2 17" xfId="11095"/>
    <cellStyle name="Normal 2 6 2 2 18" xfId="11096"/>
    <cellStyle name="Normal 2 6 2 2 19" xfId="11097"/>
    <cellStyle name="Normal 2 6 2 2 2" xfId="11098"/>
    <cellStyle name="Normal 2 6 2 2 2 10" xfId="11099"/>
    <cellStyle name="Normal 2 6 2 2 2 11" xfId="11100"/>
    <cellStyle name="Normal 2 6 2 2 2 12" xfId="11101"/>
    <cellStyle name="Normal 2 6 2 2 2 13" xfId="11102"/>
    <cellStyle name="Normal 2 6 2 2 2 14" xfId="11103"/>
    <cellStyle name="Normal 2 6 2 2 2 15" xfId="11104"/>
    <cellStyle name="Normal 2 6 2 2 2 16" xfId="11105"/>
    <cellStyle name="Normal 2 6 2 2 2 17" xfId="11106"/>
    <cellStyle name="Normal 2 6 2 2 2 18" xfId="11107"/>
    <cellStyle name="Normal 2 6 2 2 2 19" xfId="11108"/>
    <cellStyle name="Normal 2 6 2 2 2 2" xfId="11109"/>
    <cellStyle name="Normal 2 6 2 2 2 20" xfId="11110"/>
    <cellStyle name="Normal 2 6 2 2 2 21" xfId="11111"/>
    <cellStyle name="Normal 2 6 2 2 2 22" xfId="11112"/>
    <cellStyle name="Normal 2 6 2 2 2 23" xfId="11113"/>
    <cellStyle name="Normal 2 6 2 2 2 24" xfId="11114"/>
    <cellStyle name="Normal 2 6 2 2 2 25" xfId="11115"/>
    <cellStyle name="Normal 2 6 2 2 2 26" xfId="11116"/>
    <cellStyle name="Normal 2 6 2 2 2 27" xfId="11117"/>
    <cellStyle name="Normal 2 6 2 2 2 28" xfId="11118"/>
    <cellStyle name="Normal 2 6 2 2 2 29" xfId="11119"/>
    <cellStyle name="Normal 2 6 2 2 2 3" xfId="11120"/>
    <cellStyle name="Normal 2 6 2 2 2 30" xfId="11121"/>
    <cellStyle name="Normal 2 6 2 2 2 31" xfId="11122"/>
    <cellStyle name="Normal 2 6 2 2 2 32" xfId="11123"/>
    <cellStyle name="Normal 2 6 2 2 2 33" xfId="11124"/>
    <cellStyle name="Normal 2 6 2 2 2 34" xfId="11125"/>
    <cellStyle name="Normal 2 6 2 2 2 35" xfId="11126"/>
    <cellStyle name="Normal 2 6 2 2 2 36" xfId="11127"/>
    <cellStyle name="Normal 2 6 2 2 2 37" xfId="11128"/>
    <cellStyle name="Normal 2 6 2 2 2 38" xfId="11129"/>
    <cellStyle name="Normal 2 6 2 2 2 4" xfId="11130"/>
    <cellStyle name="Normal 2 6 2 2 2 5" xfId="11131"/>
    <cellStyle name="Normal 2 6 2 2 2 6" xfId="11132"/>
    <cellStyle name="Normal 2 6 2 2 2 7" xfId="11133"/>
    <cellStyle name="Normal 2 6 2 2 2 8" xfId="11134"/>
    <cellStyle name="Normal 2 6 2 2 2 9" xfId="11135"/>
    <cellStyle name="Normal 2 6 2 2 20" xfId="11136"/>
    <cellStyle name="Normal 2 6 2 2 21" xfId="11137"/>
    <cellStyle name="Normal 2 6 2 2 22" xfId="11138"/>
    <cellStyle name="Normal 2 6 2 2 23" xfId="11139"/>
    <cellStyle name="Normal 2 6 2 2 24" xfId="11140"/>
    <cellStyle name="Normal 2 6 2 2 25" xfId="11141"/>
    <cellStyle name="Normal 2 6 2 2 26" xfId="11142"/>
    <cellStyle name="Normal 2 6 2 2 27" xfId="11143"/>
    <cellStyle name="Normal 2 6 2 2 28" xfId="11144"/>
    <cellStyle name="Normal 2 6 2 2 29" xfId="11145"/>
    <cellStyle name="Normal 2 6 2 2 3" xfId="11146"/>
    <cellStyle name="Normal 2 6 2 2 30" xfId="11147"/>
    <cellStyle name="Normal 2 6 2 2 31" xfId="11148"/>
    <cellStyle name="Normal 2 6 2 2 32" xfId="11149"/>
    <cellStyle name="Normal 2 6 2 2 33" xfId="11150"/>
    <cellStyle name="Normal 2 6 2 2 34" xfId="11151"/>
    <cellStyle name="Normal 2 6 2 2 35" xfId="11152"/>
    <cellStyle name="Normal 2 6 2 2 36" xfId="11153"/>
    <cellStyle name="Normal 2 6 2 2 37" xfId="11154"/>
    <cellStyle name="Normal 2 6 2 2 38" xfId="11155"/>
    <cellStyle name="Normal 2 6 2 2 4" xfId="11156"/>
    <cellStyle name="Normal 2 6 2 2 5" xfId="11157"/>
    <cellStyle name="Normal 2 6 2 2 6" xfId="11158"/>
    <cellStyle name="Normal 2 6 2 2 7" xfId="11159"/>
    <cellStyle name="Normal 2 6 2 2 8" xfId="11160"/>
    <cellStyle name="Normal 2 6 2 2 9" xfId="11161"/>
    <cellStyle name="Normal 2 6 2 20" xfId="11162"/>
    <cellStyle name="Normal 2 6 2 21" xfId="11163"/>
    <cellStyle name="Normal 2 6 2 22" xfId="11164"/>
    <cellStyle name="Normal 2 6 2 23" xfId="11165"/>
    <cellStyle name="Normal 2 6 2 24" xfId="11166"/>
    <cellStyle name="Normal 2 6 2 25" xfId="11167"/>
    <cellStyle name="Normal 2 6 2 26" xfId="11168"/>
    <cellStyle name="Normal 2 6 2 27" xfId="11169"/>
    <cellStyle name="Normal 2 6 2 28" xfId="11170"/>
    <cellStyle name="Normal 2 6 2 29" xfId="11171"/>
    <cellStyle name="Normal 2 6 2 3" xfId="11172"/>
    <cellStyle name="Normal 2 6 2 30" xfId="11173"/>
    <cellStyle name="Normal 2 6 2 31" xfId="11174"/>
    <cellStyle name="Normal 2 6 2 32" xfId="11175"/>
    <cellStyle name="Normal 2 6 2 33" xfId="11176"/>
    <cellStyle name="Normal 2 6 2 34" xfId="11177"/>
    <cellStyle name="Normal 2 6 2 35" xfId="11178"/>
    <cellStyle name="Normal 2 6 2 36" xfId="11179"/>
    <cellStyle name="Normal 2 6 2 37" xfId="11180"/>
    <cellStyle name="Normal 2 6 2 38" xfId="11181"/>
    <cellStyle name="Normal 2 6 2 39" xfId="11182"/>
    <cellStyle name="Normal 2 6 2 4" xfId="11183"/>
    <cellStyle name="Normal 2 6 2 40" xfId="11184"/>
    <cellStyle name="Normal 2 6 2 5" xfId="11185"/>
    <cellStyle name="Normal 2 6 2 6" xfId="11186"/>
    <cellStyle name="Normal 2 6 2 7" xfId="11187"/>
    <cellStyle name="Normal 2 6 2 8" xfId="11188"/>
    <cellStyle name="Normal 2 6 2 9" xfId="11189"/>
    <cellStyle name="Normal 2 6 20" xfId="11190"/>
    <cellStyle name="Normal 2 6 21" xfId="11191"/>
    <cellStyle name="Normal 2 6 22" xfId="11192"/>
    <cellStyle name="Normal 2 6 23" xfId="11193"/>
    <cellStyle name="Normal 2 6 24" xfId="11194"/>
    <cellStyle name="Normal 2 6 25" xfId="11195"/>
    <cellStyle name="Normal 2 6 26" xfId="11196"/>
    <cellStyle name="Normal 2 6 27" xfId="11197"/>
    <cellStyle name="Normal 2 6 28" xfId="11198"/>
    <cellStyle name="Normal 2 6 29" xfId="11199"/>
    <cellStyle name="Normal 2 6 3" xfId="11200"/>
    <cellStyle name="Normal 2 6 3 10" xfId="11201"/>
    <cellStyle name="Normal 2 6 3 11" xfId="11202"/>
    <cellStyle name="Normal 2 6 3 12" xfId="11203"/>
    <cellStyle name="Normal 2 6 3 13" xfId="11204"/>
    <cellStyle name="Normal 2 6 3 14" xfId="11205"/>
    <cellStyle name="Normal 2 6 3 15" xfId="11206"/>
    <cellStyle name="Normal 2 6 3 16" xfId="11207"/>
    <cellStyle name="Normal 2 6 3 17" xfId="11208"/>
    <cellStyle name="Normal 2 6 3 18" xfId="11209"/>
    <cellStyle name="Normal 2 6 3 19" xfId="11210"/>
    <cellStyle name="Normal 2 6 3 2" xfId="11211"/>
    <cellStyle name="Normal 2 6 3 2 10" xfId="11212"/>
    <cellStyle name="Normal 2 6 3 2 11" xfId="11213"/>
    <cellStyle name="Normal 2 6 3 2 12" xfId="11214"/>
    <cellStyle name="Normal 2 6 3 2 13" xfId="11215"/>
    <cellStyle name="Normal 2 6 3 2 14" xfId="11216"/>
    <cellStyle name="Normal 2 6 3 2 15" xfId="11217"/>
    <cellStyle name="Normal 2 6 3 2 16" xfId="11218"/>
    <cellStyle name="Normal 2 6 3 2 17" xfId="11219"/>
    <cellStyle name="Normal 2 6 3 2 18" xfId="11220"/>
    <cellStyle name="Normal 2 6 3 2 19" xfId="11221"/>
    <cellStyle name="Normal 2 6 3 2 2" xfId="11222"/>
    <cellStyle name="Normal 2 6 3 2 20" xfId="11223"/>
    <cellStyle name="Normal 2 6 3 2 21" xfId="11224"/>
    <cellStyle name="Normal 2 6 3 2 22" xfId="11225"/>
    <cellStyle name="Normal 2 6 3 2 23" xfId="11226"/>
    <cellStyle name="Normal 2 6 3 2 24" xfId="11227"/>
    <cellStyle name="Normal 2 6 3 2 25" xfId="11228"/>
    <cellStyle name="Normal 2 6 3 2 26" xfId="11229"/>
    <cellStyle name="Normal 2 6 3 2 27" xfId="11230"/>
    <cellStyle name="Normal 2 6 3 2 28" xfId="11231"/>
    <cellStyle name="Normal 2 6 3 2 29" xfId="11232"/>
    <cellStyle name="Normal 2 6 3 2 3" xfId="11233"/>
    <cellStyle name="Normal 2 6 3 2 30" xfId="11234"/>
    <cellStyle name="Normal 2 6 3 2 31" xfId="11235"/>
    <cellStyle name="Normal 2 6 3 2 32" xfId="11236"/>
    <cellStyle name="Normal 2 6 3 2 33" xfId="11237"/>
    <cellStyle name="Normal 2 6 3 2 34" xfId="11238"/>
    <cellStyle name="Normal 2 6 3 2 35" xfId="11239"/>
    <cellStyle name="Normal 2 6 3 2 36" xfId="11240"/>
    <cellStyle name="Normal 2 6 3 2 37" xfId="11241"/>
    <cellStyle name="Normal 2 6 3 2 38" xfId="11242"/>
    <cellStyle name="Normal 2 6 3 2 4" xfId="11243"/>
    <cellStyle name="Normal 2 6 3 2 5" xfId="11244"/>
    <cellStyle name="Normal 2 6 3 2 6" xfId="11245"/>
    <cellStyle name="Normal 2 6 3 2 7" xfId="11246"/>
    <cellStyle name="Normal 2 6 3 2 8" xfId="11247"/>
    <cellStyle name="Normal 2 6 3 2 9" xfId="11248"/>
    <cellStyle name="Normal 2 6 3 20" xfId="11249"/>
    <cellStyle name="Normal 2 6 3 21" xfId="11250"/>
    <cellStyle name="Normal 2 6 3 22" xfId="11251"/>
    <cellStyle name="Normal 2 6 3 23" xfId="11252"/>
    <cellStyle name="Normal 2 6 3 24" xfId="11253"/>
    <cellStyle name="Normal 2 6 3 25" xfId="11254"/>
    <cellStyle name="Normal 2 6 3 26" xfId="11255"/>
    <cellStyle name="Normal 2 6 3 27" xfId="11256"/>
    <cellStyle name="Normal 2 6 3 28" xfId="11257"/>
    <cellStyle name="Normal 2 6 3 29" xfId="11258"/>
    <cellStyle name="Normal 2 6 3 3" xfId="11259"/>
    <cellStyle name="Normal 2 6 3 30" xfId="11260"/>
    <cellStyle name="Normal 2 6 3 31" xfId="11261"/>
    <cellStyle name="Normal 2 6 3 32" xfId="11262"/>
    <cellStyle name="Normal 2 6 3 33" xfId="11263"/>
    <cellStyle name="Normal 2 6 3 34" xfId="11264"/>
    <cellStyle name="Normal 2 6 3 35" xfId="11265"/>
    <cellStyle name="Normal 2 6 3 36" xfId="11266"/>
    <cellStyle name="Normal 2 6 3 37" xfId="11267"/>
    <cellStyle name="Normal 2 6 3 38" xfId="11268"/>
    <cellStyle name="Normal 2 6 3 4" xfId="11269"/>
    <cellStyle name="Normal 2 6 3 5" xfId="11270"/>
    <cellStyle name="Normal 2 6 3 6" xfId="11271"/>
    <cellStyle name="Normal 2 6 3 7" xfId="11272"/>
    <cellStyle name="Normal 2 6 3 8" xfId="11273"/>
    <cellStyle name="Normal 2 6 3 9" xfId="11274"/>
    <cellStyle name="Normal 2 6 30" xfId="11275"/>
    <cellStyle name="Normal 2 6 31" xfId="11276"/>
    <cellStyle name="Normal 2 6 32" xfId="11277"/>
    <cellStyle name="Normal 2 6 33" xfId="11278"/>
    <cellStyle name="Normal 2 6 34" xfId="11279"/>
    <cellStyle name="Normal 2 6 35" xfId="11280"/>
    <cellStyle name="Normal 2 6 36" xfId="11281"/>
    <cellStyle name="Normal 2 6 37" xfId="11282"/>
    <cellStyle name="Normal 2 6 38" xfId="11283"/>
    <cellStyle name="Normal 2 6 39" xfId="11284"/>
    <cellStyle name="Normal 2 6 4" xfId="11285"/>
    <cellStyle name="Normal 2 6 40" xfId="11286"/>
    <cellStyle name="Normal 2 6 5" xfId="11287"/>
    <cellStyle name="Normal 2 6 6" xfId="11288"/>
    <cellStyle name="Normal 2 6 7" xfId="11289"/>
    <cellStyle name="Normal 2 6 8" xfId="11290"/>
    <cellStyle name="Normal 2 6 9" xfId="11291"/>
    <cellStyle name="Normal 2 7" xfId="11292"/>
    <cellStyle name="Normal 2 7 10" xfId="11293"/>
    <cellStyle name="Normal 2 7 11" xfId="11294"/>
    <cellStyle name="Normal 2 7 12" xfId="11295"/>
    <cellStyle name="Normal 2 7 13" xfId="11296"/>
    <cellStyle name="Normal 2 7 14" xfId="11297"/>
    <cellStyle name="Normal 2 7 15" xfId="11298"/>
    <cellStyle name="Normal 2 7 16" xfId="11299"/>
    <cellStyle name="Normal 2 7 17" xfId="11300"/>
    <cellStyle name="Normal 2 7 18" xfId="11301"/>
    <cellStyle name="Normal 2 7 19" xfId="11302"/>
    <cellStyle name="Normal 2 7 2" xfId="11303"/>
    <cellStyle name="Normal 2 7 2 10" xfId="11304"/>
    <cellStyle name="Normal 2 7 2 11" xfId="11305"/>
    <cellStyle name="Normal 2 7 2 12" xfId="11306"/>
    <cellStyle name="Normal 2 7 2 13" xfId="11307"/>
    <cellStyle name="Normal 2 7 2 14" xfId="11308"/>
    <cellStyle name="Normal 2 7 2 15" xfId="11309"/>
    <cellStyle name="Normal 2 7 2 16" xfId="11310"/>
    <cellStyle name="Normal 2 7 2 17" xfId="11311"/>
    <cellStyle name="Normal 2 7 2 18" xfId="11312"/>
    <cellStyle name="Normal 2 7 2 19" xfId="11313"/>
    <cellStyle name="Normal 2 7 2 2" xfId="11314"/>
    <cellStyle name="Normal 2 7 2 2 10" xfId="11315"/>
    <cellStyle name="Normal 2 7 2 2 11" xfId="11316"/>
    <cellStyle name="Normal 2 7 2 2 12" xfId="11317"/>
    <cellStyle name="Normal 2 7 2 2 13" xfId="11318"/>
    <cellStyle name="Normal 2 7 2 2 14" xfId="11319"/>
    <cellStyle name="Normal 2 7 2 2 15" xfId="11320"/>
    <cellStyle name="Normal 2 7 2 2 16" xfId="11321"/>
    <cellStyle name="Normal 2 7 2 2 17" xfId="11322"/>
    <cellStyle name="Normal 2 7 2 2 18" xfId="11323"/>
    <cellStyle name="Normal 2 7 2 2 19" xfId="11324"/>
    <cellStyle name="Normal 2 7 2 2 2" xfId="11325"/>
    <cellStyle name="Normal 2 7 2 2 2 10" xfId="11326"/>
    <cellStyle name="Normal 2 7 2 2 2 11" xfId="11327"/>
    <cellStyle name="Normal 2 7 2 2 2 12" xfId="11328"/>
    <cellStyle name="Normal 2 7 2 2 2 13" xfId="11329"/>
    <cellStyle name="Normal 2 7 2 2 2 14" xfId="11330"/>
    <cellStyle name="Normal 2 7 2 2 2 15" xfId="11331"/>
    <cellStyle name="Normal 2 7 2 2 2 16" xfId="11332"/>
    <cellStyle name="Normal 2 7 2 2 2 17" xfId="11333"/>
    <cellStyle name="Normal 2 7 2 2 2 18" xfId="11334"/>
    <cellStyle name="Normal 2 7 2 2 2 19" xfId="11335"/>
    <cellStyle name="Normal 2 7 2 2 2 2" xfId="11336"/>
    <cellStyle name="Normal 2 7 2 2 2 20" xfId="11337"/>
    <cellStyle name="Normal 2 7 2 2 2 21" xfId="11338"/>
    <cellStyle name="Normal 2 7 2 2 2 22" xfId="11339"/>
    <cellStyle name="Normal 2 7 2 2 2 23" xfId="11340"/>
    <cellStyle name="Normal 2 7 2 2 2 24" xfId="11341"/>
    <cellStyle name="Normal 2 7 2 2 2 25" xfId="11342"/>
    <cellStyle name="Normal 2 7 2 2 2 26" xfId="11343"/>
    <cellStyle name="Normal 2 7 2 2 2 27" xfId="11344"/>
    <cellStyle name="Normal 2 7 2 2 2 28" xfId="11345"/>
    <cellStyle name="Normal 2 7 2 2 2 29" xfId="11346"/>
    <cellStyle name="Normal 2 7 2 2 2 3" xfId="11347"/>
    <cellStyle name="Normal 2 7 2 2 2 30" xfId="11348"/>
    <cellStyle name="Normal 2 7 2 2 2 31" xfId="11349"/>
    <cellStyle name="Normal 2 7 2 2 2 32" xfId="11350"/>
    <cellStyle name="Normal 2 7 2 2 2 33" xfId="11351"/>
    <cellStyle name="Normal 2 7 2 2 2 34" xfId="11352"/>
    <cellStyle name="Normal 2 7 2 2 2 35" xfId="11353"/>
    <cellStyle name="Normal 2 7 2 2 2 36" xfId="11354"/>
    <cellStyle name="Normal 2 7 2 2 2 37" xfId="11355"/>
    <cellStyle name="Normal 2 7 2 2 2 38" xfId="11356"/>
    <cellStyle name="Normal 2 7 2 2 2 4" xfId="11357"/>
    <cellStyle name="Normal 2 7 2 2 2 5" xfId="11358"/>
    <cellStyle name="Normal 2 7 2 2 2 6" xfId="11359"/>
    <cellStyle name="Normal 2 7 2 2 2 7" xfId="11360"/>
    <cellStyle name="Normal 2 7 2 2 2 8" xfId="11361"/>
    <cellStyle name="Normal 2 7 2 2 2 9" xfId="11362"/>
    <cellStyle name="Normal 2 7 2 2 20" xfId="11363"/>
    <cellStyle name="Normal 2 7 2 2 21" xfId="11364"/>
    <cellStyle name="Normal 2 7 2 2 22" xfId="11365"/>
    <cellStyle name="Normal 2 7 2 2 23" xfId="11366"/>
    <cellStyle name="Normal 2 7 2 2 24" xfId="11367"/>
    <cellStyle name="Normal 2 7 2 2 25" xfId="11368"/>
    <cellStyle name="Normal 2 7 2 2 26" xfId="11369"/>
    <cellStyle name="Normal 2 7 2 2 27" xfId="11370"/>
    <cellStyle name="Normal 2 7 2 2 28" xfId="11371"/>
    <cellStyle name="Normal 2 7 2 2 29" xfId="11372"/>
    <cellStyle name="Normal 2 7 2 2 3" xfId="11373"/>
    <cellStyle name="Normal 2 7 2 2 30" xfId="11374"/>
    <cellStyle name="Normal 2 7 2 2 31" xfId="11375"/>
    <cellStyle name="Normal 2 7 2 2 32" xfId="11376"/>
    <cellStyle name="Normal 2 7 2 2 33" xfId="11377"/>
    <cellStyle name="Normal 2 7 2 2 34" xfId="11378"/>
    <cellStyle name="Normal 2 7 2 2 35" xfId="11379"/>
    <cellStyle name="Normal 2 7 2 2 36" xfId="11380"/>
    <cellStyle name="Normal 2 7 2 2 37" xfId="11381"/>
    <cellStyle name="Normal 2 7 2 2 38" xfId="11382"/>
    <cellStyle name="Normal 2 7 2 2 4" xfId="11383"/>
    <cellStyle name="Normal 2 7 2 2 5" xfId="11384"/>
    <cellStyle name="Normal 2 7 2 2 6" xfId="11385"/>
    <cellStyle name="Normal 2 7 2 2 7" xfId="11386"/>
    <cellStyle name="Normal 2 7 2 2 8" xfId="11387"/>
    <cellStyle name="Normal 2 7 2 2 9" xfId="11388"/>
    <cellStyle name="Normal 2 7 2 20" xfId="11389"/>
    <cellStyle name="Normal 2 7 2 21" xfId="11390"/>
    <cellStyle name="Normal 2 7 2 22" xfId="11391"/>
    <cellStyle name="Normal 2 7 2 23" xfId="11392"/>
    <cellStyle name="Normal 2 7 2 24" xfId="11393"/>
    <cellStyle name="Normal 2 7 2 25" xfId="11394"/>
    <cellStyle name="Normal 2 7 2 26" xfId="11395"/>
    <cellStyle name="Normal 2 7 2 27" xfId="11396"/>
    <cellStyle name="Normal 2 7 2 28" xfId="11397"/>
    <cellStyle name="Normal 2 7 2 29" xfId="11398"/>
    <cellStyle name="Normal 2 7 2 3" xfId="11399"/>
    <cellStyle name="Normal 2 7 2 30" xfId="11400"/>
    <cellStyle name="Normal 2 7 2 31" xfId="11401"/>
    <cellStyle name="Normal 2 7 2 32" xfId="11402"/>
    <cellStyle name="Normal 2 7 2 33" xfId="11403"/>
    <cellStyle name="Normal 2 7 2 34" xfId="11404"/>
    <cellStyle name="Normal 2 7 2 35" xfId="11405"/>
    <cellStyle name="Normal 2 7 2 36" xfId="11406"/>
    <cellStyle name="Normal 2 7 2 37" xfId="11407"/>
    <cellStyle name="Normal 2 7 2 38" xfId="11408"/>
    <cellStyle name="Normal 2 7 2 39" xfId="11409"/>
    <cellStyle name="Normal 2 7 2 4" xfId="11410"/>
    <cellStyle name="Normal 2 7 2 40" xfId="11411"/>
    <cellStyle name="Normal 2 7 2 5" xfId="11412"/>
    <cellStyle name="Normal 2 7 2 6" xfId="11413"/>
    <cellStyle name="Normal 2 7 2 7" xfId="11414"/>
    <cellStyle name="Normal 2 7 2 8" xfId="11415"/>
    <cellStyle name="Normal 2 7 2 9" xfId="11416"/>
    <cellStyle name="Normal 2 7 20" xfId="11417"/>
    <cellStyle name="Normal 2 7 21" xfId="11418"/>
    <cellStyle name="Normal 2 7 22" xfId="11419"/>
    <cellStyle name="Normal 2 7 23" xfId="11420"/>
    <cellStyle name="Normal 2 7 24" xfId="11421"/>
    <cellStyle name="Normal 2 7 25" xfId="11422"/>
    <cellStyle name="Normal 2 7 26" xfId="11423"/>
    <cellStyle name="Normal 2 7 27" xfId="11424"/>
    <cellStyle name="Normal 2 7 28" xfId="11425"/>
    <cellStyle name="Normal 2 7 29" xfId="11426"/>
    <cellStyle name="Normal 2 7 3" xfId="11427"/>
    <cellStyle name="Normal 2 7 3 10" xfId="11428"/>
    <cellStyle name="Normal 2 7 3 11" xfId="11429"/>
    <cellStyle name="Normal 2 7 3 12" xfId="11430"/>
    <cellStyle name="Normal 2 7 3 13" xfId="11431"/>
    <cellStyle name="Normal 2 7 3 14" xfId="11432"/>
    <cellStyle name="Normal 2 7 3 15" xfId="11433"/>
    <cellStyle name="Normal 2 7 3 16" xfId="11434"/>
    <cellStyle name="Normal 2 7 3 17" xfId="11435"/>
    <cellStyle name="Normal 2 7 3 18" xfId="11436"/>
    <cellStyle name="Normal 2 7 3 19" xfId="11437"/>
    <cellStyle name="Normal 2 7 3 2" xfId="11438"/>
    <cellStyle name="Normal 2 7 3 2 10" xfId="11439"/>
    <cellStyle name="Normal 2 7 3 2 11" xfId="11440"/>
    <cellStyle name="Normal 2 7 3 2 12" xfId="11441"/>
    <cellStyle name="Normal 2 7 3 2 13" xfId="11442"/>
    <cellStyle name="Normal 2 7 3 2 14" xfId="11443"/>
    <cellStyle name="Normal 2 7 3 2 15" xfId="11444"/>
    <cellStyle name="Normal 2 7 3 2 16" xfId="11445"/>
    <cellStyle name="Normal 2 7 3 2 17" xfId="11446"/>
    <cellStyle name="Normal 2 7 3 2 18" xfId="11447"/>
    <cellStyle name="Normal 2 7 3 2 19" xfId="11448"/>
    <cellStyle name="Normal 2 7 3 2 2" xfId="11449"/>
    <cellStyle name="Normal 2 7 3 2 20" xfId="11450"/>
    <cellStyle name="Normal 2 7 3 2 21" xfId="11451"/>
    <cellStyle name="Normal 2 7 3 2 22" xfId="11452"/>
    <cellStyle name="Normal 2 7 3 2 23" xfId="11453"/>
    <cellStyle name="Normal 2 7 3 2 24" xfId="11454"/>
    <cellStyle name="Normal 2 7 3 2 25" xfId="11455"/>
    <cellStyle name="Normal 2 7 3 2 26" xfId="11456"/>
    <cellStyle name="Normal 2 7 3 2 27" xfId="11457"/>
    <cellStyle name="Normal 2 7 3 2 28" xfId="11458"/>
    <cellStyle name="Normal 2 7 3 2 29" xfId="11459"/>
    <cellStyle name="Normal 2 7 3 2 3" xfId="11460"/>
    <cellStyle name="Normal 2 7 3 2 30" xfId="11461"/>
    <cellStyle name="Normal 2 7 3 2 31" xfId="11462"/>
    <cellStyle name="Normal 2 7 3 2 32" xfId="11463"/>
    <cellStyle name="Normal 2 7 3 2 33" xfId="11464"/>
    <cellStyle name="Normal 2 7 3 2 34" xfId="11465"/>
    <cellStyle name="Normal 2 7 3 2 35" xfId="11466"/>
    <cellStyle name="Normal 2 7 3 2 36" xfId="11467"/>
    <cellStyle name="Normal 2 7 3 2 37" xfId="11468"/>
    <cellStyle name="Normal 2 7 3 2 38" xfId="11469"/>
    <cellStyle name="Normal 2 7 3 2 4" xfId="11470"/>
    <cellStyle name="Normal 2 7 3 2 5" xfId="11471"/>
    <cellStyle name="Normal 2 7 3 2 6" xfId="11472"/>
    <cellStyle name="Normal 2 7 3 2 7" xfId="11473"/>
    <cellStyle name="Normal 2 7 3 2 8" xfId="11474"/>
    <cellStyle name="Normal 2 7 3 2 9" xfId="11475"/>
    <cellStyle name="Normal 2 7 3 20" xfId="11476"/>
    <cellStyle name="Normal 2 7 3 21" xfId="11477"/>
    <cellStyle name="Normal 2 7 3 22" xfId="11478"/>
    <cellStyle name="Normal 2 7 3 23" xfId="11479"/>
    <cellStyle name="Normal 2 7 3 24" xfId="11480"/>
    <cellStyle name="Normal 2 7 3 25" xfId="11481"/>
    <cellStyle name="Normal 2 7 3 26" xfId="11482"/>
    <cellStyle name="Normal 2 7 3 27" xfId="11483"/>
    <cellStyle name="Normal 2 7 3 28" xfId="11484"/>
    <cellStyle name="Normal 2 7 3 29" xfId="11485"/>
    <cellStyle name="Normal 2 7 3 3" xfId="11486"/>
    <cellStyle name="Normal 2 7 3 30" xfId="11487"/>
    <cellStyle name="Normal 2 7 3 31" xfId="11488"/>
    <cellStyle name="Normal 2 7 3 32" xfId="11489"/>
    <cellStyle name="Normal 2 7 3 33" xfId="11490"/>
    <cellStyle name="Normal 2 7 3 34" xfId="11491"/>
    <cellStyle name="Normal 2 7 3 35" xfId="11492"/>
    <cellStyle name="Normal 2 7 3 36" xfId="11493"/>
    <cellStyle name="Normal 2 7 3 37" xfId="11494"/>
    <cellStyle name="Normal 2 7 3 38" xfId="11495"/>
    <cellStyle name="Normal 2 7 3 4" xfId="11496"/>
    <cellStyle name="Normal 2 7 3 5" xfId="11497"/>
    <cellStyle name="Normal 2 7 3 6" xfId="11498"/>
    <cellStyle name="Normal 2 7 3 7" xfId="11499"/>
    <cellStyle name="Normal 2 7 3 8" xfId="11500"/>
    <cellStyle name="Normal 2 7 3 9" xfId="11501"/>
    <cellStyle name="Normal 2 7 30" xfId="11502"/>
    <cellStyle name="Normal 2 7 31" xfId="11503"/>
    <cellStyle name="Normal 2 7 32" xfId="11504"/>
    <cellStyle name="Normal 2 7 33" xfId="11505"/>
    <cellStyle name="Normal 2 7 34" xfId="11506"/>
    <cellStyle name="Normal 2 7 35" xfId="11507"/>
    <cellStyle name="Normal 2 7 36" xfId="11508"/>
    <cellStyle name="Normal 2 7 37" xfId="11509"/>
    <cellStyle name="Normal 2 7 38" xfId="11510"/>
    <cellStyle name="Normal 2 7 39" xfId="11511"/>
    <cellStyle name="Normal 2 7 4" xfId="11512"/>
    <cellStyle name="Normal 2 7 40" xfId="11513"/>
    <cellStyle name="Normal 2 7 5" xfId="11514"/>
    <cellStyle name="Normal 2 7 6" xfId="11515"/>
    <cellStyle name="Normal 2 7 7" xfId="11516"/>
    <cellStyle name="Normal 2 7 8" xfId="11517"/>
    <cellStyle name="Normal 2 7 9" xfId="11518"/>
    <cellStyle name="Normal 2 8" xfId="11519"/>
    <cellStyle name="Normal 2 8 10" xfId="11520"/>
    <cellStyle name="Normal 2 8 11" xfId="11521"/>
    <cellStyle name="Normal 2 8 12" xfId="11522"/>
    <cellStyle name="Normal 2 8 13" xfId="11523"/>
    <cellStyle name="Normal 2 8 14" xfId="11524"/>
    <cellStyle name="Normal 2 8 15" xfId="11525"/>
    <cellStyle name="Normal 2 8 16" xfId="11526"/>
    <cellStyle name="Normal 2 8 17" xfId="11527"/>
    <cellStyle name="Normal 2 8 18" xfId="11528"/>
    <cellStyle name="Normal 2 8 19" xfId="11529"/>
    <cellStyle name="Normal 2 8 2" xfId="11530"/>
    <cellStyle name="Normal 2 8 2 10" xfId="11531"/>
    <cellStyle name="Normal 2 8 2 11" xfId="11532"/>
    <cellStyle name="Normal 2 8 2 12" xfId="11533"/>
    <cellStyle name="Normal 2 8 2 13" xfId="11534"/>
    <cellStyle name="Normal 2 8 2 14" xfId="11535"/>
    <cellStyle name="Normal 2 8 2 15" xfId="11536"/>
    <cellStyle name="Normal 2 8 2 16" xfId="11537"/>
    <cellStyle name="Normal 2 8 2 17" xfId="11538"/>
    <cellStyle name="Normal 2 8 2 18" xfId="11539"/>
    <cellStyle name="Normal 2 8 2 19" xfId="11540"/>
    <cellStyle name="Normal 2 8 2 2" xfId="11541"/>
    <cellStyle name="Normal 2 8 2 2 10" xfId="11542"/>
    <cellStyle name="Normal 2 8 2 2 11" xfId="11543"/>
    <cellStyle name="Normal 2 8 2 2 12" xfId="11544"/>
    <cellStyle name="Normal 2 8 2 2 13" xfId="11545"/>
    <cellStyle name="Normal 2 8 2 2 14" xfId="11546"/>
    <cellStyle name="Normal 2 8 2 2 15" xfId="11547"/>
    <cellStyle name="Normal 2 8 2 2 16" xfId="11548"/>
    <cellStyle name="Normal 2 8 2 2 17" xfId="11549"/>
    <cellStyle name="Normal 2 8 2 2 18" xfId="11550"/>
    <cellStyle name="Normal 2 8 2 2 19" xfId="11551"/>
    <cellStyle name="Normal 2 8 2 2 2" xfId="11552"/>
    <cellStyle name="Normal 2 8 2 2 2 10" xfId="11553"/>
    <cellStyle name="Normal 2 8 2 2 2 11" xfId="11554"/>
    <cellStyle name="Normal 2 8 2 2 2 12" xfId="11555"/>
    <cellStyle name="Normal 2 8 2 2 2 13" xfId="11556"/>
    <cellStyle name="Normal 2 8 2 2 2 14" xfId="11557"/>
    <cellStyle name="Normal 2 8 2 2 2 15" xfId="11558"/>
    <cellStyle name="Normal 2 8 2 2 2 16" xfId="11559"/>
    <cellStyle name="Normal 2 8 2 2 2 17" xfId="11560"/>
    <cellStyle name="Normal 2 8 2 2 2 18" xfId="11561"/>
    <cellStyle name="Normal 2 8 2 2 2 19" xfId="11562"/>
    <cellStyle name="Normal 2 8 2 2 2 2" xfId="11563"/>
    <cellStyle name="Normal 2 8 2 2 2 20" xfId="11564"/>
    <cellStyle name="Normal 2 8 2 2 2 21" xfId="11565"/>
    <cellStyle name="Normal 2 8 2 2 2 22" xfId="11566"/>
    <cellStyle name="Normal 2 8 2 2 2 23" xfId="11567"/>
    <cellStyle name="Normal 2 8 2 2 2 24" xfId="11568"/>
    <cellStyle name="Normal 2 8 2 2 2 25" xfId="11569"/>
    <cellStyle name="Normal 2 8 2 2 2 26" xfId="11570"/>
    <cellStyle name="Normal 2 8 2 2 2 27" xfId="11571"/>
    <cellStyle name="Normal 2 8 2 2 2 28" xfId="11572"/>
    <cellStyle name="Normal 2 8 2 2 2 29" xfId="11573"/>
    <cellStyle name="Normal 2 8 2 2 2 3" xfId="11574"/>
    <cellStyle name="Normal 2 8 2 2 2 30" xfId="11575"/>
    <cellStyle name="Normal 2 8 2 2 2 31" xfId="11576"/>
    <cellStyle name="Normal 2 8 2 2 2 32" xfId="11577"/>
    <cellStyle name="Normal 2 8 2 2 2 33" xfId="11578"/>
    <cellStyle name="Normal 2 8 2 2 2 34" xfId="11579"/>
    <cellStyle name="Normal 2 8 2 2 2 35" xfId="11580"/>
    <cellStyle name="Normal 2 8 2 2 2 36" xfId="11581"/>
    <cellStyle name="Normal 2 8 2 2 2 37" xfId="11582"/>
    <cellStyle name="Normal 2 8 2 2 2 38" xfId="11583"/>
    <cellStyle name="Normal 2 8 2 2 2 4" xfId="11584"/>
    <cellStyle name="Normal 2 8 2 2 2 5" xfId="11585"/>
    <cellStyle name="Normal 2 8 2 2 2 6" xfId="11586"/>
    <cellStyle name="Normal 2 8 2 2 2 7" xfId="11587"/>
    <cellStyle name="Normal 2 8 2 2 2 8" xfId="11588"/>
    <cellStyle name="Normal 2 8 2 2 2 9" xfId="11589"/>
    <cellStyle name="Normal 2 8 2 2 20" xfId="11590"/>
    <cellStyle name="Normal 2 8 2 2 21" xfId="11591"/>
    <cellStyle name="Normal 2 8 2 2 22" xfId="11592"/>
    <cellStyle name="Normal 2 8 2 2 23" xfId="11593"/>
    <cellStyle name="Normal 2 8 2 2 24" xfId="11594"/>
    <cellStyle name="Normal 2 8 2 2 25" xfId="11595"/>
    <cellStyle name="Normal 2 8 2 2 26" xfId="11596"/>
    <cellStyle name="Normal 2 8 2 2 27" xfId="11597"/>
    <cellStyle name="Normal 2 8 2 2 28" xfId="11598"/>
    <cellStyle name="Normal 2 8 2 2 29" xfId="11599"/>
    <cellStyle name="Normal 2 8 2 2 3" xfId="11600"/>
    <cellStyle name="Normal 2 8 2 2 30" xfId="11601"/>
    <cellStyle name="Normal 2 8 2 2 31" xfId="11602"/>
    <cellStyle name="Normal 2 8 2 2 32" xfId="11603"/>
    <cellStyle name="Normal 2 8 2 2 33" xfId="11604"/>
    <cellStyle name="Normal 2 8 2 2 34" xfId="11605"/>
    <cellStyle name="Normal 2 8 2 2 35" xfId="11606"/>
    <cellStyle name="Normal 2 8 2 2 36" xfId="11607"/>
    <cellStyle name="Normal 2 8 2 2 37" xfId="11608"/>
    <cellStyle name="Normal 2 8 2 2 38" xfId="11609"/>
    <cellStyle name="Normal 2 8 2 2 4" xfId="11610"/>
    <cellStyle name="Normal 2 8 2 2 5" xfId="11611"/>
    <cellStyle name="Normal 2 8 2 2 6" xfId="11612"/>
    <cellStyle name="Normal 2 8 2 2 7" xfId="11613"/>
    <cellStyle name="Normal 2 8 2 2 8" xfId="11614"/>
    <cellStyle name="Normal 2 8 2 2 9" xfId="11615"/>
    <cellStyle name="Normal 2 8 2 20" xfId="11616"/>
    <cellStyle name="Normal 2 8 2 21" xfId="11617"/>
    <cellStyle name="Normal 2 8 2 22" xfId="11618"/>
    <cellStyle name="Normal 2 8 2 23" xfId="11619"/>
    <cellStyle name="Normal 2 8 2 24" xfId="11620"/>
    <cellStyle name="Normal 2 8 2 25" xfId="11621"/>
    <cellStyle name="Normal 2 8 2 26" xfId="11622"/>
    <cellStyle name="Normal 2 8 2 27" xfId="11623"/>
    <cellStyle name="Normal 2 8 2 28" xfId="11624"/>
    <cellStyle name="Normal 2 8 2 29" xfId="11625"/>
    <cellStyle name="Normal 2 8 2 3" xfId="11626"/>
    <cellStyle name="Normal 2 8 2 30" xfId="11627"/>
    <cellStyle name="Normal 2 8 2 31" xfId="11628"/>
    <cellStyle name="Normal 2 8 2 32" xfId="11629"/>
    <cellStyle name="Normal 2 8 2 33" xfId="11630"/>
    <cellStyle name="Normal 2 8 2 34" xfId="11631"/>
    <cellStyle name="Normal 2 8 2 35" xfId="11632"/>
    <cellStyle name="Normal 2 8 2 36" xfId="11633"/>
    <cellStyle name="Normal 2 8 2 37" xfId="11634"/>
    <cellStyle name="Normal 2 8 2 38" xfId="11635"/>
    <cellStyle name="Normal 2 8 2 39" xfId="11636"/>
    <cellStyle name="Normal 2 8 2 4" xfId="11637"/>
    <cellStyle name="Normal 2 8 2 40" xfId="11638"/>
    <cellStyle name="Normal 2 8 2 5" xfId="11639"/>
    <cellStyle name="Normal 2 8 2 6" xfId="11640"/>
    <cellStyle name="Normal 2 8 2 7" xfId="11641"/>
    <cellStyle name="Normal 2 8 2 8" xfId="11642"/>
    <cellStyle name="Normal 2 8 2 9" xfId="11643"/>
    <cellStyle name="Normal 2 8 20" xfId="11644"/>
    <cellStyle name="Normal 2 8 21" xfId="11645"/>
    <cellStyle name="Normal 2 8 22" xfId="11646"/>
    <cellStyle name="Normal 2 8 23" xfId="11647"/>
    <cellStyle name="Normal 2 8 24" xfId="11648"/>
    <cellStyle name="Normal 2 8 25" xfId="11649"/>
    <cellStyle name="Normal 2 8 26" xfId="11650"/>
    <cellStyle name="Normal 2 8 27" xfId="11651"/>
    <cellStyle name="Normal 2 8 28" xfId="11652"/>
    <cellStyle name="Normal 2 8 29" xfId="11653"/>
    <cellStyle name="Normal 2 8 3" xfId="11654"/>
    <cellStyle name="Normal 2 8 3 10" xfId="11655"/>
    <cellStyle name="Normal 2 8 3 11" xfId="11656"/>
    <cellStyle name="Normal 2 8 3 12" xfId="11657"/>
    <cellStyle name="Normal 2 8 3 13" xfId="11658"/>
    <cellStyle name="Normal 2 8 3 14" xfId="11659"/>
    <cellStyle name="Normal 2 8 3 15" xfId="11660"/>
    <cellStyle name="Normal 2 8 3 16" xfId="11661"/>
    <cellStyle name="Normal 2 8 3 17" xfId="11662"/>
    <cellStyle name="Normal 2 8 3 18" xfId="11663"/>
    <cellStyle name="Normal 2 8 3 19" xfId="11664"/>
    <cellStyle name="Normal 2 8 3 2" xfId="11665"/>
    <cellStyle name="Normal 2 8 3 2 10" xfId="11666"/>
    <cellStyle name="Normal 2 8 3 2 11" xfId="11667"/>
    <cellStyle name="Normal 2 8 3 2 12" xfId="11668"/>
    <cellStyle name="Normal 2 8 3 2 13" xfId="11669"/>
    <cellStyle name="Normal 2 8 3 2 14" xfId="11670"/>
    <cellStyle name="Normal 2 8 3 2 15" xfId="11671"/>
    <cellStyle name="Normal 2 8 3 2 16" xfId="11672"/>
    <cellStyle name="Normal 2 8 3 2 17" xfId="11673"/>
    <cellStyle name="Normal 2 8 3 2 18" xfId="11674"/>
    <cellStyle name="Normal 2 8 3 2 19" xfId="11675"/>
    <cellStyle name="Normal 2 8 3 2 2" xfId="11676"/>
    <cellStyle name="Normal 2 8 3 2 20" xfId="11677"/>
    <cellStyle name="Normal 2 8 3 2 21" xfId="11678"/>
    <cellStyle name="Normal 2 8 3 2 22" xfId="11679"/>
    <cellStyle name="Normal 2 8 3 2 23" xfId="11680"/>
    <cellStyle name="Normal 2 8 3 2 24" xfId="11681"/>
    <cellStyle name="Normal 2 8 3 2 25" xfId="11682"/>
    <cellStyle name="Normal 2 8 3 2 26" xfId="11683"/>
    <cellStyle name="Normal 2 8 3 2 27" xfId="11684"/>
    <cellStyle name="Normal 2 8 3 2 28" xfId="11685"/>
    <cellStyle name="Normal 2 8 3 2 29" xfId="11686"/>
    <cellStyle name="Normal 2 8 3 2 3" xfId="11687"/>
    <cellStyle name="Normal 2 8 3 2 30" xfId="11688"/>
    <cellStyle name="Normal 2 8 3 2 31" xfId="11689"/>
    <cellStyle name="Normal 2 8 3 2 32" xfId="11690"/>
    <cellStyle name="Normal 2 8 3 2 33" xfId="11691"/>
    <cellStyle name="Normal 2 8 3 2 34" xfId="11692"/>
    <cellStyle name="Normal 2 8 3 2 35" xfId="11693"/>
    <cellStyle name="Normal 2 8 3 2 36" xfId="11694"/>
    <cellStyle name="Normal 2 8 3 2 37" xfId="11695"/>
    <cellStyle name="Normal 2 8 3 2 38" xfId="11696"/>
    <cellStyle name="Normal 2 8 3 2 4" xfId="11697"/>
    <cellStyle name="Normal 2 8 3 2 5" xfId="11698"/>
    <cellStyle name="Normal 2 8 3 2 6" xfId="11699"/>
    <cellStyle name="Normal 2 8 3 2 7" xfId="11700"/>
    <cellStyle name="Normal 2 8 3 2 8" xfId="11701"/>
    <cellStyle name="Normal 2 8 3 2 9" xfId="11702"/>
    <cellStyle name="Normal 2 8 3 20" xfId="11703"/>
    <cellStyle name="Normal 2 8 3 21" xfId="11704"/>
    <cellStyle name="Normal 2 8 3 22" xfId="11705"/>
    <cellStyle name="Normal 2 8 3 23" xfId="11706"/>
    <cellStyle name="Normal 2 8 3 24" xfId="11707"/>
    <cellStyle name="Normal 2 8 3 25" xfId="11708"/>
    <cellStyle name="Normal 2 8 3 26" xfId="11709"/>
    <cellStyle name="Normal 2 8 3 27" xfId="11710"/>
    <cellStyle name="Normal 2 8 3 28" xfId="11711"/>
    <cellStyle name="Normal 2 8 3 29" xfId="11712"/>
    <cellStyle name="Normal 2 8 3 3" xfId="11713"/>
    <cellStyle name="Normal 2 8 3 30" xfId="11714"/>
    <cellStyle name="Normal 2 8 3 31" xfId="11715"/>
    <cellStyle name="Normal 2 8 3 32" xfId="11716"/>
    <cellStyle name="Normal 2 8 3 33" xfId="11717"/>
    <cellStyle name="Normal 2 8 3 34" xfId="11718"/>
    <cellStyle name="Normal 2 8 3 35" xfId="11719"/>
    <cellStyle name="Normal 2 8 3 36" xfId="11720"/>
    <cellStyle name="Normal 2 8 3 37" xfId="11721"/>
    <cellStyle name="Normal 2 8 3 38" xfId="11722"/>
    <cellStyle name="Normal 2 8 3 4" xfId="11723"/>
    <cellStyle name="Normal 2 8 3 5" xfId="11724"/>
    <cellStyle name="Normal 2 8 3 6" xfId="11725"/>
    <cellStyle name="Normal 2 8 3 7" xfId="11726"/>
    <cellStyle name="Normal 2 8 3 8" xfId="11727"/>
    <cellStyle name="Normal 2 8 3 9" xfId="11728"/>
    <cellStyle name="Normal 2 8 30" xfId="11729"/>
    <cellStyle name="Normal 2 8 31" xfId="11730"/>
    <cellStyle name="Normal 2 8 32" xfId="11731"/>
    <cellStyle name="Normal 2 8 33" xfId="11732"/>
    <cellStyle name="Normal 2 8 34" xfId="11733"/>
    <cellStyle name="Normal 2 8 35" xfId="11734"/>
    <cellStyle name="Normal 2 8 36" xfId="11735"/>
    <cellStyle name="Normal 2 8 37" xfId="11736"/>
    <cellStyle name="Normal 2 8 38" xfId="11737"/>
    <cellStyle name="Normal 2 8 39" xfId="11738"/>
    <cellStyle name="Normal 2 8 4" xfId="11739"/>
    <cellStyle name="Normal 2 8 40" xfId="11740"/>
    <cellStyle name="Normal 2 8 5" xfId="11741"/>
    <cellStyle name="Normal 2 8 6" xfId="11742"/>
    <cellStyle name="Normal 2 8 7" xfId="11743"/>
    <cellStyle name="Normal 2 8 8" xfId="11744"/>
    <cellStyle name="Normal 2 8 9" xfId="11745"/>
    <cellStyle name="Normal 2 9" xfId="11746"/>
    <cellStyle name="Normal 2 9 10" xfId="11747"/>
    <cellStyle name="Normal 2 9 11" xfId="11748"/>
    <cellStyle name="Normal 2 9 12" xfId="11749"/>
    <cellStyle name="Normal 2 9 13" xfId="11750"/>
    <cellStyle name="Normal 2 9 14" xfId="11751"/>
    <cellStyle name="Normal 2 9 15" xfId="11752"/>
    <cellStyle name="Normal 2 9 16" xfId="11753"/>
    <cellStyle name="Normal 2 9 17" xfId="11754"/>
    <cellStyle name="Normal 2 9 18" xfId="11755"/>
    <cellStyle name="Normal 2 9 19" xfId="11756"/>
    <cellStyle name="Normal 2 9 2" xfId="11757"/>
    <cellStyle name="Normal 2 9 2 10" xfId="11758"/>
    <cellStyle name="Normal 2 9 2 11" xfId="11759"/>
    <cellStyle name="Normal 2 9 2 12" xfId="11760"/>
    <cellStyle name="Normal 2 9 2 13" xfId="11761"/>
    <cellStyle name="Normal 2 9 2 14" xfId="11762"/>
    <cellStyle name="Normal 2 9 2 15" xfId="11763"/>
    <cellStyle name="Normal 2 9 2 16" xfId="11764"/>
    <cellStyle name="Normal 2 9 2 17" xfId="11765"/>
    <cellStyle name="Normal 2 9 2 18" xfId="11766"/>
    <cellStyle name="Normal 2 9 2 19" xfId="11767"/>
    <cellStyle name="Normal 2 9 2 2" xfId="11768"/>
    <cellStyle name="Normal 2 9 2 2 10" xfId="11769"/>
    <cellStyle name="Normal 2 9 2 2 11" xfId="11770"/>
    <cellStyle name="Normal 2 9 2 2 12" xfId="11771"/>
    <cellStyle name="Normal 2 9 2 2 13" xfId="11772"/>
    <cellStyle name="Normal 2 9 2 2 14" xfId="11773"/>
    <cellStyle name="Normal 2 9 2 2 15" xfId="11774"/>
    <cellStyle name="Normal 2 9 2 2 16" xfId="11775"/>
    <cellStyle name="Normal 2 9 2 2 17" xfId="11776"/>
    <cellStyle name="Normal 2 9 2 2 18" xfId="11777"/>
    <cellStyle name="Normal 2 9 2 2 19" xfId="11778"/>
    <cellStyle name="Normal 2 9 2 2 2" xfId="11779"/>
    <cellStyle name="Normal 2 9 2 2 2 10" xfId="11780"/>
    <cellStyle name="Normal 2 9 2 2 2 11" xfId="11781"/>
    <cellStyle name="Normal 2 9 2 2 2 12" xfId="11782"/>
    <cellStyle name="Normal 2 9 2 2 2 13" xfId="11783"/>
    <cellStyle name="Normal 2 9 2 2 2 14" xfId="11784"/>
    <cellStyle name="Normal 2 9 2 2 2 15" xfId="11785"/>
    <cellStyle name="Normal 2 9 2 2 2 16" xfId="11786"/>
    <cellStyle name="Normal 2 9 2 2 2 17" xfId="11787"/>
    <cellStyle name="Normal 2 9 2 2 2 18" xfId="11788"/>
    <cellStyle name="Normal 2 9 2 2 2 19" xfId="11789"/>
    <cellStyle name="Normal 2 9 2 2 2 2" xfId="11790"/>
    <cellStyle name="Normal 2 9 2 2 2 20" xfId="11791"/>
    <cellStyle name="Normal 2 9 2 2 2 21" xfId="11792"/>
    <cellStyle name="Normal 2 9 2 2 2 22" xfId="11793"/>
    <cellStyle name="Normal 2 9 2 2 2 23" xfId="11794"/>
    <cellStyle name="Normal 2 9 2 2 2 24" xfId="11795"/>
    <cellStyle name="Normal 2 9 2 2 2 25" xfId="11796"/>
    <cellStyle name="Normal 2 9 2 2 2 26" xfId="11797"/>
    <cellStyle name="Normal 2 9 2 2 2 27" xfId="11798"/>
    <cellStyle name="Normal 2 9 2 2 2 28" xfId="11799"/>
    <cellStyle name="Normal 2 9 2 2 2 29" xfId="11800"/>
    <cellStyle name="Normal 2 9 2 2 2 3" xfId="11801"/>
    <cellStyle name="Normal 2 9 2 2 2 30" xfId="11802"/>
    <cellStyle name="Normal 2 9 2 2 2 31" xfId="11803"/>
    <cellStyle name="Normal 2 9 2 2 2 32" xfId="11804"/>
    <cellStyle name="Normal 2 9 2 2 2 33" xfId="11805"/>
    <cellStyle name="Normal 2 9 2 2 2 34" xfId="11806"/>
    <cellStyle name="Normal 2 9 2 2 2 35" xfId="11807"/>
    <cellStyle name="Normal 2 9 2 2 2 36" xfId="11808"/>
    <cellStyle name="Normal 2 9 2 2 2 37" xfId="11809"/>
    <cellStyle name="Normal 2 9 2 2 2 38" xfId="11810"/>
    <cellStyle name="Normal 2 9 2 2 2 4" xfId="11811"/>
    <cellStyle name="Normal 2 9 2 2 2 5" xfId="11812"/>
    <cellStyle name="Normal 2 9 2 2 2 6" xfId="11813"/>
    <cellStyle name="Normal 2 9 2 2 2 7" xfId="11814"/>
    <cellStyle name="Normal 2 9 2 2 2 8" xfId="11815"/>
    <cellStyle name="Normal 2 9 2 2 2 9" xfId="11816"/>
    <cellStyle name="Normal 2 9 2 2 20" xfId="11817"/>
    <cellStyle name="Normal 2 9 2 2 21" xfId="11818"/>
    <cellStyle name="Normal 2 9 2 2 22" xfId="11819"/>
    <cellStyle name="Normal 2 9 2 2 23" xfId="11820"/>
    <cellStyle name="Normal 2 9 2 2 24" xfId="11821"/>
    <cellStyle name="Normal 2 9 2 2 25" xfId="11822"/>
    <cellStyle name="Normal 2 9 2 2 26" xfId="11823"/>
    <cellStyle name="Normal 2 9 2 2 27" xfId="11824"/>
    <cellStyle name="Normal 2 9 2 2 28" xfId="11825"/>
    <cellStyle name="Normal 2 9 2 2 29" xfId="11826"/>
    <cellStyle name="Normal 2 9 2 2 3" xfId="11827"/>
    <cellStyle name="Normal 2 9 2 2 30" xfId="11828"/>
    <cellStyle name="Normal 2 9 2 2 31" xfId="11829"/>
    <cellStyle name="Normal 2 9 2 2 32" xfId="11830"/>
    <cellStyle name="Normal 2 9 2 2 33" xfId="11831"/>
    <cellStyle name="Normal 2 9 2 2 34" xfId="11832"/>
    <cellStyle name="Normal 2 9 2 2 35" xfId="11833"/>
    <cellStyle name="Normal 2 9 2 2 36" xfId="11834"/>
    <cellStyle name="Normal 2 9 2 2 37" xfId="11835"/>
    <cellStyle name="Normal 2 9 2 2 38" xfId="11836"/>
    <cellStyle name="Normal 2 9 2 2 4" xfId="11837"/>
    <cellStyle name="Normal 2 9 2 2 5" xfId="11838"/>
    <cellStyle name="Normal 2 9 2 2 6" xfId="11839"/>
    <cellStyle name="Normal 2 9 2 2 7" xfId="11840"/>
    <cellStyle name="Normal 2 9 2 2 8" xfId="11841"/>
    <cellStyle name="Normal 2 9 2 2 9" xfId="11842"/>
    <cellStyle name="Normal 2 9 2 20" xfId="11843"/>
    <cellStyle name="Normal 2 9 2 21" xfId="11844"/>
    <cellStyle name="Normal 2 9 2 22" xfId="11845"/>
    <cellStyle name="Normal 2 9 2 23" xfId="11846"/>
    <cellStyle name="Normal 2 9 2 24" xfId="11847"/>
    <cellStyle name="Normal 2 9 2 25" xfId="11848"/>
    <cellStyle name="Normal 2 9 2 26" xfId="11849"/>
    <cellStyle name="Normal 2 9 2 27" xfId="11850"/>
    <cellStyle name="Normal 2 9 2 28" xfId="11851"/>
    <cellStyle name="Normal 2 9 2 29" xfId="11852"/>
    <cellStyle name="Normal 2 9 2 3" xfId="11853"/>
    <cellStyle name="Normal 2 9 2 30" xfId="11854"/>
    <cellStyle name="Normal 2 9 2 31" xfId="11855"/>
    <cellStyle name="Normal 2 9 2 32" xfId="11856"/>
    <cellStyle name="Normal 2 9 2 33" xfId="11857"/>
    <cellStyle name="Normal 2 9 2 34" xfId="11858"/>
    <cellStyle name="Normal 2 9 2 35" xfId="11859"/>
    <cellStyle name="Normal 2 9 2 36" xfId="11860"/>
    <cellStyle name="Normal 2 9 2 37" xfId="11861"/>
    <cellStyle name="Normal 2 9 2 38" xfId="11862"/>
    <cellStyle name="Normal 2 9 2 39" xfId="11863"/>
    <cellStyle name="Normal 2 9 2 4" xfId="11864"/>
    <cellStyle name="Normal 2 9 2 40" xfId="11865"/>
    <cellStyle name="Normal 2 9 2 5" xfId="11866"/>
    <cellStyle name="Normal 2 9 2 6" xfId="11867"/>
    <cellStyle name="Normal 2 9 2 7" xfId="11868"/>
    <cellStyle name="Normal 2 9 2 8" xfId="11869"/>
    <cellStyle name="Normal 2 9 2 9" xfId="11870"/>
    <cellStyle name="Normal 2 9 20" xfId="11871"/>
    <cellStyle name="Normal 2 9 21" xfId="11872"/>
    <cellStyle name="Normal 2 9 22" xfId="11873"/>
    <cellStyle name="Normal 2 9 23" xfId="11874"/>
    <cellStyle name="Normal 2 9 24" xfId="11875"/>
    <cellStyle name="Normal 2 9 25" xfId="11876"/>
    <cellStyle name="Normal 2 9 26" xfId="11877"/>
    <cellStyle name="Normal 2 9 27" xfId="11878"/>
    <cellStyle name="Normal 2 9 28" xfId="11879"/>
    <cellStyle name="Normal 2 9 29" xfId="11880"/>
    <cellStyle name="Normal 2 9 3" xfId="11881"/>
    <cellStyle name="Normal 2 9 3 10" xfId="11882"/>
    <cellStyle name="Normal 2 9 3 11" xfId="11883"/>
    <cellStyle name="Normal 2 9 3 12" xfId="11884"/>
    <cellStyle name="Normal 2 9 3 13" xfId="11885"/>
    <cellStyle name="Normal 2 9 3 14" xfId="11886"/>
    <cellStyle name="Normal 2 9 3 15" xfId="11887"/>
    <cellStyle name="Normal 2 9 3 16" xfId="11888"/>
    <cellStyle name="Normal 2 9 3 17" xfId="11889"/>
    <cellStyle name="Normal 2 9 3 18" xfId="11890"/>
    <cellStyle name="Normal 2 9 3 19" xfId="11891"/>
    <cellStyle name="Normal 2 9 3 2" xfId="11892"/>
    <cellStyle name="Normal 2 9 3 2 10" xfId="11893"/>
    <cellStyle name="Normal 2 9 3 2 11" xfId="11894"/>
    <cellStyle name="Normal 2 9 3 2 12" xfId="11895"/>
    <cellStyle name="Normal 2 9 3 2 13" xfId="11896"/>
    <cellStyle name="Normal 2 9 3 2 14" xfId="11897"/>
    <cellStyle name="Normal 2 9 3 2 15" xfId="11898"/>
    <cellStyle name="Normal 2 9 3 2 16" xfId="11899"/>
    <cellStyle name="Normal 2 9 3 2 17" xfId="11900"/>
    <cellStyle name="Normal 2 9 3 2 18" xfId="11901"/>
    <cellStyle name="Normal 2 9 3 2 19" xfId="11902"/>
    <cellStyle name="Normal 2 9 3 2 2" xfId="11903"/>
    <cellStyle name="Normal 2 9 3 2 20" xfId="11904"/>
    <cellStyle name="Normal 2 9 3 2 21" xfId="11905"/>
    <cellStyle name="Normal 2 9 3 2 22" xfId="11906"/>
    <cellStyle name="Normal 2 9 3 2 23" xfId="11907"/>
    <cellStyle name="Normal 2 9 3 2 24" xfId="11908"/>
    <cellStyle name="Normal 2 9 3 2 25" xfId="11909"/>
    <cellStyle name="Normal 2 9 3 2 26" xfId="11910"/>
    <cellStyle name="Normal 2 9 3 2 27" xfId="11911"/>
    <cellStyle name="Normal 2 9 3 2 28" xfId="11912"/>
    <cellStyle name="Normal 2 9 3 2 29" xfId="11913"/>
    <cellStyle name="Normal 2 9 3 2 3" xfId="11914"/>
    <cellStyle name="Normal 2 9 3 2 30" xfId="11915"/>
    <cellStyle name="Normal 2 9 3 2 31" xfId="11916"/>
    <cellStyle name="Normal 2 9 3 2 32" xfId="11917"/>
    <cellStyle name="Normal 2 9 3 2 33" xfId="11918"/>
    <cellStyle name="Normal 2 9 3 2 34" xfId="11919"/>
    <cellStyle name="Normal 2 9 3 2 35" xfId="11920"/>
    <cellStyle name="Normal 2 9 3 2 36" xfId="11921"/>
    <cellStyle name="Normal 2 9 3 2 37" xfId="11922"/>
    <cellStyle name="Normal 2 9 3 2 38" xfId="11923"/>
    <cellStyle name="Normal 2 9 3 2 4" xfId="11924"/>
    <cellStyle name="Normal 2 9 3 2 5" xfId="11925"/>
    <cellStyle name="Normal 2 9 3 2 6" xfId="11926"/>
    <cellStyle name="Normal 2 9 3 2 7" xfId="11927"/>
    <cellStyle name="Normal 2 9 3 2 8" xfId="11928"/>
    <cellStyle name="Normal 2 9 3 2 9" xfId="11929"/>
    <cellStyle name="Normal 2 9 3 20" xfId="11930"/>
    <cellStyle name="Normal 2 9 3 21" xfId="11931"/>
    <cellStyle name="Normal 2 9 3 22" xfId="11932"/>
    <cellStyle name="Normal 2 9 3 23" xfId="11933"/>
    <cellStyle name="Normal 2 9 3 24" xfId="11934"/>
    <cellStyle name="Normal 2 9 3 25" xfId="11935"/>
    <cellStyle name="Normal 2 9 3 26" xfId="11936"/>
    <cellStyle name="Normal 2 9 3 27" xfId="11937"/>
    <cellStyle name="Normal 2 9 3 28" xfId="11938"/>
    <cellStyle name="Normal 2 9 3 29" xfId="11939"/>
    <cellStyle name="Normal 2 9 3 3" xfId="11940"/>
    <cellStyle name="Normal 2 9 3 30" xfId="11941"/>
    <cellStyle name="Normal 2 9 3 31" xfId="11942"/>
    <cellStyle name="Normal 2 9 3 32" xfId="11943"/>
    <cellStyle name="Normal 2 9 3 33" xfId="11944"/>
    <cellStyle name="Normal 2 9 3 34" xfId="11945"/>
    <cellStyle name="Normal 2 9 3 35" xfId="11946"/>
    <cellStyle name="Normal 2 9 3 36" xfId="11947"/>
    <cellStyle name="Normal 2 9 3 37" xfId="11948"/>
    <cellStyle name="Normal 2 9 3 38" xfId="11949"/>
    <cellStyle name="Normal 2 9 3 4" xfId="11950"/>
    <cellStyle name="Normal 2 9 3 5" xfId="11951"/>
    <cellStyle name="Normal 2 9 3 6" xfId="11952"/>
    <cellStyle name="Normal 2 9 3 7" xfId="11953"/>
    <cellStyle name="Normal 2 9 3 8" xfId="11954"/>
    <cellStyle name="Normal 2 9 3 9" xfId="11955"/>
    <cellStyle name="Normal 2 9 30" xfId="11956"/>
    <cellStyle name="Normal 2 9 31" xfId="11957"/>
    <cellStyle name="Normal 2 9 32" xfId="11958"/>
    <cellStyle name="Normal 2 9 33" xfId="11959"/>
    <cellStyle name="Normal 2 9 34" xfId="11960"/>
    <cellStyle name="Normal 2 9 35" xfId="11961"/>
    <cellStyle name="Normal 2 9 36" xfId="11962"/>
    <cellStyle name="Normal 2 9 37" xfId="11963"/>
    <cellStyle name="Normal 2 9 38" xfId="11964"/>
    <cellStyle name="Normal 2 9 39" xfId="11965"/>
    <cellStyle name="Normal 2 9 4" xfId="11966"/>
    <cellStyle name="Normal 2 9 40" xfId="11967"/>
    <cellStyle name="Normal 2 9 5" xfId="11968"/>
    <cellStyle name="Normal 2 9 6" xfId="11969"/>
    <cellStyle name="Normal 2 9 7" xfId="11970"/>
    <cellStyle name="Normal 2 9 8" xfId="11971"/>
    <cellStyle name="Normal 2 9 9" xfId="11972"/>
    <cellStyle name="Normal 20" xfId="11973"/>
    <cellStyle name="Normal 21" xfId="11974"/>
    <cellStyle name="Normal 21 10" xfId="11975"/>
    <cellStyle name="Normal 21 11" xfId="11976"/>
    <cellStyle name="Normal 21 12" xfId="11977"/>
    <cellStyle name="Normal 21 13" xfId="11978"/>
    <cellStyle name="Normal 21 14" xfId="11979"/>
    <cellStyle name="Normal 21 15" xfId="11980"/>
    <cellStyle name="Normal 21 16" xfId="11981"/>
    <cellStyle name="Normal 21 17" xfId="11982"/>
    <cellStyle name="Normal 21 18" xfId="11983"/>
    <cellStyle name="Normal 21 19" xfId="11984"/>
    <cellStyle name="Normal 21 2" xfId="11985"/>
    <cellStyle name="Normal 21 20" xfId="11986"/>
    <cellStyle name="Normal 21 21" xfId="11987"/>
    <cellStyle name="Normal 21 22" xfId="11988"/>
    <cellStyle name="Normal 21 23" xfId="11989"/>
    <cellStyle name="Normal 21 24" xfId="11990"/>
    <cellStyle name="Normal 21 25" xfId="11991"/>
    <cellStyle name="Normal 21 26" xfId="11992"/>
    <cellStyle name="Normal 21 27" xfId="11993"/>
    <cellStyle name="Normal 21 28" xfId="11994"/>
    <cellStyle name="Normal 21 29" xfId="11995"/>
    <cellStyle name="Normal 21 3" xfId="11996"/>
    <cellStyle name="Normal 21 30" xfId="11997"/>
    <cellStyle name="Normal 21 31" xfId="11998"/>
    <cellStyle name="Normal 21 32" xfId="11999"/>
    <cellStyle name="Normal 21 33" xfId="12000"/>
    <cellStyle name="Normal 21 34" xfId="12001"/>
    <cellStyle name="Normal 21 35" xfId="12002"/>
    <cellStyle name="Normal 21 36" xfId="12003"/>
    <cellStyle name="Normal 21 37" xfId="12004"/>
    <cellStyle name="Normal 21 38" xfId="12005"/>
    <cellStyle name="Normal 21 39" xfId="12006"/>
    <cellStyle name="Normal 21 4" xfId="12007"/>
    <cellStyle name="Normal 21 40" xfId="12008"/>
    <cellStyle name="Normal 21 41" xfId="12009"/>
    <cellStyle name="Normal 21 42" xfId="12010"/>
    <cellStyle name="Normal 21 43" xfId="12011"/>
    <cellStyle name="Normal 21 44" xfId="12012"/>
    <cellStyle name="Normal 21 45" xfId="12013"/>
    <cellStyle name="Normal 21 46" xfId="12014"/>
    <cellStyle name="Normal 21 47" xfId="12015"/>
    <cellStyle name="Normal 21 48" xfId="12016"/>
    <cellStyle name="Normal 21 49" xfId="12017"/>
    <cellStyle name="Normal 21 5" xfId="12018"/>
    <cellStyle name="Normal 21 50" xfId="12019"/>
    <cellStyle name="Normal 21 51" xfId="12020"/>
    <cellStyle name="Normal 21 52" xfId="12021"/>
    <cellStyle name="Normal 21 53" xfId="12022"/>
    <cellStyle name="Normal 21 54" xfId="12023"/>
    <cellStyle name="Normal 21 55" xfId="12024"/>
    <cellStyle name="Normal 21 56" xfId="12025"/>
    <cellStyle name="Normal 21 57" xfId="12026"/>
    <cellStyle name="Normal 21 58" xfId="12027"/>
    <cellStyle name="Normal 21 59" xfId="12028"/>
    <cellStyle name="Normal 21 6" xfId="12029"/>
    <cellStyle name="Normal 21 60" xfId="12030"/>
    <cellStyle name="Normal 21 61" xfId="12031"/>
    <cellStyle name="Normal 21 62" xfId="12032"/>
    <cellStyle name="Normal 21 63" xfId="12033"/>
    <cellStyle name="Normal 21 64" xfId="12034"/>
    <cellStyle name="Normal 21 65" xfId="12035"/>
    <cellStyle name="Normal 21 66" xfId="12036"/>
    <cellStyle name="Normal 21 67" xfId="12037"/>
    <cellStyle name="Normal 21 68" xfId="12038"/>
    <cellStyle name="Normal 21 7" xfId="12039"/>
    <cellStyle name="Normal 21 8" xfId="12040"/>
    <cellStyle name="Normal 21 9" xfId="12041"/>
    <cellStyle name="Normal 3" xfId="12042"/>
    <cellStyle name="Normal 3 10" xfId="12043"/>
    <cellStyle name="Normal 3 10 10" xfId="12044"/>
    <cellStyle name="Normal 3 10 11" xfId="12045"/>
    <cellStyle name="Normal 3 10 12" xfId="12046"/>
    <cellStyle name="Normal 3 10 13" xfId="12047"/>
    <cellStyle name="Normal 3 10 14" xfId="12048"/>
    <cellStyle name="Normal 3 10 15" xfId="12049"/>
    <cellStyle name="Normal 3 10 16" xfId="12050"/>
    <cellStyle name="Normal 3 10 17" xfId="12051"/>
    <cellStyle name="Normal 3 10 18" xfId="12052"/>
    <cellStyle name="Normal 3 10 19" xfId="12053"/>
    <cellStyle name="Normal 3 10 2" xfId="12054"/>
    <cellStyle name="Normal 3 10 2 10" xfId="12055"/>
    <cellStyle name="Normal 3 10 2 11" xfId="12056"/>
    <cellStyle name="Normal 3 10 2 12" xfId="12057"/>
    <cellStyle name="Normal 3 10 2 13" xfId="12058"/>
    <cellStyle name="Normal 3 10 2 14" xfId="12059"/>
    <cellStyle name="Normal 3 10 2 15" xfId="12060"/>
    <cellStyle name="Normal 3 10 2 16" xfId="12061"/>
    <cellStyle name="Normal 3 10 2 17" xfId="12062"/>
    <cellStyle name="Normal 3 10 2 18" xfId="12063"/>
    <cellStyle name="Normal 3 10 2 19" xfId="12064"/>
    <cellStyle name="Normal 3 10 2 2" xfId="12065"/>
    <cellStyle name="Normal 3 10 2 20" xfId="12066"/>
    <cellStyle name="Normal 3 10 2 21" xfId="12067"/>
    <cellStyle name="Normal 3 10 2 22" xfId="12068"/>
    <cellStyle name="Normal 3 10 2 23" xfId="12069"/>
    <cellStyle name="Normal 3 10 2 24" xfId="12070"/>
    <cellStyle name="Normal 3 10 2 25" xfId="12071"/>
    <cellStyle name="Normal 3 10 2 26" xfId="12072"/>
    <cellStyle name="Normal 3 10 2 27" xfId="12073"/>
    <cellStyle name="Normal 3 10 2 28" xfId="12074"/>
    <cellStyle name="Normal 3 10 2 29" xfId="12075"/>
    <cellStyle name="Normal 3 10 2 3" xfId="12076"/>
    <cellStyle name="Normal 3 10 2 30" xfId="12077"/>
    <cellStyle name="Normal 3 10 2 31" xfId="12078"/>
    <cellStyle name="Normal 3 10 2 32" xfId="12079"/>
    <cellStyle name="Normal 3 10 2 4" xfId="12080"/>
    <cellStyle name="Normal 3 10 2 5" xfId="12081"/>
    <cellStyle name="Normal 3 10 2 6" xfId="12082"/>
    <cellStyle name="Normal 3 10 2 7" xfId="12083"/>
    <cellStyle name="Normal 3 10 2 8" xfId="12084"/>
    <cellStyle name="Normal 3 10 2 9" xfId="12085"/>
    <cellStyle name="Normal 3 10 20" xfId="12086"/>
    <cellStyle name="Normal 3 10 21" xfId="12087"/>
    <cellStyle name="Normal 3 10 22" xfId="12088"/>
    <cellStyle name="Normal 3 10 23" xfId="12089"/>
    <cellStyle name="Normal 3 10 24" xfId="12090"/>
    <cellStyle name="Normal 3 10 25" xfId="12091"/>
    <cellStyle name="Normal 3 10 26" xfId="12092"/>
    <cellStyle name="Normal 3 10 27" xfId="12093"/>
    <cellStyle name="Normal 3 10 28" xfId="12094"/>
    <cellStyle name="Normal 3 10 29" xfId="12095"/>
    <cellStyle name="Normal 3 10 3" xfId="12096"/>
    <cellStyle name="Normal 3 10 30" xfId="12097"/>
    <cellStyle name="Normal 3 10 31" xfId="12098"/>
    <cellStyle name="Normal 3 10 32" xfId="12099"/>
    <cellStyle name="Normal 3 10 33" xfId="12100"/>
    <cellStyle name="Normal 3 10 34" xfId="12101"/>
    <cellStyle name="Normal 3 10 4" xfId="12102"/>
    <cellStyle name="Normal 3 10 5" xfId="12103"/>
    <cellStyle name="Normal 3 10 6" xfId="12104"/>
    <cellStyle name="Normal 3 10 7" xfId="12105"/>
    <cellStyle name="Normal 3 10 8" xfId="12106"/>
    <cellStyle name="Normal 3 10 9" xfId="12107"/>
    <cellStyle name="Normal 3 11" xfId="12108"/>
    <cellStyle name="Normal 3 11 10" xfId="12109"/>
    <cellStyle name="Normal 3 11 11" xfId="12110"/>
    <cellStyle name="Normal 3 11 12" xfId="12111"/>
    <cellStyle name="Normal 3 11 13" xfId="12112"/>
    <cellStyle name="Normal 3 11 14" xfId="12113"/>
    <cellStyle name="Normal 3 11 15" xfId="12114"/>
    <cellStyle name="Normal 3 11 16" xfId="12115"/>
    <cellStyle name="Normal 3 11 17" xfId="12116"/>
    <cellStyle name="Normal 3 11 18" xfId="12117"/>
    <cellStyle name="Normal 3 11 19" xfId="12118"/>
    <cellStyle name="Normal 3 11 2" xfId="12119"/>
    <cellStyle name="Normal 3 11 2 10" xfId="12120"/>
    <cellStyle name="Normal 3 11 2 11" xfId="12121"/>
    <cellStyle name="Normal 3 11 2 12" xfId="12122"/>
    <cellStyle name="Normal 3 11 2 13" xfId="12123"/>
    <cellStyle name="Normal 3 11 2 14" xfId="12124"/>
    <cellStyle name="Normal 3 11 2 15" xfId="12125"/>
    <cellStyle name="Normal 3 11 2 16" xfId="12126"/>
    <cellStyle name="Normal 3 11 2 17" xfId="12127"/>
    <cellStyle name="Normal 3 11 2 18" xfId="12128"/>
    <cellStyle name="Normal 3 11 2 19" xfId="12129"/>
    <cellStyle name="Normal 3 11 2 2" xfId="12130"/>
    <cellStyle name="Normal 3 11 2 20" xfId="12131"/>
    <cellStyle name="Normal 3 11 2 21" xfId="12132"/>
    <cellStyle name="Normal 3 11 2 22" xfId="12133"/>
    <cellStyle name="Normal 3 11 2 23" xfId="12134"/>
    <cellStyle name="Normal 3 11 2 24" xfId="12135"/>
    <cellStyle name="Normal 3 11 2 25" xfId="12136"/>
    <cellStyle name="Normal 3 11 2 26" xfId="12137"/>
    <cellStyle name="Normal 3 11 2 27" xfId="12138"/>
    <cellStyle name="Normal 3 11 2 28" xfId="12139"/>
    <cellStyle name="Normal 3 11 2 29" xfId="12140"/>
    <cellStyle name="Normal 3 11 2 3" xfId="12141"/>
    <cellStyle name="Normal 3 11 2 30" xfId="12142"/>
    <cellStyle name="Normal 3 11 2 31" xfId="12143"/>
    <cellStyle name="Normal 3 11 2 32" xfId="12144"/>
    <cellStyle name="Normal 3 11 2 4" xfId="12145"/>
    <cellStyle name="Normal 3 11 2 5" xfId="12146"/>
    <cellStyle name="Normal 3 11 2 6" xfId="12147"/>
    <cellStyle name="Normal 3 11 2 7" xfId="12148"/>
    <cellStyle name="Normal 3 11 2 8" xfId="12149"/>
    <cellStyle name="Normal 3 11 2 9" xfId="12150"/>
    <cellStyle name="Normal 3 11 20" xfId="12151"/>
    <cellStyle name="Normal 3 11 21" xfId="12152"/>
    <cellStyle name="Normal 3 11 22" xfId="12153"/>
    <cellStyle name="Normal 3 11 23" xfId="12154"/>
    <cellStyle name="Normal 3 11 24" xfId="12155"/>
    <cellStyle name="Normal 3 11 25" xfId="12156"/>
    <cellStyle name="Normal 3 11 26" xfId="12157"/>
    <cellStyle name="Normal 3 11 27" xfId="12158"/>
    <cellStyle name="Normal 3 11 28" xfId="12159"/>
    <cellStyle name="Normal 3 11 29" xfId="12160"/>
    <cellStyle name="Normal 3 11 3" xfId="12161"/>
    <cellStyle name="Normal 3 11 30" xfId="12162"/>
    <cellStyle name="Normal 3 11 31" xfId="12163"/>
    <cellStyle name="Normal 3 11 32" xfId="12164"/>
    <cellStyle name="Normal 3 11 33" xfId="12165"/>
    <cellStyle name="Normal 3 11 34" xfId="12166"/>
    <cellStyle name="Normal 3 11 4" xfId="12167"/>
    <cellStyle name="Normal 3 11 5" xfId="12168"/>
    <cellStyle name="Normal 3 11 6" xfId="12169"/>
    <cellStyle name="Normal 3 11 7" xfId="12170"/>
    <cellStyle name="Normal 3 11 8" xfId="12171"/>
    <cellStyle name="Normal 3 11 9" xfId="12172"/>
    <cellStyle name="Normal 3 12" xfId="12173"/>
    <cellStyle name="Normal 3 12 10" xfId="12174"/>
    <cellStyle name="Normal 3 12 11" xfId="12175"/>
    <cellStyle name="Normal 3 12 12" xfId="12176"/>
    <cellStyle name="Normal 3 12 13" xfId="12177"/>
    <cellStyle name="Normal 3 12 14" xfId="12178"/>
    <cellStyle name="Normal 3 12 15" xfId="12179"/>
    <cellStyle name="Normal 3 12 16" xfId="12180"/>
    <cellStyle name="Normal 3 12 17" xfId="12181"/>
    <cellStyle name="Normal 3 12 18" xfId="12182"/>
    <cellStyle name="Normal 3 12 19" xfId="12183"/>
    <cellStyle name="Normal 3 12 2" xfId="12184"/>
    <cellStyle name="Normal 3 12 2 10" xfId="12185"/>
    <cellStyle name="Normal 3 12 2 11" xfId="12186"/>
    <cellStyle name="Normal 3 12 2 12" xfId="12187"/>
    <cellStyle name="Normal 3 12 2 13" xfId="12188"/>
    <cellStyle name="Normal 3 12 2 14" xfId="12189"/>
    <cellStyle name="Normal 3 12 2 15" xfId="12190"/>
    <cellStyle name="Normal 3 12 2 16" xfId="12191"/>
    <cellStyle name="Normal 3 12 2 17" xfId="12192"/>
    <cellStyle name="Normal 3 12 2 18" xfId="12193"/>
    <cellStyle name="Normal 3 12 2 19" xfId="12194"/>
    <cellStyle name="Normal 3 12 2 2" xfId="12195"/>
    <cellStyle name="Normal 3 12 2 20" xfId="12196"/>
    <cellStyle name="Normal 3 12 2 21" xfId="12197"/>
    <cellStyle name="Normal 3 12 2 22" xfId="12198"/>
    <cellStyle name="Normal 3 12 2 23" xfId="12199"/>
    <cellStyle name="Normal 3 12 2 24" xfId="12200"/>
    <cellStyle name="Normal 3 12 2 25" xfId="12201"/>
    <cellStyle name="Normal 3 12 2 26" xfId="12202"/>
    <cellStyle name="Normal 3 12 2 27" xfId="12203"/>
    <cellStyle name="Normal 3 12 2 28" xfId="12204"/>
    <cellStyle name="Normal 3 12 2 29" xfId="12205"/>
    <cellStyle name="Normal 3 12 2 3" xfId="12206"/>
    <cellStyle name="Normal 3 12 2 30" xfId="12207"/>
    <cellStyle name="Normal 3 12 2 31" xfId="12208"/>
    <cellStyle name="Normal 3 12 2 32" xfId="12209"/>
    <cellStyle name="Normal 3 12 2 4" xfId="12210"/>
    <cellStyle name="Normal 3 12 2 5" xfId="12211"/>
    <cellStyle name="Normal 3 12 2 6" xfId="12212"/>
    <cellStyle name="Normal 3 12 2 7" xfId="12213"/>
    <cellStyle name="Normal 3 12 2 8" xfId="12214"/>
    <cellStyle name="Normal 3 12 2 9" xfId="12215"/>
    <cellStyle name="Normal 3 12 20" xfId="12216"/>
    <cellStyle name="Normal 3 12 21" xfId="12217"/>
    <cellStyle name="Normal 3 12 22" xfId="12218"/>
    <cellStyle name="Normal 3 12 23" xfId="12219"/>
    <cellStyle name="Normal 3 12 24" xfId="12220"/>
    <cellStyle name="Normal 3 12 25" xfId="12221"/>
    <cellStyle name="Normal 3 12 26" xfId="12222"/>
    <cellStyle name="Normal 3 12 27" xfId="12223"/>
    <cellStyle name="Normal 3 12 28" xfId="12224"/>
    <cellStyle name="Normal 3 12 29" xfId="12225"/>
    <cellStyle name="Normal 3 12 3" xfId="12226"/>
    <cellStyle name="Normal 3 12 30" xfId="12227"/>
    <cellStyle name="Normal 3 12 31" xfId="12228"/>
    <cellStyle name="Normal 3 12 32" xfId="12229"/>
    <cellStyle name="Normal 3 12 33" xfId="12230"/>
    <cellStyle name="Normal 3 12 34" xfId="12231"/>
    <cellStyle name="Normal 3 12 4" xfId="12232"/>
    <cellStyle name="Normal 3 12 5" xfId="12233"/>
    <cellStyle name="Normal 3 12 6" xfId="12234"/>
    <cellStyle name="Normal 3 12 7" xfId="12235"/>
    <cellStyle name="Normal 3 12 8" xfId="12236"/>
    <cellStyle name="Normal 3 12 9" xfId="12237"/>
    <cellStyle name="Normal 3 13" xfId="12238"/>
    <cellStyle name="Normal 3 13 10" xfId="12239"/>
    <cellStyle name="Normal 3 13 11" xfId="12240"/>
    <cellStyle name="Normal 3 13 12" xfId="12241"/>
    <cellStyle name="Normal 3 13 13" xfId="12242"/>
    <cellStyle name="Normal 3 13 14" xfId="12243"/>
    <cellStyle name="Normal 3 13 15" xfId="12244"/>
    <cellStyle name="Normal 3 13 16" xfId="12245"/>
    <cellStyle name="Normal 3 13 17" xfId="12246"/>
    <cellStyle name="Normal 3 13 18" xfId="12247"/>
    <cellStyle name="Normal 3 13 19" xfId="12248"/>
    <cellStyle name="Normal 3 13 2" xfId="12249"/>
    <cellStyle name="Normal 3 13 2 10" xfId="12250"/>
    <cellStyle name="Normal 3 13 2 11" xfId="12251"/>
    <cellStyle name="Normal 3 13 2 12" xfId="12252"/>
    <cellStyle name="Normal 3 13 2 13" xfId="12253"/>
    <cellStyle name="Normal 3 13 2 14" xfId="12254"/>
    <cellStyle name="Normal 3 13 2 15" xfId="12255"/>
    <cellStyle name="Normal 3 13 2 16" xfId="12256"/>
    <cellStyle name="Normal 3 13 2 17" xfId="12257"/>
    <cellStyle name="Normal 3 13 2 18" xfId="12258"/>
    <cellStyle name="Normal 3 13 2 19" xfId="12259"/>
    <cellStyle name="Normal 3 13 2 2" xfId="12260"/>
    <cellStyle name="Normal 3 13 2 20" xfId="12261"/>
    <cellStyle name="Normal 3 13 2 21" xfId="12262"/>
    <cellStyle name="Normal 3 13 2 22" xfId="12263"/>
    <cellStyle name="Normal 3 13 2 23" xfId="12264"/>
    <cellStyle name="Normal 3 13 2 24" xfId="12265"/>
    <cellStyle name="Normal 3 13 2 25" xfId="12266"/>
    <cellStyle name="Normal 3 13 2 26" xfId="12267"/>
    <cellStyle name="Normal 3 13 2 27" xfId="12268"/>
    <cellStyle name="Normal 3 13 2 28" xfId="12269"/>
    <cellStyle name="Normal 3 13 2 29" xfId="12270"/>
    <cellStyle name="Normal 3 13 2 3" xfId="12271"/>
    <cellStyle name="Normal 3 13 2 30" xfId="12272"/>
    <cellStyle name="Normal 3 13 2 31" xfId="12273"/>
    <cellStyle name="Normal 3 13 2 32" xfId="12274"/>
    <cellStyle name="Normal 3 13 2 4" xfId="12275"/>
    <cellStyle name="Normal 3 13 2 5" xfId="12276"/>
    <cellStyle name="Normal 3 13 2 6" xfId="12277"/>
    <cellStyle name="Normal 3 13 2 7" xfId="12278"/>
    <cellStyle name="Normal 3 13 2 8" xfId="12279"/>
    <cellStyle name="Normal 3 13 2 9" xfId="12280"/>
    <cellStyle name="Normal 3 13 20" xfId="12281"/>
    <cellStyle name="Normal 3 13 21" xfId="12282"/>
    <cellStyle name="Normal 3 13 22" xfId="12283"/>
    <cellStyle name="Normal 3 13 23" xfId="12284"/>
    <cellStyle name="Normal 3 13 24" xfId="12285"/>
    <cellStyle name="Normal 3 13 25" xfId="12286"/>
    <cellStyle name="Normal 3 13 26" xfId="12287"/>
    <cellStyle name="Normal 3 13 27" xfId="12288"/>
    <cellStyle name="Normal 3 13 28" xfId="12289"/>
    <cellStyle name="Normal 3 13 29" xfId="12290"/>
    <cellStyle name="Normal 3 13 3" xfId="12291"/>
    <cellStyle name="Normal 3 13 30" xfId="12292"/>
    <cellStyle name="Normal 3 13 31" xfId="12293"/>
    <cellStyle name="Normal 3 13 32" xfId="12294"/>
    <cellStyle name="Normal 3 13 33" xfId="12295"/>
    <cellStyle name="Normal 3 13 34" xfId="12296"/>
    <cellStyle name="Normal 3 13 4" xfId="12297"/>
    <cellStyle name="Normal 3 13 5" xfId="12298"/>
    <cellStyle name="Normal 3 13 6" xfId="12299"/>
    <cellStyle name="Normal 3 13 7" xfId="12300"/>
    <cellStyle name="Normal 3 13 8" xfId="12301"/>
    <cellStyle name="Normal 3 13 9" xfId="12302"/>
    <cellStyle name="Normal 3 14" xfId="12303"/>
    <cellStyle name="Normal 3 14 10" xfId="12304"/>
    <cellStyle name="Normal 3 14 11" xfId="12305"/>
    <cellStyle name="Normal 3 14 12" xfId="12306"/>
    <cellStyle name="Normal 3 14 13" xfId="12307"/>
    <cellStyle name="Normal 3 14 14" xfId="12308"/>
    <cellStyle name="Normal 3 14 15" xfId="12309"/>
    <cellStyle name="Normal 3 14 16" xfId="12310"/>
    <cellStyle name="Normal 3 14 17" xfId="12311"/>
    <cellStyle name="Normal 3 14 18" xfId="12312"/>
    <cellStyle name="Normal 3 14 19" xfId="12313"/>
    <cellStyle name="Normal 3 14 2" xfId="12314"/>
    <cellStyle name="Normal 3 14 2 10" xfId="12315"/>
    <cellStyle name="Normal 3 14 2 11" xfId="12316"/>
    <cellStyle name="Normal 3 14 2 12" xfId="12317"/>
    <cellStyle name="Normal 3 14 2 13" xfId="12318"/>
    <cellStyle name="Normal 3 14 2 14" xfId="12319"/>
    <cellStyle name="Normal 3 14 2 15" xfId="12320"/>
    <cellStyle name="Normal 3 14 2 16" xfId="12321"/>
    <cellStyle name="Normal 3 14 2 17" xfId="12322"/>
    <cellStyle name="Normal 3 14 2 18" xfId="12323"/>
    <cellStyle name="Normal 3 14 2 19" xfId="12324"/>
    <cellStyle name="Normal 3 14 2 2" xfId="12325"/>
    <cellStyle name="Normal 3 14 2 20" xfId="12326"/>
    <cellStyle name="Normal 3 14 2 21" xfId="12327"/>
    <cellStyle name="Normal 3 14 2 22" xfId="12328"/>
    <cellStyle name="Normal 3 14 2 23" xfId="12329"/>
    <cellStyle name="Normal 3 14 2 24" xfId="12330"/>
    <cellStyle name="Normal 3 14 2 25" xfId="12331"/>
    <cellStyle name="Normal 3 14 2 26" xfId="12332"/>
    <cellStyle name="Normal 3 14 2 27" xfId="12333"/>
    <cellStyle name="Normal 3 14 2 28" xfId="12334"/>
    <cellStyle name="Normal 3 14 2 29" xfId="12335"/>
    <cellStyle name="Normal 3 14 2 3" xfId="12336"/>
    <cellStyle name="Normal 3 14 2 30" xfId="12337"/>
    <cellStyle name="Normal 3 14 2 31" xfId="12338"/>
    <cellStyle name="Normal 3 14 2 32" xfId="12339"/>
    <cellStyle name="Normal 3 14 2 4" xfId="12340"/>
    <cellStyle name="Normal 3 14 2 5" xfId="12341"/>
    <cellStyle name="Normal 3 14 2 6" xfId="12342"/>
    <cellStyle name="Normal 3 14 2 7" xfId="12343"/>
    <cellStyle name="Normal 3 14 2 8" xfId="12344"/>
    <cellStyle name="Normal 3 14 2 9" xfId="12345"/>
    <cellStyle name="Normal 3 14 20" xfId="12346"/>
    <cellStyle name="Normal 3 14 21" xfId="12347"/>
    <cellStyle name="Normal 3 14 22" xfId="12348"/>
    <cellStyle name="Normal 3 14 23" xfId="12349"/>
    <cellStyle name="Normal 3 14 24" xfId="12350"/>
    <cellStyle name="Normal 3 14 25" xfId="12351"/>
    <cellStyle name="Normal 3 14 26" xfId="12352"/>
    <cellStyle name="Normal 3 14 27" xfId="12353"/>
    <cellStyle name="Normal 3 14 28" xfId="12354"/>
    <cellStyle name="Normal 3 14 29" xfId="12355"/>
    <cellStyle name="Normal 3 14 3" xfId="12356"/>
    <cellStyle name="Normal 3 14 30" xfId="12357"/>
    <cellStyle name="Normal 3 14 31" xfId="12358"/>
    <cellStyle name="Normal 3 14 32" xfId="12359"/>
    <cellStyle name="Normal 3 14 33" xfId="12360"/>
    <cellStyle name="Normal 3 14 34" xfId="12361"/>
    <cellStyle name="Normal 3 14 4" xfId="12362"/>
    <cellStyle name="Normal 3 14 5" xfId="12363"/>
    <cellStyle name="Normal 3 14 6" xfId="12364"/>
    <cellStyle name="Normal 3 14 7" xfId="12365"/>
    <cellStyle name="Normal 3 14 8" xfId="12366"/>
    <cellStyle name="Normal 3 14 9" xfId="12367"/>
    <cellStyle name="Normal 3 15" xfId="12368"/>
    <cellStyle name="Normal 3 15 10" xfId="12369"/>
    <cellStyle name="Normal 3 15 11" xfId="12370"/>
    <cellStyle name="Normal 3 15 12" xfId="12371"/>
    <cellStyle name="Normal 3 15 13" xfId="12372"/>
    <cellStyle name="Normal 3 15 14" xfId="12373"/>
    <cellStyle name="Normal 3 15 15" xfId="12374"/>
    <cellStyle name="Normal 3 15 16" xfId="12375"/>
    <cellStyle name="Normal 3 15 17" xfId="12376"/>
    <cellStyle name="Normal 3 15 18" xfId="12377"/>
    <cellStyle name="Normal 3 15 19" xfId="12378"/>
    <cellStyle name="Normal 3 15 2" xfId="12379"/>
    <cellStyle name="Normal 3 15 20" xfId="12380"/>
    <cellStyle name="Normal 3 15 21" xfId="12381"/>
    <cellStyle name="Normal 3 15 22" xfId="12382"/>
    <cellStyle name="Normal 3 15 23" xfId="12383"/>
    <cellStyle name="Normal 3 15 24" xfId="12384"/>
    <cellStyle name="Normal 3 15 25" xfId="12385"/>
    <cellStyle name="Normal 3 15 26" xfId="12386"/>
    <cellStyle name="Normal 3 15 27" xfId="12387"/>
    <cellStyle name="Normal 3 15 28" xfId="12388"/>
    <cellStyle name="Normal 3 15 29" xfId="12389"/>
    <cellStyle name="Normal 3 15 3" xfId="12390"/>
    <cellStyle name="Normal 3 15 30" xfId="12391"/>
    <cellStyle name="Normal 3 15 31" xfId="12392"/>
    <cellStyle name="Normal 3 15 32" xfId="12393"/>
    <cellStyle name="Normal 3 15 4" xfId="12394"/>
    <cellStyle name="Normal 3 15 5" xfId="12395"/>
    <cellStyle name="Normal 3 15 6" xfId="12396"/>
    <cellStyle name="Normal 3 15 7" xfId="12397"/>
    <cellStyle name="Normal 3 15 8" xfId="12398"/>
    <cellStyle name="Normal 3 15 9" xfId="12399"/>
    <cellStyle name="Normal 3 16" xfId="12400"/>
    <cellStyle name="Normal 3 16 10" xfId="12401"/>
    <cellStyle name="Normal 3 16 11" xfId="12402"/>
    <cellStyle name="Normal 3 16 12" xfId="12403"/>
    <cellStyle name="Normal 3 16 13" xfId="12404"/>
    <cellStyle name="Normal 3 16 14" xfId="12405"/>
    <cellStyle name="Normal 3 16 15" xfId="12406"/>
    <cellStyle name="Normal 3 16 16" xfId="12407"/>
    <cellStyle name="Normal 3 16 17" xfId="12408"/>
    <cellStyle name="Normal 3 16 18" xfId="12409"/>
    <cellStyle name="Normal 3 16 19" xfId="12410"/>
    <cellStyle name="Normal 3 16 2" xfId="12411"/>
    <cellStyle name="Normal 3 16 20" xfId="12412"/>
    <cellStyle name="Normal 3 16 21" xfId="12413"/>
    <cellStyle name="Normal 3 16 22" xfId="12414"/>
    <cellStyle name="Normal 3 16 23" xfId="12415"/>
    <cellStyle name="Normal 3 16 24" xfId="12416"/>
    <cellStyle name="Normal 3 16 25" xfId="12417"/>
    <cellStyle name="Normal 3 16 26" xfId="12418"/>
    <cellStyle name="Normal 3 16 27" xfId="12419"/>
    <cellStyle name="Normal 3 16 28" xfId="12420"/>
    <cellStyle name="Normal 3 16 29" xfId="12421"/>
    <cellStyle name="Normal 3 16 3" xfId="12422"/>
    <cellStyle name="Normal 3 16 30" xfId="12423"/>
    <cellStyle name="Normal 3 16 31" xfId="12424"/>
    <cellStyle name="Normal 3 16 32" xfId="12425"/>
    <cellStyle name="Normal 3 16 4" xfId="12426"/>
    <cellStyle name="Normal 3 16 5" xfId="12427"/>
    <cellStyle name="Normal 3 16 6" xfId="12428"/>
    <cellStyle name="Normal 3 16 7" xfId="12429"/>
    <cellStyle name="Normal 3 16 8" xfId="12430"/>
    <cellStyle name="Normal 3 16 9" xfId="12431"/>
    <cellStyle name="Normal 3 17" xfId="12432"/>
    <cellStyle name="Normal 3 17 2" xfId="12433"/>
    <cellStyle name="Normal 3 17 3" xfId="12434"/>
    <cellStyle name="Normal 3 17 4" xfId="12435"/>
    <cellStyle name="Normal 3 17 5" xfId="12436"/>
    <cellStyle name="Normal 3 17 6" xfId="12437"/>
    <cellStyle name="Normal 3 18" xfId="12438"/>
    <cellStyle name="Normal 3 18 2" xfId="12439"/>
    <cellStyle name="Normal 3 18 3" xfId="12440"/>
    <cellStyle name="Normal 3 18 4" xfId="12441"/>
    <cellStyle name="Normal 3 18 5" xfId="12442"/>
    <cellStyle name="Normal 3 18 6" xfId="12443"/>
    <cellStyle name="Normal 3 19" xfId="12444"/>
    <cellStyle name="Normal 3 19 2" xfId="12445"/>
    <cellStyle name="Normal 3 19 3" xfId="12446"/>
    <cellStyle name="Normal 3 19 4" xfId="12447"/>
    <cellStyle name="Normal 3 19 5" xfId="12448"/>
    <cellStyle name="Normal 3 19 6" xfId="12449"/>
    <cellStyle name="Normal 3 2" xfId="12450"/>
    <cellStyle name="Normal 3 2 10" xfId="12451"/>
    <cellStyle name="Normal 3 2 11" xfId="12452"/>
    <cellStyle name="Normal 3 2 12" xfId="12453"/>
    <cellStyle name="Normal 3 2 13" xfId="12454"/>
    <cellStyle name="Normal 3 2 14" xfId="12455"/>
    <cellStyle name="Normal 3 2 15" xfId="12456"/>
    <cellStyle name="Normal 3 2 16" xfId="12457"/>
    <cellStyle name="Normal 3 2 17" xfId="12458"/>
    <cellStyle name="Normal 3 2 18" xfId="12459"/>
    <cellStyle name="Normal 3 2 19" xfId="12460"/>
    <cellStyle name="Normal 3 2 2" xfId="12461"/>
    <cellStyle name="Normal 3 2 2 10" xfId="12462"/>
    <cellStyle name="Normal 3 2 2 11" xfId="12463"/>
    <cellStyle name="Normal 3 2 2 12" xfId="12464"/>
    <cellStyle name="Normal 3 2 2 13" xfId="12465"/>
    <cellStyle name="Normal 3 2 2 14" xfId="12466"/>
    <cellStyle name="Normal 3 2 2 15" xfId="12467"/>
    <cellStyle name="Normal 3 2 2 16" xfId="12468"/>
    <cellStyle name="Normal 3 2 2 17" xfId="12469"/>
    <cellStyle name="Normal 3 2 2 18" xfId="12470"/>
    <cellStyle name="Normal 3 2 2 19" xfId="12471"/>
    <cellStyle name="Normal 3 2 2 2" xfId="12472"/>
    <cellStyle name="Normal 3 2 2 2 10" xfId="12473"/>
    <cellStyle name="Normal 3 2 2 2 11" xfId="12474"/>
    <cellStyle name="Normal 3 2 2 2 12" xfId="12475"/>
    <cellStyle name="Normal 3 2 2 2 13" xfId="12476"/>
    <cellStyle name="Normal 3 2 2 2 14" xfId="12477"/>
    <cellStyle name="Normal 3 2 2 2 15" xfId="12478"/>
    <cellStyle name="Normal 3 2 2 2 16" xfId="12479"/>
    <cellStyle name="Normal 3 2 2 2 17" xfId="12480"/>
    <cellStyle name="Normal 3 2 2 2 18" xfId="12481"/>
    <cellStyle name="Normal 3 2 2 2 19" xfId="12482"/>
    <cellStyle name="Normal 3 2 2 2 2" xfId="12483"/>
    <cellStyle name="Normal 3 2 2 2 2 10" xfId="12484"/>
    <cellStyle name="Normal 3 2 2 2 2 11" xfId="12485"/>
    <cellStyle name="Normal 3 2 2 2 2 12" xfId="12486"/>
    <cellStyle name="Normal 3 2 2 2 2 13" xfId="12487"/>
    <cellStyle name="Normal 3 2 2 2 2 14" xfId="12488"/>
    <cellStyle name="Normal 3 2 2 2 2 15" xfId="12489"/>
    <cellStyle name="Normal 3 2 2 2 2 16" xfId="12490"/>
    <cellStyle name="Normal 3 2 2 2 2 17" xfId="12491"/>
    <cellStyle name="Normal 3 2 2 2 2 18" xfId="12492"/>
    <cellStyle name="Normal 3 2 2 2 2 19" xfId="12493"/>
    <cellStyle name="Normal 3 2 2 2 2 2" xfId="12494"/>
    <cellStyle name="Normal 3 2 2 2 2 2 10" xfId="12495"/>
    <cellStyle name="Normal 3 2 2 2 2 2 11" xfId="12496"/>
    <cellStyle name="Normal 3 2 2 2 2 2 12" xfId="12497"/>
    <cellStyle name="Normal 3 2 2 2 2 2 13" xfId="12498"/>
    <cellStyle name="Normal 3 2 2 2 2 2 14" xfId="12499"/>
    <cellStyle name="Normal 3 2 2 2 2 2 15" xfId="12500"/>
    <cellStyle name="Normal 3 2 2 2 2 2 16" xfId="12501"/>
    <cellStyle name="Normal 3 2 2 2 2 2 17" xfId="12502"/>
    <cellStyle name="Normal 3 2 2 2 2 2 18" xfId="12503"/>
    <cellStyle name="Normal 3 2 2 2 2 2 19" xfId="12504"/>
    <cellStyle name="Normal 3 2 2 2 2 2 2" xfId="12505"/>
    <cellStyle name="Normal 3 2 2 2 2 2 20" xfId="12506"/>
    <cellStyle name="Normal 3 2 2 2 2 2 21" xfId="12507"/>
    <cellStyle name="Normal 3 2 2 2 2 2 22" xfId="12508"/>
    <cellStyle name="Normal 3 2 2 2 2 2 23" xfId="12509"/>
    <cellStyle name="Normal 3 2 2 2 2 2 24" xfId="12510"/>
    <cellStyle name="Normal 3 2 2 2 2 2 25" xfId="12511"/>
    <cellStyle name="Normal 3 2 2 2 2 2 26" xfId="12512"/>
    <cellStyle name="Normal 3 2 2 2 2 2 27" xfId="12513"/>
    <cellStyle name="Normal 3 2 2 2 2 2 28" xfId="12514"/>
    <cellStyle name="Normal 3 2 2 2 2 2 29" xfId="12515"/>
    <cellStyle name="Normal 3 2 2 2 2 2 3" xfId="12516"/>
    <cellStyle name="Normal 3 2 2 2 2 2 30" xfId="12517"/>
    <cellStyle name="Normal 3 2 2 2 2 2 31" xfId="12518"/>
    <cellStyle name="Normal 3 2 2 2 2 2 32" xfId="12519"/>
    <cellStyle name="Normal 3 2 2 2 2 2 33" xfId="12520"/>
    <cellStyle name="Normal 3 2 2 2 2 2 34" xfId="12521"/>
    <cellStyle name="Normal 3 2 2 2 2 2 35" xfId="12522"/>
    <cellStyle name="Normal 3 2 2 2 2 2 36" xfId="12523"/>
    <cellStyle name="Normal 3 2 2 2 2 2 37" xfId="12524"/>
    <cellStyle name="Normal 3 2 2 2 2 2 38" xfId="12525"/>
    <cellStyle name="Normal 3 2 2 2 2 2 39" xfId="12526"/>
    <cellStyle name="Normal 3 2 2 2 2 2 4" xfId="12527"/>
    <cellStyle name="Normal 3 2 2 2 2 2 40" xfId="12528"/>
    <cellStyle name="Normal 3 2 2 2 2 2 41" xfId="12529"/>
    <cellStyle name="Normal 3 2 2 2 2 2 42" xfId="12530"/>
    <cellStyle name="Normal 3 2 2 2 2 2 43" xfId="12531"/>
    <cellStyle name="Normal 3 2 2 2 2 2 44" xfId="12532"/>
    <cellStyle name="Normal 3 2 2 2 2 2 45" xfId="12533"/>
    <cellStyle name="Normal 3 2 2 2 2 2 46" xfId="12534"/>
    <cellStyle name="Normal 3 2 2 2 2 2 47" xfId="12535"/>
    <cellStyle name="Normal 3 2 2 2 2 2 5" xfId="12536"/>
    <cellStyle name="Normal 3 2 2 2 2 2 6" xfId="12537"/>
    <cellStyle name="Normal 3 2 2 2 2 2 7" xfId="12538"/>
    <cellStyle name="Normal 3 2 2 2 2 2 8" xfId="12539"/>
    <cellStyle name="Normal 3 2 2 2 2 2 9" xfId="12540"/>
    <cellStyle name="Normal 3 2 2 2 2 20" xfId="12541"/>
    <cellStyle name="Normal 3 2 2 2 2 21" xfId="12542"/>
    <cellStyle name="Normal 3 2 2 2 2 22" xfId="12543"/>
    <cellStyle name="Normal 3 2 2 2 2 23" xfId="12544"/>
    <cellStyle name="Normal 3 2 2 2 2 24" xfId="12545"/>
    <cellStyle name="Normal 3 2 2 2 2 25" xfId="12546"/>
    <cellStyle name="Normal 3 2 2 2 2 26" xfId="12547"/>
    <cellStyle name="Normal 3 2 2 2 2 27" xfId="12548"/>
    <cellStyle name="Normal 3 2 2 2 2 28" xfId="12549"/>
    <cellStyle name="Normal 3 2 2 2 2 29" xfId="12550"/>
    <cellStyle name="Normal 3 2 2 2 2 3" xfId="12551"/>
    <cellStyle name="Normal 3 2 2 2 2 30" xfId="12552"/>
    <cellStyle name="Normal 3 2 2 2 2 31" xfId="12553"/>
    <cellStyle name="Normal 3 2 2 2 2 32" xfId="12554"/>
    <cellStyle name="Normal 3 2 2 2 2 33" xfId="12555"/>
    <cellStyle name="Normal 3 2 2 2 2 34" xfId="12556"/>
    <cellStyle name="Normal 3 2 2 2 2 35" xfId="12557"/>
    <cellStyle name="Normal 3 2 2 2 2 36" xfId="12558"/>
    <cellStyle name="Normal 3 2 2 2 2 37" xfId="12559"/>
    <cellStyle name="Normal 3 2 2 2 2 38" xfId="12560"/>
    <cellStyle name="Normal 3 2 2 2 2 39" xfId="12561"/>
    <cellStyle name="Normal 3 2 2 2 2 4" xfId="12562"/>
    <cellStyle name="Normal 3 2 2 2 2 40" xfId="12563"/>
    <cellStyle name="Normal 3 2 2 2 2 41" xfId="12564"/>
    <cellStyle name="Normal 3 2 2 2 2 42" xfId="12565"/>
    <cellStyle name="Normal 3 2 2 2 2 43" xfId="12566"/>
    <cellStyle name="Normal 3 2 2 2 2 44" xfId="12567"/>
    <cellStyle name="Normal 3 2 2 2 2 45" xfId="12568"/>
    <cellStyle name="Normal 3 2 2 2 2 46" xfId="12569"/>
    <cellStyle name="Normal 3 2 2 2 2 47" xfId="12570"/>
    <cellStyle name="Normal 3 2 2 2 2 5" xfId="12571"/>
    <cellStyle name="Normal 3 2 2 2 2 6" xfId="12572"/>
    <cellStyle name="Normal 3 2 2 2 2 7" xfId="12573"/>
    <cellStyle name="Normal 3 2 2 2 2 8" xfId="12574"/>
    <cellStyle name="Normal 3 2 2 2 2 9" xfId="12575"/>
    <cellStyle name="Normal 3 2 2 2 20" xfId="12576"/>
    <cellStyle name="Normal 3 2 2 2 21" xfId="12577"/>
    <cellStyle name="Normal 3 2 2 2 22" xfId="12578"/>
    <cellStyle name="Normal 3 2 2 2 23" xfId="12579"/>
    <cellStyle name="Normal 3 2 2 2 24" xfId="12580"/>
    <cellStyle name="Normal 3 2 2 2 25" xfId="12581"/>
    <cellStyle name="Normal 3 2 2 2 26" xfId="12582"/>
    <cellStyle name="Normal 3 2 2 2 27" xfId="12583"/>
    <cellStyle name="Normal 3 2 2 2 28" xfId="12584"/>
    <cellStyle name="Normal 3 2 2 2 29" xfId="12585"/>
    <cellStyle name="Normal 3 2 2 2 3" xfId="12586"/>
    <cellStyle name="Normal 3 2 2 2 30" xfId="12587"/>
    <cellStyle name="Normal 3 2 2 2 31" xfId="12588"/>
    <cellStyle name="Normal 3 2 2 2 32" xfId="12589"/>
    <cellStyle name="Normal 3 2 2 2 33" xfId="12590"/>
    <cellStyle name="Normal 3 2 2 2 34" xfId="12591"/>
    <cellStyle name="Normal 3 2 2 2 35" xfId="12592"/>
    <cellStyle name="Normal 3 2 2 2 36" xfId="12593"/>
    <cellStyle name="Normal 3 2 2 2 37" xfId="12594"/>
    <cellStyle name="Normal 3 2 2 2 38" xfId="12595"/>
    <cellStyle name="Normal 3 2 2 2 39" xfId="12596"/>
    <cellStyle name="Normal 3 2 2 2 4" xfId="12597"/>
    <cellStyle name="Normal 3 2 2 2 40" xfId="12598"/>
    <cellStyle name="Normal 3 2 2 2 41" xfId="12599"/>
    <cellStyle name="Normal 3 2 2 2 42" xfId="12600"/>
    <cellStyle name="Normal 3 2 2 2 43" xfId="12601"/>
    <cellStyle name="Normal 3 2 2 2 44" xfId="12602"/>
    <cellStyle name="Normal 3 2 2 2 45" xfId="12603"/>
    <cellStyle name="Normal 3 2 2 2 46" xfId="12604"/>
    <cellStyle name="Normal 3 2 2 2 47" xfId="12605"/>
    <cellStyle name="Normal 3 2 2 2 48" xfId="12606"/>
    <cellStyle name="Normal 3 2 2 2 5" xfId="12607"/>
    <cellStyle name="Normal 3 2 2 2 6" xfId="12608"/>
    <cellStyle name="Normal 3 2 2 2 7" xfId="12609"/>
    <cellStyle name="Normal 3 2 2 2 8" xfId="12610"/>
    <cellStyle name="Normal 3 2 2 2 9" xfId="12611"/>
    <cellStyle name="Normal 3 2 2 20" xfId="12612"/>
    <cellStyle name="Normal 3 2 2 21" xfId="12613"/>
    <cellStyle name="Normal 3 2 2 22" xfId="12614"/>
    <cellStyle name="Normal 3 2 2 23" xfId="12615"/>
    <cellStyle name="Normal 3 2 2 24" xfId="12616"/>
    <cellStyle name="Normal 3 2 2 25" xfId="12617"/>
    <cellStyle name="Normal 3 2 2 26" xfId="12618"/>
    <cellStyle name="Normal 3 2 2 27" xfId="12619"/>
    <cellStyle name="Normal 3 2 2 28" xfId="12620"/>
    <cellStyle name="Normal 3 2 2 29" xfId="12621"/>
    <cellStyle name="Normal 3 2 2 3" xfId="12622"/>
    <cellStyle name="Normal 3 2 2 3 10" xfId="12623"/>
    <cellStyle name="Normal 3 2 2 3 11" xfId="12624"/>
    <cellStyle name="Normal 3 2 2 3 12" xfId="12625"/>
    <cellStyle name="Normal 3 2 2 3 13" xfId="12626"/>
    <cellStyle name="Normal 3 2 2 3 14" xfId="12627"/>
    <cellStyle name="Normal 3 2 2 3 15" xfId="12628"/>
    <cellStyle name="Normal 3 2 2 3 16" xfId="12629"/>
    <cellStyle name="Normal 3 2 2 3 17" xfId="12630"/>
    <cellStyle name="Normal 3 2 2 3 18" xfId="12631"/>
    <cellStyle name="Normal 3 2 2 3 19" xfId="12632"/>
    <cellStyle name="Normal 3 2 2 3 2" xfId="12633"/>
    <cellStyle name="Normal 3 2 2 3 20" xfId="12634"/>
    <cellStyle name="Normal 3 2 2 3 21" xfId="12635"/>
    <cellStyle name="Normal 3 2 2 3 22" xfId="12636"/>
    <cellStyle name="Normal 3 2 2 3 23" xfId="12637"/>
    <cellStyle name="Normal 3 2 2 3 24" xfId="12638"/>
    <cellStyle name="Normal 3 2 2 3 25" xfId="12639"/>
    <cellStyle name="Normal 3 2 2 3 26" xfId="12640"/>
    <cellStyle name="Normal 3 2 2 3 27" xfId="12641"/>
    <cellStyle name="Normal 3 2 2 3 28" xfId="12642"/>
    <cellStyle name="Normal 3 2 2 3 29" xfId="12643"/>
    <cellStyle name="Normal 3 2 2 3 3" xfId="12644"/>
    <cellStyle name="Normal 3 2 2 3 30" xfId="12645"/>
    <cellStyle name="Normal 3 2 2 3 31" xfId="12646"/>
    <cellStyle name="Normal 3 2 2 3 32" xfId="12647"/>
    <cellStyle name="Normal 3 2 2 3 33" xfId="12648"/>
    <cellStyle name="Normal 3 2 2 3 34" xfId="12649"/>
    <cellStyle name="Normal 3 2 2 3 35" xfId="12650"/>
    <cellStyle name="Normal 3 2 2 3 36" xfId="12651"/>
    <cellStyle name="Normal 3 2 2 3 37" xfId="12652"/>
    <cellStyle name="Normal 3 2 2 3 38" xfId="12653"/>
    <cellStyle name="Normal 3 2 2 3 39" xfId="12654"/>
    <cellStyle name="Normal 3 2 2 3 4" xfId="12655"/>
    <cellStyle name="Normal 3 2 2 3 40" xfId="12656"/>
    <cellStyle name="Normal 3 2 2 3 41" xfId="12657"/>
    <cellStyle name="Normal 3 2 2 3 42" xfId="12658"/>
    <cellStyle name="Normal 3 2 2 3 43" xfId="12659"/>
    <cellStyle name="Normal 3 2 2 3 44" xfId="12660"/>
    <cellStyle name="Normal 3 2 2 3 45" xfId="12661"/>
    <cellStyle name="Normal 3 2 2 3 46" xfId="12662"/>
    <cellStyle name="Normal 3 2 2 3 47" xfId="12663"/>
    <cellStyle name="Normal 3 2 2 3 5" xfId="12664"/>
    <cellStyle name="Normal 3 2 2 3 6" xfId="12665"/>
    <cellStyle name="Normal 3 2 2 3 7" xfId="12666"/>
    <cellStyle name="Normal 3 2 2 3 8" xfId="12667"/>
    <cellStyle name="Normal 3 2 2 3 9" xfId="12668"/>
    <cellStyle name="Normal 3 2 2 30" xfId="12669"/>
    <cellStyle name="Normal 3 2 2 31" xfId="12670"/>
    <cellStyle name="Normal 3 2 2 32" xfId="12671"/>
    <cellStyle name="Normal 3 2 2 33" xfId="12672"/>
    <cellStyle name="Normal 3 2 2 34" xfId="12673"/>
    <cellStyle name="Normal 3 2 2 35" xfId="12674"/>
    <cellStyle name="Normal 3 2 2 36" xfId="12675"/>
    <cellStyle name="Normal 3 2 2 37" xfId="12676"/>
    <cellStyle name="Normal 3 2 2 38" xfId="12677"/>
    <cellStyle name="Normal 3 2 2 39" xfId="12678"/>
    <cellStyle name="Normal 3 2 2 4" xfId="12679"/>
    <cellStyle name="Normal 3 2 2 40" xfId="12680"/>
    <cellStyle name="Normal 3 2 2 41" xfId="12681"/>
    <cellStyle name="Normal 3 2 2 42" xfId="12682"/>
    <cellStyle name="Normal 3 2 2 43" xfId="12683"/>
    <cellStyle name="Normal 3 2 2 44" xfId="12684"/>
    <cellStyle name="Normal 3 2 2 45" xfId="12685"/>
    <cellStyle name="Normal 3 2 2 46" xfId="12686"/>
    <cellStyle name="Normal 3 2 2 47" xfId="12687"/>
    <cellStyle name="Normal 3 2 2 48" xfId="12688"/>
    <cellStyle name="Normal 3 2 2 49" xfId="12689"/>
    <cellStyle name="Normal 3 2 2 5" xfId="12690"/>
    <cellStyle name="Normal 3 2 2 50" xfId="12691"/>
    <cellStyle name="Normal 3 2 2 51" xfId="12692"/>
    <cellStyle name="Normal 3 2 2 52" xfId="12693"/>
    <cellStyle name="Normal 3 2 2 53" xfId="12694"/>
    <cellStyle name="Normal 3 2 2 6" xfId="12695"/>
    <cellStyle name="Normal 3 2 2 7" xfId="12696"/>
    <cellStyle name="Normal 3 2 2 8" xfId="12697"/>
    <cellStyle name="Normal 3 2 2 9" xfId="12698"/>
    <cellStyle name="Normal 3 2 20" xfId="12699"/>
    <cellStyle name="Normal 3 2 21" xfId="12700"/>
    <cellStyle name="Normal 3 2 22" xfId="12701"/>
    <cellStyle name="Normal 3 2 23" xfId="12702"/>
    <cellStyle name="Normal 3 2 24" xfId="12703"/>
    <cellStyle name="Normal 3 2 25" xfId="12704"/>
    <cellStyle name="Normal 3 2 26" xfId="12705"/>
    <cellStyle name="Normal 3 2 27" xfId="12706"/>
    <cellStyle name="Normal 3 2 28" xfId="12707"/>
    <cellStyle name="Normal 3 2 29" xfId="12708"/>
    <cellStyle name="Normal 3 2 3" xfId="12709"/>
    <cellStyle name="Normal 3 2 3 10" xfId="12710"/>
    <cellStyle name="Normal 3 2 3 11" xfId="12711"/>
    <cellStyle name="Normal 3 2 3 12" xfId="12712"/>
    <cellStyle name="Normal 3 2 3 13" xfId="12713"/>
    <cellStyle name="Normal 3 2 3 14" xfId="12714"/>
    <cellStyle name="Normal 3 2 3 15" xfId="12715"/>
    <cellStyle name="Normal 3 2 3 16" xfId="12716"/>
    <cellStyle name="Normal 3 2 3 17" xfId="12717"/>
    <cellStyle name="Normal 3 2 3 18" xfId="12718"/>
    <cellStyle name="Normal 3 2 3 19" xfId="12719"/>
    <cellStyle name="Normal 3 2 3 2" xfId="12720"/>
    <cellStyle name="Normal 3 2 3 2 10" xfId="12721"/>
    <cellStyle name="Normal 3 2 3 2 11" xfId="12722"/>
    <cellStyle name="Normal 3 2 3 2 12" xfId="12723"/>
    <cellStyle name="Normal 3 2 3 2 13" xfId="12724"/>
    <cellStyle name="Normal 3 2 3 2 14" xfId="12725"/>
    <cellStyle name="Normal 3 2 3 2 15" xfId="12726"/>
    <cellStyle name="Normal 3 2 3 2 16" xfId="12727"/>
    <cellStyle name="Normal 3 2 3 2 17" xfId="12728"/>
    <cellStyle name="Normal 3 2 3 2 18" xfId="12729"/>
    <cellStyle name="Normal 3 2 3 2 19" xfId="12730"/>
    <cellStyle name="Normal 3 2 3 2 2" xfId="12731"/>
    <cellStyle name="Normal 3 2 3 2 20" xfId="12732"/>
    <cellStyle name="Normal 3 2 3 2 21" xfId="12733"/>
    <cellStyle name="Normal 3 2 3 2 22" xfId="12734"/>
    <cellStyle name="Normal 3 2 3 2 23" xfId="12735"/>
    <cellStyle name="Normal 3 2 3 2 24" xfId="12736"/>
    <cellStyle name="Normal 3 2 3 2 25" xfId="12737"/>
    <cellStyle name="Normal 3 2 3 2 26" xfId="12738"/>
    <cellStyle name="Normal 3 2 3 2 27" xfId="12739"/>
    <cellStyle name="Normal 3 2 3 2 28" xfId="12740"/>
    <cellStyle name="Normal 3 2 3 2 29" xfId="12741"/>
    <cellStyle name="Normal 3 2 3 2 3" xfId="12742"/>
    <cellStyle name="Normal 3 2 3 2 30" xfId="12743"/>
    <cellStyle name="Normal 3 2 3 2 31" xfId="12744"/>
    <cellStyle name="Normal 3 2 3 2 32" xfId="12745"/>
    <cellStyle name="Normal 3 2 3 2 33" xfId="12746"/>
    <cellStyle name="Normal 3 2 3 2 34" xfId="12747"/>
    <cellStyle name="Normal 3 2 3 2 35" xfId="12748"/>
    <cellStyle name="Normal 3 2 3 2 36" xfId="12749"/>
    <cellStyle name="Normal 3 2 3 2 37" xfId="12750"/>
    <cellStyle name="Normal 3 2 3 2 38" xfId="12751"/>
    <cellStyle name="Normal 3 2 3 2 39" xfId="12752"/>
    <cellStyle name="Normal 3 2 3 2 4" xfId="12753"/>
    <cellStyle name="Normal 3 2 3 2 40" xfId="12754"/>
    <cellStyle name="Normal 3 2 3 2 41" xfId="12755"/>
    <cellStyle name="Normal 3 2 3 2 42" xfId="12756"/>
    <cellStyle name="Normal 3 2 3 2 43" xfId="12757"/>
    <cellStyle name="Normal 3 2 3 2 44" xfId="12758"/>
    <cellStyle name="Normal 3 2 3 2 45" xfId="12759"/>
    <cellStyle name="Normal 3 2 3 2 46" xfId="12760"/>
    <cellStyle name="Normal 3 2 3 2 47" xfId="12761"/>
    <cellStyle name="Normal 3 2 3 2 5" xfId="12762"/>
    <cellStyle name="Normal 3 2 3 2 6" xfId="12763"/>
    <cellStyle name="Normal 3 2 3 2 7" xfId="12764"/>
    <cellStyle name="Normal 3 2 3 2 8" xfId="12765"/>
    <cellStyle name="Normal 3 2 3 2 9" xfId="12766"/>
    <cellStyle name="Normal 3 2 3 20" xfId="12767"/>
    <cellStyle name="Normal 3 2 3 21" xfId="12768"/>
    <cellStyle name="Normal 3 2 3 22" xfId="12769"/>
    <cellStyle name="Normal 3 2 3 23" xfId="12770"/>
    <cellStyle name="Normal 3 2 3 24" xfId="12771"/>
    <cellStyle name="Normal 3 2 3 25" xfId="12772"/>
    <cellStyle name="Normal 3 2 3 26" xfId="12773"/>
    <cellStyle name="Normal 3 2 3 27" xfId="12774"/>
    <cellStyle name="Normal 3 2 3 28" xfId="12775"/>
    <cellStyle name="Normal 3 2 3 29" xfId="12776"/>
    <cellStyle name="Normal 3 2 3 3" xfId="12777"/>
    <cellStyle name="Normal 3 2 3 30" xfId="12778"/>
    <cellStyle name="Normal 3 2 3 31" xfId="12779"/>
    <cellStyle name="Normal 3 2 3 32" xfId="12780"/>
    <cellStyle name="Normal 3 2 3 33" xfId="12781"/>
    <cellStyle name="Normal 3 2 3 34" xfId="12782"/>
    <cellStyle name="Normal 3 2 3 35" xfId="12783"/>
    <cellStyle name="Normal 3 2 3 36" xfId="12784"/>
    <cellStyle name="Normal 3 2 3 37" xfId="12785"/>
    <cellStyle name="Normal 3 2 3 38" xfId="12786"/>
    <cellStyle name="Normal 3 2 3 39" xfId="12787"/>
    <cellStyle name="Normal 3 2 3 4" xfId="12788"/>
    <cellStyle name="Normal 3 2 3 40" xfId="12789"/>
    <cellStyle name="Normal 3 2 3 41" xfId="12790"/>
    <cellStyle name="Normal 3 2 3 42" xfId="12791"/>
    <cellStyle name="Normal 3 2 3 43" xfId="12792"/>
    <cellStyle name="Normal 3 2 3 44" xfId="12793"/>
    <cellStyle name="Normal 3 2 3 45" xfId="12794"/>
    <cellStyle name="Normal 3 2 3 46" xfId="12795"/>
    <cellStyle name="Normal 3 2 3 47" xfId="12796"/>
    <cellStyle name="Normal 3 2 3 48" xfId="12797"/>
    <cellStyle name="Normal 3 2 3 49" xfId="12798"/>
    <cellStyle name="Normal 3 2 3 5" xfId="12799"/>
    <cellStyle name="Normal 3 2 3 50" xfId="12800"/>
    <cellStyle name="Normal 3 2 3 51" xfId="12801"/>
    <cellStyle name="Normal 3 2 3 52" xfId="12802"/>
    <cellStyle name="Normal 3 2 3 6" xfId="12803"/>
    <cellStyle name="Normal 3 2 3 7" xfId="12804"/>
    <cellStyle name="Normal 3 2 3 8" xfId="12805"/>
    <cellStyle name="Normal 3 2 3 9" xfId="12806"/>
    <cellStyle name="Normal 3 2 30" xfId="12807"/>
    <cellStyle name="Normal 3 2 31" xfId="12808"/>
    <cellStyle name="Normal 3 2 32" xfId="12809"/>
    <cellStyle name="Normal 3 2 33" xfId="12810"/>
    <cellStyle name="Normal 3 2 34" xfId="12811"/>
    <cellStyle name="Normal 3 2 35" xfId="12812"/>
    <cellStyle name="Normal 3 2 36" xfId="12813"/>
    <cellStyle name="Normal 3 2 37" xfId="12814"/>
    <cellStyle name="Normal 3 2 38" xfId="12815"/>
    <cellStyle name="Normal 3 2 39" xfId="12816"/>
    <cellStyle name="Normal 3 2 4" xfId="12817"/>
    <cellStyle name="Normal 3 2 4 2" xfId="12818"/>
    <cellStyle name="Normal 3 2 4 3" xfId="12819"/>
    <cellStyle name="Normal 3 2 4 4" xfId="12820"/>
    <cellStyle name="Normal 3 2 4 5" xfId="12821"/>
    <cellStyle name="Normal 3 2 4 6" xfId="12822"/>
    <cellStyle name="Normal 3 2 40" xfId="12823"/>
    <cellStyle name="Normal 3 2 41" xfId="12824"/>
    <cellStyle name="Normal 3 2 42" xfId="12825"/>
    <cellStyle name="Normal 3 2 43" xfId="12826"/>
    <cellStyle name="Normal 3 2 44" xfId="12827"/>
    <cellStyle name="Normal 3 2 45" xfId="12828"/>
    <cellStyle name="Normal 3 2 46" xfId="12829"/>
    <cellStyle name="Normal 3 2 47" xfId="12830"/>
    <cellStyle name="Normal 3 2 48" xfId="12831"/>
    <cellStyle name="Normal 3 2 49" xfId="12832"/>
    <cellStyle name="Normal 3 2 5" xfId="12833"/>
    <cellStyle name="Normal 3 2 5 2" xfId="12834"/>
    <cellStyle name="Normal 3 2 5 3" xfId="12835"/>
    <cellStyle name="Normal 3 2 5 4" xfId="12836"/>
    <cellStyle name="Normal 3 2 5 5" xfId="12837"/>
    <cellStyle name="Normal 3 2 5 6" xfId="12838"/>
    <cellStyle name="Normal 3 2 6" xfId="12839"/>
    <cellStyle name="Normal 3 2 7" xfId="12840"/>
    <cellStyle name="Normal 3 2 8" xfId="12841"/>
    <cellStyle name="Normal 3 2 9" xfId="12842"/>
    <cellStyle name="Normal 3 20" xfId="12843"/>
    <cellStyle name="Normal 3 20 2" xfId="12844"/>
    <cellStyle name="Normal 3 20 3" xfId="12845"/>
    <cellStyle name="Normal 3 20 4" xfId="12846"/>
    <cellStyle name="Normal 3 20 5" xfId="12847"/>
    <cellStyle name="Normal 3 20 6" xfId="12848"/>
    <cellStyle name="Normal 3 21" xfId="12849"/>
    <cellStyle name="Normal 3 21 2" xfId="12850"/>
    <cellStyle name="Normal 3 21 3" xfId="12851"/>
    <cellStyle name="Normal 3 21 4" xfId="12852"/>
    <cellStyle name="Normal 3 21 5" xfId="12853"/>
    <cellStyle name="Normal 3 21 6" xfId="12854"/>
    <cellStyle name="Normal 3 22" xfId="12855"/>
    <cellStyle name="Normal 3 22 2" xfId="12856"/>
    <cellStyle name="Normal 3 22 3" xfId="12857"/>
    <cellStyle name="Normal 3 22 4" xfId="12858"/>
    <cellStyle name="Normal 3 22 5" xfId="12859"/>
    <cellStyle name="Normal 3 22 6" xfId="12860"/>
    <cellStyle name="Normal 3 23" xfId="12861"/>
    <cellStyle name="Normal 3 23 2" xfId="12862"/>
    <cellStyle name="Normal 3 23 3" xfId="12863"/>
    <cellStyle name="Normal 3 23 4" xfId="12864"/>
    <cellStyle name="Normal 3 23 5" xfId="12865"/>
    <cellStyle name="Normal 3 23 6" xfId="12866"/>
    <cellStyle name="Normal 3 24" xfId="12867"/>
    <cellStyle name="Normal 3 24 2" xfId="12868"/>
    <cellStyle name="Normal 3 24 3" xfId="12869"/>
    <cellStyle name="Normal 3 24 4" xfId="12870"/>
    <cellStyle name="Normal 3 24 5" xfId="12871"/>
    <cellStyle name="Normal 3 24 6" xfId="12872"/>
    <cellStyle name="Normal 3 25" xfId="12873"/>
    <cellStyle name="Normal 3 25 2" xfId="12874"/>
    <cellStyle name="Normal 3 25 3" xfId="12875"/>
    <cellStyle name="Normal 3 25 4" xfId="12876"/>
    <cellStyle name="Normal 3 25 5" xfId="12877"/>
    <cellStyle name="Normal 3 25 6" xfId="12878"/>
    <cellStyle name="Normal 3 26" xfId="12879"/>
    <cellStyle name="Normal 3 26 2" xfId="12880"/>
    <cellStyle name="Normal 3 26 3" xfId="12881"/>
    <cellStyle name="Normal 3 26 4" xfId="12882"/>
    <cellStyle name="Normal 3 26 5" xfId="12883"/>
    <cellStyle name="Normal 3 26 6" xfId="12884"/>
    <cellStyle name="Normal 3 27" xfId="12885"/>
    <cellStyle name="Normal 3 27 2" xfId="12886"/>
    <cellStyle name="Normal 3 27 3" xfId="12887"/>
    <cellStyle name="Normal 3 27 4" xfId="12888"/>
    <cellStyle name="Normal 3 27 5" xfId="12889"/>
    <cellStyle name="Normal 3 27 6" xfId="12890"/>
    <cellStyle name="Normal 3 28" xfId="12891"/>
    <cellStyle name="Normal 3 28 2" xfId="12892"/>
    <cellStyle name="Normal 3 28 3" xfId="12893"/>
    <cellStyle name="Normal 3 28 4" xfId="12894"/>
    <cellStyle name="Normal 3 28 5" xfId="12895"/>
    <cellStyle name="Normal 3 28 6" xfId="12896"/>
    <cellStyle name="Normal 3 29" xfId="12897"/>
    <cellStyle name="Normal 3 29 2" xfId="12898"/>
    <cellStyle name="Normal 3 29 3" xfId="12899"/>
    <cellStyle name="Normal 3 29 4" xfId="12900"/>
    <cellStyle name="Normal 3 29 5" xfId="12901"/>
    <cellStyle name="Normal 3 29 6" xfId="12902"/>
    <cellStyle name="Normal 3 3" xfId="12903"/>
    <cellStyle name="Normal 3 3 2" xfId="12904"/>
    <cellStyle name="Normal 3 3 3" xfId="12905"/>
    <cellStyle name="Normal 3 3 4" xfId="12906"/>
    <cellStyle name="Normal 3 3 5" xfId="12907"/>
    <cellStyle name="Normal 3 3 5 10" xfId="12908"/>
    <cellStyle name="Normal 3 3 5 11" xfId="12909"/>
    <cellStyle name="Normal 3 3 5 12" xfId="12910"/>
    <cellStyle name="Normal 3 3 5 13" xfId="12911"/>
    <cellStyle name="Normal 3 3 5 14" xfId="12912"/>
    <cellStyle name="Normal 3 3 5 15" xfId="12913"/>
    <cellStyle name="Normal 3 3 5 16" xfId="12914"/>
    <cellStyle name="Normal 3 3 5 17" xfId="12915"/>
    <cellStyle name="Normal 3 3 5 18" xfId="12916"/>
    <cellStyle name="Normal 3 3 5 19" xfId="12917"/>
    <cellStyle name="Normal 3 3 5 2" xfId="12918"/>
    <cellStyle name="Normal 3 3 5 20" xfId="12919"/>
    <cellStyle name="Normal 3 3 5 21" xfId="12920"/>
    <cellStyle name="Normal 3 3 5 22" xfId="12921"/>
    <cellStyle name="Normal 3 3 5 23" xfId="12922"/>
    <cellStyle name="Normal 3 3 5 24" xfId="12923"/>
    <cellStyle name="Normal 3 3 5 25" xfId="12924"/>
    <cellStyle name="Normal 3 3 5 26" xfId="12925"/>
    <cellStyle name="Normal 3 3 5 27" xfId="12926"/>
    <cellStyle name="Normal 3 3 5 28" xfId="12927"/>
    <cellStyle name="Normal 3 3 5 29" xfId="12928"/>
    <cellStyle name="Normal 3 3 5 3" xfId="12929"/>
    <cellStyle name="Normal 3 3 5 30" xfId="12930"/>
    <cellStyle name="Normal 3 3 5 31" xfId="12931"/>
    <cellStyle name="Normal 3 3 5 32" xfId="12932"/>
    <cellStyle name="Normal 3 3 5 33" xfId="12933"/>
    <cellStyle name="Normal 3 3 5 34" xfId="12934"/>
    <cellStyle name="Normal 3 3 5 35" xfId="12935"/>
    <cellStyle name="Normal 3 3 5 36" xfId="12936"/>
    <cellStyle name="Normal 3 3 5 37" xfId="12937"/>
    <cellStyle name="Normal 3 3 5 38" xfId="12938"/>
    <cellStyle name="Normal 3 3 5 39" xfId="12939"/>
    <cellStyle name="Normal 3 3 5 4" xfId="12940"/>
    <cellStyle name="Normal 3 3 5 40" xfId="12941"/>
    <cellStyle name="Normal 3 3 5 41" xfId="12942"/>
    <cellStyle name="Normal 3 3 5 42" xfId="12943"/>
    <cellStyle name="Normal 3 3 5 43" xfId="12944"/>
    <cellStyle name="Normal 3 3 5 44" xfId="12945"/>
    <cellStyle name="Normal 3 3 5 45" xfId="12946"/>
    <cellStyle name="Normal 3 3 5 46" xfId="12947"/>
    <cellStyle name="Normal 3 3 5 47" xfId="12948"/>
    <cellStyle name="Normal 3 3 5 5" xfId="12949"/>
    <cellStyle name="Normal 3 3 5 6" xfId="12950"/>
    <cellStyle name="Normal 3 3 5 7" xfId="12951"/>
    <cellStyle name="Normal 3 3 5 8" xfId="12952"/>
    <cellStyle name="Normal 3 3 5 9" xfId="12953"/>
    <cellStyle name="Normal 3 30" xfId="12954"/>
    <cellStyle name="Normal 3 30 2" xfId="12955"/>
    <cellStyle name="Normal 3 30 3" xfId="12956"/>
    <cellStyle name="Normal 3 30 4" xfId="12957"/>
    <cellStyle name="Normal 3 30 5" xfId="12958"/>
    <cellStyle name="Normal 3 30 6" xfId="12959"/>
    <cellStyle name="Normal 3 31" xfId="12960"/>
    <cellStyle name="Normal 3 31 2" xfId="12961"/>
    <cellStyle name="Normal 3 31 3" xfId="12962"/>
    <cellStyle name="Normal 3 31 4" xfId="12963"/>
    <cellStyle name="Normal 3 31 5" xfId="12964"/>
    <cellStyle name="Normal 3 31 6" xfId="12965"/>
    <cellStyle name="Normal 3 32" xfId="12966"/>
    <cellStyle name="Normal 3 32 2" xfId="12967"/>
    <cellStyle name="Normal 3 32 3" xfId="12968"/>
    <cellStyle name="Normal 3 32 4" xfId="12969"/>
    <cellStyle name="Normal 3 32 5" xfId="12970"/>
    <cellStyle name="Normal 3 32 6" xfId="12971"/>
    <cellStyle name="Normal 3 33" xfId="12972"/>
    <cellStyle name="Normal 3 33 2" xfId="12973"/>
    <cellStyle name="Normal 3 33 3" xfId="12974"/>
    <cellStyle name="Normal 3 33 4" xfId="12975"/>
    <cellStyle name="Normal 3 33 5" xfId="12976"/>
    <cellStyle name="Normal 3 33 6" xfId="12977"/>
    <cellStyle name="Normal 3 34" xfId="12978"/>
    <cellStyle name="Normal 3 35" xfId="12979"/>
    <cellStyle name="Normal 3 36" xfId="12980"/>
    <cellStyle name="Normal 3 37" xfId="12981"/>
    <cellStyle name="Normal 3 38" xfId="12982"/>
    <cellStyle name="Normal 3 39" xfId="12983"/>
    <cellStyle name="Normal 3 4" xfId="12984"/>
    <cellStyle name="Normal 3 4 2" xfId="12985"/>
    <cellStyle name="Normal 3 4 3" xfId="12986"/>
    <cellStyle name="Normal 3 4 4" xfId="12987"/>
    <cellStyle name="Normal 3 4 5" xfId="12988"/>
    <cellStyle name="Normal 3 40" xfId="2"/>
    <cellStyle name="Normal 3 41" xfId="12989"/>
    <cellStyle name="Normal 3 42" xfId="12990"/>
    <cellStyle name="Normal 3 43" xfId="12991"/>
    <cellStyle name="Normal 3 44" xfId="12992"/>
    <cellStyle name="Normal 3 45" xfId="12993"/>
    <cellStyle name="Normal 3 46" xfId="12994"/>
    <cellStyle name="Normal 3 47" xfId="12995"/>
    <cellStyle name="Normal 3 48" xfId="12996"/>
    <cellStyle name="Normal 3 49" xfId="12997"/>
    <cellStyle name="Normal 3 5" xfId="12998"/>
    <cellStyle name="Normal 3 5 2" xfId="12999"/>
    <cellStyle name="Normal 3 5 3" xfId="13000"/>
    <cellStyle name="Normal 3 5 4" xfId="13001"/>
    <cellStyle name="Normal 3 5 5" xfId="13002"/>
    <cellStyle name="Normal 3 50" xfId="13003"/>
    <cellStyle name="Normal 3 51" xfId="13004"/>
    <cellStyle name="Normal 3 52" xfId="13005"/>
    <cellStyle name="Normal 3 53" xfId="13006"/>
    <cellStyle name="Normal 3 54" xfId="13007"/>
    <cellStyle name="Normal 3 55" xfId="13008"/>
    <cellStyle name="Normal 3 56" xfId="13009"/>
    <cellStyle name="Normal 3 57" xfId="13010"/>
    <cellStyle name="Normal 3 58" xfId="13011"/>
    <cellStyle name="Normal 3 59" xfId="13012"/>
    <cellStyle name="Normal 3 6" xfId="13013"/>
    <cellStyle name="Normal 3 6 2" xfId="13014"/>
    <cellStyle name="Normal 3 6 3" xfId="13015"/>
    <cellStyle name="Normal 3 6 4" xfId="13016"/>
    <cellStyle name="Normal 3 6 5" xfId="13017"/>
    <cellStyle name="Normal 3 60" xfId="13018"/>
    <cellStyle name="Normal 3 61" xfId="13019"/>
    <cellStyle name="Normal 3 62" xfId="13020"/>
    <cellStyle name="Normal 3 63" xfId="13021"/>
    <cellStyle name="Normal 3 64" xfId="13022"/>
    <cellStyle name="Normal 3 7" xfId="13023"/>
    <cellStyle name="Normal 3 7 10" xfId="13024"/>
    <cellStyle name="Normal 3 7 11" xfId="13025"/>
    <cellStyle name="Normal 3 7 12" xfId="13026"/>
    <cellStyle name="Normal 3 7 13" xfId="13027"/>
    <cellStyle name="Normal 3 7 14" xfId="13028"/>
    <cellStyle name="Normal 3 7 15" xfId="13029"/>
    <cellStyle name="Normal 3 7 16" xfId="13030"/>
    <cellStyle name="Normal 3 7 17" xfId="13031"/>
    <cellStyle name="Normal 3 7 18" xfId="13032"/>
    <cellStyle name="Normal 3 7 19" xfId="13033"/>
    <cellStyle name="Normal 3 7 2" xfId="13034"/>
    <cellStyle name="Normal 3 7 2 10" xfId="13035"/>
    <cellStyle name="Normal 3 7 2 11" xfId="13036"/>
    <cellStyle name="Normal 3 7 2 12" xfId="13037"/>
    <cellStyle name="Normal 3 7 2 13" xfId="13038"/>
    <cellStyle name="Normal 3 7 2 14" xfId="13039"/>
    <cellStyle name="Normal 3 7 2 15" xfId="13040"/>
    <cellStyle name="Normal 3 7 2 16" xfId="13041"/>
    <cellStyle name="Normal 3 7 2 17" xfId="13042"/>
    <cellStyle name="Normal 3 7 2 18" xfId="13043"/>
    <cellStyle name="Normal 3 7 2 19" xfId="13044"/>
    <cellStyle name="Normal 3 7 2 2" xfId="13045"/>
    <cellStyle name="Normal 3 7 2 20" xfId="13046"/>
    <cellStyle name="Normal 3 7 2 21" xfId="13047"/>
    <cellStyle name="Normal 3 7 2 22" xfId="13048"/>
    <cellStyle name="Normal 3 7 2 23" xfId="13049"/>
    <cellStyle name="Normal 3 7 2 24" xfId="13050"/>
    <cellStyle name="Normal 3 7 2 25" xfId="13051"/>
    <cellStyle name="Normal 3 7 2 26" xfId="13052"/>
    <cellStyle name="Normal 3 7 2 27" xfId="13053"/>
    <cellStyle name="Normal 3 7 2 28" xfId="13054"/>
    <cellStyle name="Normal 3 7 2 29" xfId="13055"/>
    <cellStyle name="Normal 3 7 2 3" xfId="13056"/>
    <cellStyle name="Normal 3 7 2 30" xfId="13057"/>
    <cellStyle name="Normal 3 7 2 31" xfId="13058"/>
    <cellStyle name="Normal 3 7 2 32" xfId="13059"/>
    <cellStyle name="Normal 3 7 2 4" xfId="13060"/>
    <cellStyle name="Normal 3 7 2 5" xfId="13061"/>
    <cellStyle name="Normal 3 7 2 6" xfId="13062"/>
    <cellStyle name="Normal 3 7 2 7" xfId="13063"/>
    <cellStyle name="Normal 3 7 2 8" xfId="13064"/>
    <cellStyle name="Normal 3 7 2 9" xfId="13065"/>
    <cellStyle name="Normal 3 7 20" xfId="13066"/>
    <cellStyle name="Normal 3 7 21" xfId="13067"/>
    <cellStyle name="Normal 3 7 22" xfId="13068"/>
    <cellStyle name="Normal 3 7 23" xfId="13069"/>
    <cellStyle name="Normal 3 7 24" xfId="13070"/>
    <cellStyle name="Normal 3 7 25" xfId="13071"/>
    <cellStyle name="Normal 3 7 26" xfId="13072"/>
    <cellStyle name="Normal 3 7 27" xfId="13073"/>
    <cellStyle name="Normal 3 7 28" xfId="13074"/>
    <cellStyle name="Normal 3 7 29" xfId="13075"/>
    <cellStyle name="Normal 3 7 3" xfId="13076"/>
    <cellStyle name="Normal 3 7 30" xfId="13077"/>
    <cellStyle name="Normal 3 7 31" xfId="13078"/>
    <cellStyle name="Normal 3 7 32" xfId="13079"/>
    <cellStyle name="Normal 3 7 33" xfId="13080"/>
    <cellStyle name="Normal 3 7 34" xfId="13081"/>
    <cellStyle name="Normal 3 7 35" xfId="13082"/>
    <cellStyle name="Normal 3 7 4" xfId="13083"/>
    <cellStyle name="Normal 3 7 5" xfId="13084"/>
    <cellStyle name="Normal 3 7 6" xfId="13085"/>
    <cellStyle name="Normal 3 7 7" xfId="13086"/>
    <cellStyle name="Normal 3 7 8" xfId="13087"/>
    <cellStyle name="Normal 3 7 9" xfId="13088"/>
    <cellStyle name="Normal 3 8" xfId="13089"/>
    <cellStyle name="Normal 3 8 10" xfId="13090"/>
    <cellStyle name="Normal 3 8 11" xfId="13091"/>
    <cellStyle name="Normal 3 8 12" xfId="13092"/>
    <cellStyle name="Normal 3 8 13" xfId="13093"/>
    <cellStyle name="Normal 3 8 14" xfId="13094"/>
    <cellStyle name="Normal 3 8 15" xfId="13095"/>
    <cellStyle name="Normal 3 8 16" xfId="13096"/>
    <cellStyle name="Normal 3 8 17" xfId="13097"/>
    <cellStyle name="Normal 3 8 18" xfId="13098"/>
    <cellStyle name="Normal 3 8 19" xfId="13099"/>
    <cellStyle name="Normal 3 8 2" xfId="13100"/>
    <cellStyle name="Normal 3 8 2 10" xfId="13101"/>
    <cellStyle name="Normal 3 8 2 11" xfId="13102"/>
    <cellStyle name="Normal 3 8 2 12" xfId="13103"/>
    <cellStyle name="Normal 3 8 2 13" xfId="13104"/>
    <cellStyle name="Normal 3 8 2 14" xfId="13105"/>
    <cellStyle name="Normal 3 8 2 15" xfId="13106"/>
    <cellStyle name="Normal 3 8 2 16" xfId="13107"/>
    <cellStyle name="Normal 3 8 2 17" xfId="13108"/>
    <cellStyle name="Normal 3 8 2 18" xfId="13109"/>
    <cellStyle name="Normal 3 8 2 19" xfId="13110"/>
    <cellStyle name="Normal 3 8 2 2" xfId="13111"/>
    <cellStyle name="Normal 3 8 2 20" xfId="13112"/>
    <cellStyle name="Normal 3 8 2 21" xfId="13113"/>
    <cellStyle name="Normal 3 8 2 22" xfId="13114"/>
    <cellStyle name="Normal 3 8 2 23" xfId="13115"/>
    <cellStyle name="Normal 3 8 2 24" xfId="13116"/>
    <cellStyle name="Normal 3 8 2 25" xfId="13117"/>
    <cellStyle name="Normal 3 8 2 26" xfId="13118"/>
    <cellStyle name="Normal 3 8 2 27" xfId="13119"/>
    <cellStyle name="Normal 3 8 2 28" xfId="13120"/>
    <cellStyle name="Normal 3 8 2 29" xfId="13121"/>
    <cellStyle name="Normal 3 8 2 3" xfId="13122"/>
    <cellStyle name="Normal 3 8 2 30" xfId="13123"/>
    <cellStyle name="Normal 3 8 2 31" xfId="13124"/>
    <cellStyle name="Normal 3 8 2 32" xfId="13125"/>
    <cellStyle name="Normal 3 8 2 4" xfId="13126"/>
    <cellStyle name="Normal 3 8 2 5" xfId="13127"/>
    <cellStyle name="Normal 3 8 2 6" xfId="13128"/>
    <cellStyle name="Normal 3 8 2 7" xfId="13129"/>
    <cellStyle name="Normal 3 8 2 8" xfId="13130"/>
    <cellStyle name="Normal 3 8 2 9" xfId="13131"/>
    <cellStyle name="Normal 3 8 20" xfId="13132"/>
    <cellStyle name="Normal 3 8 21" xfId="13133"/>
    <cellStyle name="Normal 3 8 22" xfId="13134"/>
    <cellStyle name="Normal 3 8 23" xfId="13135"/>
    <cellStyle name="Normal 3 8 24" xfId="13136"/>
    <cellStyle name="Normal 3 8 25" xfId="13137"/>
    <cellStyle name="Normal 3 8 26" xfId="13138"/>
    <cellStyle name="Normal 3 8 27" xfId="13139"/>
    <cellStyle name="Normal 3 8 28" xfId="13140"/>
    <cellStyle name="Normal 3 8 29" xfId="13141"/>
    <cellStyle name="Normal 3 8 3" xfId="13142"/>
    <cellStyle name="Normal 3 8 30" xfId="13143"/>
    <cellStyle name="Normal 3 8 31" xfId="13144"/>
    <cellStyle name="Normal 3 8 32" xfId="13145"/>
    <cellStyle name="Normal 3 8 33" xfId="13146"/>
    <cellStyle name="Normal 3 8 34" xfId="13147"/>
    <cellStyle name="Normal 3 8 4" xfId="13148"/>
    <cellStyle name="Normal 3 8 5" xfId="13149"/>
    <cellStyle name="Normal 3 8 6" xfId="13150"/>
    <cellStyle name="Normal 3 8 7" xfId="13151"/>
    <cellStyle name="Normal 3 8 8" xfId="13152"/>
    <cellStyle name="Normal 3 8 9" xfId="13153"/>
    <cellStyle name="Normal 3 9" xfId="13154"/>
    <cellStyle name="Normal 3 9 10" xfId="13155"/>
    <cellStyle name="Normal 3 9 11" xfId="13156"/>
    <cellStyle name="Normal 3 9 12" xfId="13157"/>
    <cellStyle name="Normal 3 9 13" xfId="13158"/>
    <cellStyle name="Normal 3 9 14" xfId="13159"/>
    <cellStyle name="Normal 3 9 15" xfId="13160"/>
    <cellStyle name="Normal 3 9 16" xfId="13161"/>
    <cellStyle name="Normal 3 9 17" xfId="13162"/>
    <cellStyle name="Normal 3 9 18" xfId="13163"/>
    <cellStyle name="Normal 3 9 19" xfId="13164"/>
    <cellStyle name="Normal 3 9 2" xfId="13165"/>
    <cellStyle name="Normal 3 9 2 10" xfId="13166"/>
    <cellStyle name="Normal 3 9 2 11" xfId="13167"/>
    <cellStyle name="Normal 3 9 2 12" xfId="13168"/>
    <cellStyle name="Normal 3 9 2 13" xfId="13169"/>
    <cellStyle name="Normal 3 9 2 14" xfId="13170"/>
    <cellStyle name="Normal 3 9 2 15" xfId="13171"/>
    <cellStyle name="Normal 3 9 2 16" xfId="13172"/>
    <cellStyle name="Normal 3 9 2 17" xfId="13173"/>
    <cellStyle name="Normal 3 9 2 18" xfId="13174"/>
    <cellStyle name="Normal 3 9 2 19" xfId="13175"/>
    <cellStyle name="Normal 3 9 2 2" xfId="13176"/>
    <cellStyle name="Normal 3 9 2 20" xfId="13177"/>
    <cellStyle name="Normal 3 9 2 21" xfId="13178"/>
    <cellStyle name="Normal 3 9 2 22" xfId="13179"/>
    <cellStyle name="Normal 3 9 2 23" xfId="13180"/>
    <cellStyle name="Normal 3 9 2 24" xfId="13181"/>
    <cellStyle name="Normal 3 9 2 25" xfId="13182"/>
    <cellStyle name="Normal 3 9 2 26" xfId="13183"/>
    <cellStyle name="Normal 3 9 2 27" xfId="13184"/>
    <cellStyle name="Normal 3 9 2 28" xfId="13185"/>
    <cellStyle name="Normal 3 9 2 29" xfId="13186"/>
    <cellStyle name="Normal 3 9 2 3" xfId="13187"/>
    <cellStyle name="Normal 3 9 2 30" xfId="13188"/>
    <cellStyle name="Normal 3 9 2 31" xfId="13189"/>
    <cellStyle name="Normal 3 9 2 32" xfId="13190"/>
    <cellStyle name="Normal 3 9 2 4" xfId="13191"/>
    <cellStyle name="Normal 3 9 2 5" xfId="13192"/>
    <cellStyle name="Normal 3 9 2 6" xfId="13193"/>
    <cellStyle name="Normal 3 9 2 7" xfId="13194"/>
    <cellStyle name="Normal 3 9 2 8" xfId="13195"/>
    <cellStyle name="Normal 3 9 2 9" xfId="13196"/>
    <cellStyle name="Normal 3 9 20" xfId="13197"/>
    <cellStyle name="Normal 3 9 21" xfId="13198"/>
    <cellStyle name="Normal 3 9 22" xfId="13199"/>
    <cellStyle name="Normal 3 9 23" xfId="13200"/>
    <cellStyle name="Normal 3 9 24" xfId="13201"/>
    <cellStyle name="Normal 3 9 25" xfId="13202"/>
    <cellStyle name="Normal 3 9 26" xfId="13203"/>
    <cellStyle name="Normal 3 9 27" xfId="13204"/>
    <cellStyle name="Normal 3 9 28" xfId="13205"/>
    <cellStyle name="Normal 3 9 29" xfId="13206"/>
    <cellStyle name="Normal 3 9 3" xfId="13207"/>
    <cellStyle name="Normal 3 9 30" xfId="13208"/>
    <cellStyle name="Normal 3 9 31" xfId="13209"/>
    <cellStyle name="Normal 3 9 32" xfId="13210"/>
    <cellStyle name="Normal 3 9 33" xfId="13211"/>
    <cellStyle name="Normal 3 9 34" xfId="13212"/>
    <cellStyle name="Normal 3 9 4" xfId="13213"/>
    <cellStyle name="Normal 3 9 5" xfId="13214"/>
    <cellStyle name="Normal 3 9 6" xfId="13215"/>
    <cellStyle name="Normal 3 9 7" xfId="13216"/>
    <cellStyle name="Normal 3 9 8" xfId="13217"/>
    <cellStyle name="Normal 3 9 9" xfId="13218"/>
    <cellStyle name="Normal 4" xfId="13219"/>
    <cellStyle name="Normal 4 10" xfId="13220"/>
    <cellStyle name="Normal 4 10 10" xfId="13221"/>
    <cellStyle name="Normal 4 10 11" xfId="13222"/>
    <cellStyle name="Normal 4 10 12" xfId="13223"/>
    <cellStyle name="Normal 4 10 13" xfId="13224"/>
    <cellStyle name="Normal 4 10 14" xfId="13225"/>
    <cellStyle name="Normal 4 10 15" xfId="13226"/>
    <cellStyle name="Normal 4 10 16" xfId="13227"/>
    <cellStyle name="Normal 4 10 17" xfId="13228"/>
    <cellStyle name="Normal 4 10 18" xfId="13229"/>
    <cellStyle name="Normal 4 10 19" xfId="13230"/>
    <cellStyle name="Normal 4 10 2" xfId="13231"/>
    <cellStyle name="Normal 4 10 2 10" xfId="13232"/>
    <cellStyle name="Normal 4 10 2 11" xfId="13233"/>
    <cellStyle name="Normal 4 10 2 12" xfId="13234"/>
    <cellStyle name="Normal 4 10 2 13" xfId="13235"/>
    <cellStyle name="Normal 4 10 2 14" xfId="13236"/>
    <cellStyle name="Normal 4 10 2 15" xfId="13237"/>
    <cellStyle name="Normal 4 10 2 16" xfId="13238"/>
    <cellStyle name="Normal 4 10 2 17" xfId="13239"/>
    <cellStyle name="Normal 4 10 2 18" xfId="13240"/>
    <cellStyle name="Normal 4 10 2 19" xfId="13241"/>
    <cellStyle name="Normal 4 10 2 2" xfId="13242"/>
    <cellStyle name="Normal 4 10 2 2 10" xfId="13243"/>
    <cellStyle name="Normal 4 10 2 2 11" xfId="13244"/>
    <cellStyle name="Normal 4 10 2 2 12" xfId="13245"/>
    <cellStyle name="Normal 4 10 2 2 13" xfId="13246"/>
    <cellStyle name="Normal 4 10 2 2 14" xfId="13247"/>
    <cellStyle name="Normal 4 10 2 2 15" xfId="13248"/>
    <cellStyle name="Normal 4 10 2 2 16" xfId="13249"/>
    <cellStyle name="Normal 4 10 2 2 17" xfId="13250"/>
    <cellStyle name="Normal 4 10 2 2 18" xfId="13251"/>
    <cellStyle name="Normal 4 10 2 2 19" xfId="13252"/>
    <cellStyle name="Normal 4 10 2 2 2" xfId="13253"/>
    <cellStyle name="Normal 4 10 2 2 2 10" xfId="13254"/>
    <cellStyle name="Normal 4 10 2 2 2 11" xfId="13255"/>
    <cellStyle name="Normal 4 10 2 2 2 12" xfId="13256"/>
    <cellStyle name="Normal 4 10 2 2 2 13" xfId="13257"/>
    <cellStyle name="Normal 4 10 2 2 2 14" xfId="13258"/>
    <cellStyle name="Normal 4 10 2 2 2 15" xfId="13259"/>
    <cellStyle name="Normal 4 10 2 2 2 16" xfId="13260"/>
    <cellStyle name="Normal 4 10 2 2 2 17" xfId="13261"/>
    <cellStyle name="Normal 4 10 2 2 2 18" xfId="13262"/>
    <cellStyle name="Normal 4 10 2 2 2 19" xfId="13263"/>
    <cellStyle name="Normal 4 10 2 2 2 2" xfId="13264"/>
    <cellStyle name="Normal 4 10 2 2 2 20" xfId="13265"/>
    <cellStyle name="Normal 4 10 2 2 2 21" xfId="13266"/>
    <cellStyle name="Normal 4 10 2 2 2 22" xfId="13267"/>
    <cellStyle name="Normal 4 10 2 2 2 23" xfId="13268"/>
    <cellStyle name="Normal 4 10 2 2 2 24" xfId="13269"/>
    <cellStyle name="Normal 4 10 2 2 2 25" xfId="13270"/>
    <cellStyle name="Normal 4 10 2 2 2 26" xfId="13271"/>
    <cellStyle name="Normal 4 10 2 2 2 27" xfId="13272"/>
    <cellStyle name="Normal 4 10 2 2 2 28" xfId="13273"/>
    <cellStyle name="Normal 4 10 2 2 2 29" xfId="13274"/>
    <cellStyle name="Normal 4 10 2 2 2 3" xfId="13275"/>
    <cellStyle name="Normal 4 10 2 2 2 30" xfId="13276"/>
    <cellStyle name="Normal 4 10 2 2 2 31" xfId="13277"/>
    <cellStyle name="Normal 4 10 2 2 2 32" xfId="13278"/>
    <cellStyle name="Normal 4 10 2 2 2 33" xfId="13279"/>
    <cellStyle name="Normal 4 10 2 2 2 34" xfId="13280"/>
    <cellStyle name="Normal 4 10 2 2 2 35" xfId="13281"/>
    <cellStyle name="Normal 4 10 2 2 2 36" xfId="13282"/>
    <cellStyle name="Normal 4 10 2 2 2 37" xfId="13283"/>
    <cellStyle name="Normal 4 10 2 2 2 38" xfId="13284"/>
    <cellStyle name="Normal 4 10 2 2 2 4" xfId="13285"/>
    <cellStyle name="Normal 4 10 2 2 2 5" xfId="13286"/>
    <cellStyle name="Normal 4 10 2 2 2 6" xfId="13287"/>
    <cellStyle name="Normal 4 10 2 2 2 7" xfId="13288"/>
    <cellStyle name="Normal 4 10 2 2 2 8" xfId="13289"/>
    <cellStyle name="Normal 4 10 2 2 2 9" xfId="13290"/>
    <cellStyle name="Normal 4 10 2 2 20" xfId="13291"/>
    <cellStyle name="Normal 4 10 2 2 21" xfId="13292"/>
    <cellStyle name="Normal 4 10 2 2 22" xfId="13293"/>
    <cellStyle name="Normal 4 10 2 2 23" xfId="13294"/>
    <cellStyle name="Normal 4 10 2 2 24" xfId="13295"/>
    <cellStyle name="Normal 4 10 2 2 25" xfId="13296"/>
    <cellStyle name="Normal 4 10 2 2 26" xfId="13297"/>
    <cellStyle name="Normal 4 10 2 2 27" xfId="13298"/>
    <cellStyle name="Normal 4 10 2 2 28" xfId="13299"/>
    <cellStyle name="Normal 4 10 2 2 29" xfId="13300"/>
    <cellStyle name="Normal 4 10 2 2 3" xfId="13301"/>
    <cellStyle name="Normal 4 10 2 2 30" xfId="13302"/>
    <cellStyle name="Normal 4 10 2 2 31" xfId="13303"/>
    <cellStyle name="Normal 4 10 2 2 32" xfId="13304"/>
    <cellStyle name="Normal 4 10 2 2 33" xfId="13305"/>
    <cellStyle name="Normal 4 10 2 2 34" xfId="13306"/>
    <cellStyle name="Normal 4 10 2 2 35" xfId="13307"/>
    <cellStyle name="Normal 4 10 2 2 36" xfId="13308"/>
    <cellStyle name="Normal 4 10 2 2 37" xfId="13309"/>
    <cellStyle name="Normal 4 10 2 2 38" xfId="13310"/>
    <cellStyle name="Normal 4 10 2 2 4" xfId="13311"/>
    <cellStyle name="Normal 4 10 2 2 5" xfId="13312"/>
    <cellStyle name="Normal 4 10 2 2 6" xfId="13313"/>
    <cellStyle name="Normal 4 10 2 2 7" xfId="13314"/>
    <cellStyle name="Normal 4 10 2 2 8" xfId="13315"/>
    <cellStyle name="Normal 4 10 2 2 9" xfId="13316"/>
    <cellStyle name="Normal 4 10 2 20" xfId="13317"/>
    <cellStyle name="Normal 4 10 2 21" xfId="13318"/>
    <cellStyle name="Normal 4 10 2 22" xfId="13319"/>
    <cellStyle name="Normal 4 10 2 23" xfId="13320"/>
    <cellStyle name="Normal 4 10 2 24" xfId="13321"/>
    <cellStyle name="Normal 4 10 2 25" xfId="13322"/>
    <cellStyle name="Normal 4 10 2 26" xfId="13323"/>
    <cellStyle name="Normal 4 10 2 27" xfId="13324"/>
    <cellStyle name="Normal 4 10 2 28" xfId="13325"/>
    <cellStyle name="Normal 4 10 2 29" xfId="13326"/>
    <cellStyle name="Normal 4 10 2 3" xfId="13327"/>
    <cellStyle name="Normal 4 10 2 30" xfId="13328"/>
    <cellStyle name="Normal 4 10 2 31" xfId="13329"/>
    <cellStyle name="Normal 4 10 2 32" xfId="13330"/>
    <cellStyle name="Normal 4 10 2 33" xfId="13331"/>
    <cellStyle name="Normal 4 10 2 34" xfId="13332"/>
    <cellStyle name="Normal 4 10 2 35" xfId="13333"/>
    <cellStyle name="Normal 4 10 2 36" xfId="13334"/>
    <cellStyle name="Normal 4 10 2 37" xfId="13335"/>
    <cellStyle name="Normal 4 10 2 38" xfId="13336"/>
    <cellStyle name="Normal 4 10 2 39" xfId="13337"/>
    <cellStyle name="Normal 4 10 2 4" xfId="13338"/>
    <cellStyle name="Normal 4 10 2 40" xfId="13339"/>
    <cellStyle name="Normal 4 10 2 5" xfId="13340"/>
    <cellStyle name="Normal 4 10 2 6" xfId="13341"/>
    <cellStyle name="Normal 4 10 2 7" xfId="13342"/>
    <cellStyle name="Normal 4 10 2 8" xfId="13343"/>
    <cellStyle name="Normal 4 10 2 9" xfId="13344"/>
    <cellStyle name="Normal 4 10 20" xfId="13345"/>
    <cellStyle name="Normal 4 10 21" xfId="13346"/>
    <cellStyle name="Normal 4 10 22" xfId="13347"/>
    <cellStyle name="Normal 4 10 23" xfId="13348"/>
    <cellStyle name="Normal 4 10 24" xfId="13349"/>
    <cellStyle name="Normal 4 10 25" xfId="13350"/>
    <cellStyle name="Normal 4 10 26" xfId="13351"/>
    <cellStyle name="Normal 4 10 27" xfId="13352"/>
    <cellStyle name="Normal 4 10 28" xfId="13353"/>
    <cellStyle name="Normal 4 10 29" xfId="13354"/>
    <cellStyle name="Normal 4 10 3" xfId="13355"/>
    <cellStyle name="Normal 4 10 3 10" xfId="13356"/>
    <cellStyle name="Normal 4 10 3 11" xfId="13357"/>
    <cellStyle name="Normal 4 10 3 12" xfId="13358"/>
    <cellStyle name="Normal 4 10 3 13" xfId="13359"/>
    <cellStyle name="Normal 4 10 3 14" xfId="13360"/>
    <cellStyle name="Normal 4 10 3 15" xfId="13361"/>
    <cellStyle name="Normal 4 10 3 16" xfId="13362"/>
    <cellStyle name="Normal 4 10 3 17" xfId="13363"/>
    <cellStyle name="Normal 4 10 3 18" xfId="13364"/>
    <cellStyle name="Normal 4 10 3 19" xfId="13365"/>
    <cellStyle name="Normal 4 10 3 2" xfId="13366"/>
    <cellStyle name="Normal 4 10 3 2 10" xfId="13367"/>
    <cellStyle name="Normal 4 10 3 2 11" xfId="13368"/>
    <cellStyle name="Normal 4 10 3 2 12" xfId="13369"/>
    <cellStyle name="Normal 4 10 3 2 13" xfId="13370"/>
    <cellStyle name="Normal 4 10 3 2 14" xfId="13371"/>
    <cellStyle name="Normal 4 10 3 2 15" xfId="13372"/>
    <cellStyle name="Normal 4 10 3 2 16" xfId="13373"/>
    <cellStyle name="Normal 4 10 3 2 17" xfId="13374"/>
    <cellStyle name="Normal 4 10 3 2 18" xfId="13375"/>
    <cellStyle name="Normal 4 10 3 2 19" xfId="13376"/>
    <cellStyle name="Normal 4 10 3 2 2" xfId="13377"/>
    <cellStyle name="Normal 4 10 3 2 20" xfId="13378"/>
    <cellStyle name="Normal 4 10 3 2 21" xfId="13379"/>
    <cellStyle name="Normal 4 10 3 2 22" xfId="13380"/>
    <cellStyle name="Normal 4 10 3 2 23" xfId="13381"/>
    <cellStyle name="Normal 4 10 3 2 24" xfId="13382"/>
    <cellStyle name="Normal 4 10 3 2 25" xfId="13383"/>
    <cellStyle name="Normal 4 10 3 2 26" xfId="13384"/>
    <cellStyle name="Normal 4 10 3 2 27" xfId="13385"/>
    <cellStyle name="Normal 4 10 3 2 28" xfId="13386"/>
    <cellStyle name="Normal 4 10 3 2 29" xfId="13387"/>
    <cellStyle name="Normal 4 10 3 2 3" xfId="13388"/>
    <cellStyle name="Normal 4 10 3 2 30" xfId="13389"/>
    <cellStyle name="Normal 4 10 3 2 31" xfId="13390"/>
    <cellStyle name="Normal 4 10 3 2 32" xfId="13391"/>
    <cellStyle name="Normal 4 10 3 2 33" xfId="13392"/>
    <cellStyle name="Normal 4 10 3 2 34" xfId="13393"/>
    <cellStyle name="Normal 4 10 3 2 35" xfId="13394"/>
    <cellStyle name="Normal 4 10 3 2 36" xfId="13395"/>
    <cellStyle name="Normal 4 10 3 2 37" xfId="13396"/>
    <cellStyle name="Normal 4 10 3 2 38" xfId="13397"/>
    <cellStyle name="Normal 4 10 3 2 4" xfId="13398"/>
    <cellStyle name="Normal 4 10 3 2 5" xfId="13399"/>
    <cellStyle name="Normal 4 10 3 2 6" xfId="13400"/>
    <cellStyle name="Normal 4 10 3 2 7" xfId="13401"/>
    <cellStyle name="Normal 4 10 3 2 8" xfId="13402"/>
    <cellStyle name="Normal 4 10 3 2 9" xfId="13403"/>
    <cellStyle name="Normal 4 10 3 20" xfId="13404"/>
    <cellStyle name="Normal 4 10 3 21" xfId="13405"/>
    <cellStyle name="Normal 4 10 3 22" xfId="13406"/>
    <cellStyle name="Normal 4 10 3 23" xfId="13407"/>
    <cellStyle name="Normal 4 10 3 24" xfId="13408"/>
    <cellStyle name="Normal 4 10 3 25" xfId="13409"/>
    <cellStyle name="Normal 4 10 3 26" xfId="13410"/>
    <cellStyle name="Normal 4 10 3 27" xfId="13411"/>
    <cellStyle name="Normal 4 10 3 28" xfId="13412"/>
    <cellStyle name="Normal 4 10 3 29" xfId="13413"/>
    <cellStyle name="Normal 4 10 3 3" xfId="13414"/>
    <cellStyle name="Normal 4 10 3 30" xfId="13415"/>
    <cellStyle name="Normal 4 10 3 31" xfId="13416"/>
    <cellStyle name="Normal 4 10 3 32" xfId="13417"/>
    <cellStyle name="Normal 4 10 3 33" xfId="13418"/>
    <cellStyle name="Normal 4 10 3 34" xfId="13419"/>
    <cellStyle name="Normal 4 10 3 35" xfId="13420"/>
    <cellStyle name="Normal 4 10 3 36" xfId="13421"/>
    <cellStyle name="Normal 4 10 3 37" xfId="13422"/>
    <cellStyle name="Normal 4 10 3 38" xfId="13423"/>
    <cellStyle name="Normal 4 10 3 4" xfId="13424"/>
    <cellStyle name="Normal 4 10 3 5" xfId="13425"/>
    <cellStyle name="Normal 4 10 3 6" xfId="13426"/>
    <cellStyle name="Normal 4 10 3 7" xfId="13427"/>
    <cellStyle name="Normal 4 10 3 8" xfId="13428"/>
    <cellStyle name="Normal 4 10 3 9" xfId="13429"/>
    <cellStyle name="Normal 4 10 30" xfId="13430"/>
    <cellStyle name="Normal 4 10 31" xfId="13431"/>
    <cellStyle name="Normal 4 10 32" xfId="13432"/>
    <cellStyle name="Normal 4 10 33" xfId="13433"/>
    <cellStyle name="Normal 4 10 34" xfId="13434"/>
    <cellStyle name="Normal 4 10 35" xfId="13435"/>
    <cellStyle name="Normal 4 10 36" xfId="13436"/>
    <cellStyle name="Normal 4 10 37" xfId="13437"/>
    <cellStyle name="Normal 4 10 38" xfId="13438"/>
    <cellStyle name="Normal 4 10 39" xfId="13439"/>
    <cellStyle name="Normal 4 10 4" xfId="13440"/>
    <cellStyle name="Normal 4 10 40" xfId="13441"/>
    <cellStyle name="Normal 4 10 41" xfId="13442"/>
    <cellStyle name="Normal 4 10 42" xfId="13443"/>
    <cellStyle name="Normal 4 10 43" xfId="13444"/>
    <cellStyle name="Normal 4 10 44" xfId="13445"/>
    <cellStyle name="Normal 4 10 45" xfId="13446"/>
    <cellStyle name="Normal 4 10 46" xfId="13447"/>
    <cellStyle name="Normal 4 10 47" xfId="13448"/>
    <cellStyle name="Normal 4 10 5" xfId="13449"/>
    <cellStyle name="Normal 4 10 6" xfId="13450"/>
    <cellStyle name="Normal 4 10 7" xfId="13451"/>
    <cellStyle name="Normal 4 10 8" xfId="13452"/>
    <cellStyle name="Normal 4 10 9" xfId="13453"/>
    <cellStyle name="Normal 4 11" xfId="13454"/>
    <cellStyle name="Normal 4 11 10" xfId="13455"/>
    <cellStyle name="Normal 4 11 11" xfId="13456"/>
    <cellStyle name="Normal 4 11 12" xfId="13457"/>
    <cellStyle name="Normal 4 11 13" xfId="13458"/>
    <cellStyle name="Normal 4 11 14" xfId="13459"/>
    <cellStyle name="Normal 4 11 15" xfId="13460"/>
    <cellStyle name="Normal 4 11 16" xfId="13461"/>
    <cellStyle name="Normal 4 11 17" xfId="13462"/>
    <cellStyle name="Normal 4 11 18" xfId="13463"/>
    <cellStyle name="Normal 4 11 19" xfId="13464"/>
    <cellStyle name="Normal 4 11 2" xfId="13465"/>
    <cellStyle name="Normal 4 11 2 10" xfId="13466"/>
    <cellStyle name="Normal 4 11 2 11" xfId="13467"/>
    <cellStyle name="Normal 4 11 2 12" xfId="13468"/>
    <cellStyle name="Normal 4 11 2 13" xfId="13469"/>
    <cellStyle name="Normal 4 11 2 14" xfId="13470"/>
    <cellStyle name="Normal 4 11 2 15" xfId="13471"/>
    <cellStyle name="Normal 4 11 2 16" xfId="13472"/>
    <cellStyle name="Normal 4 11 2 17" xfId="13473"/>
    <cellStyle name="Normal 4 11 2 18" xfId="13474"/>
    <cellStyle name="Normal 4 11 2 19" xfId="13475"/>
    <cellStyle name="Normal 4 11 2 2" xfId="13476"/>
    <cellStyle name="Normal 4 11 2 2 10" xfId="13477"/>
    <cellStyle name="Normal 4 11 2 2 11" xfId="13478"/>
    <cellStyle name="Normal 4 11 2 2 12" xfId="13479"/>
    <cellStyle name="Normal 4 11 2 2 13" xfId="13480"/>
    <cellStyle name="Normal 4 11 2 2 14" xfId="13481"/>
    <cellStyle name="Normal 4 11 2 2 15" xfId="13482"/>
    <cellStyle name="Normal 4 11 2 2 16" xfId="13483"/>
    <cellStyle name="Normal 4 11 2 2 17" xfId="13484"/>
    <cellStyle name="Normal 4 11 2 2 18" xfId="13485"/>
    <cellStyle name="Normal 4 11 2 2 19" xfId="13486"/>
    <cellStyle name="Normal 4 11 2 2 2" xfId="13487"/>
    <cellStyle name="Normal 4 11 2 2 2 10" xfId="13488"/>
    <cellStyle name="Normal 4 11 2 2 2 11" xfId="13489"/>
    <cellStyle name="Normal 4 11 2 2 2 12" xfId="13490"/>
    <cellStyle name="Normal 4 11 2 2 2 13" xfId="13491"/>
    <cellStyle name="Normal 4 11 2 2 2 14" xfId="13492"/>
    <cellStyle name="Normal 4 11 2 2 2 15" xfId="13493"/>
    <cellStyle name="Normal 4 11 2 2 2 16" xfId="13494"/>
    <cellStyle name="Normal 4 11 2 2 2 17" xfId="13495"/>
    <cellStyle name="Normal 4 11 2 2 2 18" xfId="13496"/>
    <cellStyle name="Normal 4 11 2 2 2 19" xfId="13497"/>
    <cellStyle name="Normal 4 11 2 2 2 2" xfId="13498"/>
    <cellStyle name="Normal 4 11 2 2 2 20" xfId="13499"/>
    <cellStyle name="Normal 4 11 2 2 2 21" xfId="13500"/>
    <cellStyle name="Normal 4 11 2 2 2 22" xfId="13501"/>
    <cellStyle name="Normal 4 11 2 2 2 23" xfId="13502"/>
    <cellStyle name="Normal 4 11 2 2 2 24" xfId="13503"/>
    <cellStyle name="Normal 4 11 2 2 2 25" xfId="13504"/>
    <cellStyle name="Normal 4 11 2 2 2 26" xfId="13505"/>
    <cellStyle name="Normal 4 11 2 2 2 27" xfId="13506"/>
    <cellStyle name="Normal 4 11 2 2 2 28" xfId="13507"/>
    <cellStyle name="Normal 4 11 2 2 2 29" xfId="13508"/>
    <cellStyle name="Normal 4 11 2 2 2 3" xfId="13509"/>
    <cellStyle name="Normal 4 11 2 2 2 30" xfId="13510"/>
    <cellStyle name="Normal 4 11 2 2 2 31" xfId="13511"/>
    <cellStyle name="Normal 4 11 2 2 2 32" xfId="13512"/>
    <cellStyle name="Normal 4 11 2 2 2 33" xfId="13513"/>
    <cellStyle name="Normal 4 11 2 2 2 34" xfId="13514"/>
    <cellStyle name="Normal 4 11 2 2 2 35" xfId="13515"/>
    <cellStyle name="Normal 4 11 2 2 2 36" xfId="13516"/>
    <cellStyle name="Normal 4 11 2 2 2 37" xfId="13517"/>
    <cellStyle name="Normal 4 11 2 2 2 38" xfId="13518"/>
    <cellStyle name="Normal 4 11 2 2 2 4" xfId="13519"/>
    <cellStyle name="Normal 4 11 2 2 2 5" xfId="13520"/>
    <cellStyle name="Normal 4 11 2 2 2 6" xfId="13521"/>
    <cellStyle name="Normal 4 11 2 2 2 7" xfId="13522"/>
    <cellStyle name="Normal 4 11 2 2 2 8" xfId="13523"/>
    <cellStyle name="Normal 4 11 2 2 2 9" xfId="13524"/>
    <cellStyle name="Normal 4 11 2 2 20" xfId="13525"/>
    <cellStyle name="Normal 4 11 2 2 21" xfId="13526"/>
    <cellStyle name="Normal 4 11 2 2 22" xfId="13527"/>
    <cellStyle name="Normal 4 11 2 2 23" xfId="13528"/>
    <cellStyle name="Normal 4 11 2 2 24" xfId="13529"/>
    <cellStyle name="Normal 4 11 2 2 25" xfId="13530"/>
    <cellStyle name="Normal 4 11 2 2 26" xfId="13531"/>
    <cellStyle name="Normal 4 11 2 2 27" xfId="13532"/>
    <cellStyle name="Normal 4 11 2 2 28" xfId="13533"/>
    <cellStyle name="Normal 4 11 2 2 29" xfId="13534"/>
    <cellStyle name="Normal 4 11 2 2 3" xfId="13535"/>
    <cellStyle name="Normal 4 11 2 2 30" xfId="13536"/>
    <cellStyle name="Normal 4 11 2 2 31" xfId="13537"/>
    <cellStyle name="Normal 4 11 2 2 32" xfId="13538"/>
    <cellStyle name="Normal 4 11 2 2 33" xfId="13539"/>
    <cellStyle name="Normal 4 11 2 2 34" xfId="13540"/>
    <cellStyle name="Normal 4 11 2 2 35" xfId="13541"/>
    <cellStyle name="Normal 4 11 2 2 36" xfId="13542"/>
    <cellStyle name="Normal 4 11 2 2 37" xfId="13543"/>
    <cellStyle name="Normal 4 11 2 2 38" xfId="13544"/>
    <cellStyle name="Normal 4 11 2 2 4" xfId="13545"/>
    <cellStyle name="Normal 4 11 2 2 5" xfId="13546"/>
    <cellStyle name="Normal 4 11 2 2 6" xfId="13547"/>
    <cellStyle name="Normal 4 11 2 2 7" xfId="13548"/>
    <cellStyle name="Normal 4 11 2 2 8" xfId="13549"/>
    <cellStyle name="Normal 4 11 2 2 9" xfId="13550"/>
    <cellStyle name="Normal 4 11 2 20" xfId="13551"/>
    <cellStyle name="Normal 4 11 2 21" xfId="13552"/>
    <cellStyle name="Normal 4 11 2 22" xfId="13553"/>
    <cellStyle name="Normal 4 11 2 23" xfId="13554"/>
    <cellStyle name="Normal 4 11 2 24" xfId="13555"/>
    <cellStyle name="Normal 4 11 2 25" xfId="13556"/>
    <cellStyle name="Normal 4 11 2 26" xfId="13557"/>
    <cellStyle name="Normal 4 11 2 27" xfId="13558"/>
    <cellStyle name="Normal 4 11 2 28" xfId="13559"/>
    <cellStyle name="Normal 4 11 2 29" xfId="13560"/>
    <cellStyle name="Normal 4 11 2 3" xfId="13561"/>
    <cellStyle name="Normal 4 11 2 30" xfId="13562"/>
    <cellStyle name="Normal 4 11 2 31" xfId="13563"/>
    <cellStyle name="Normal 4 11 2 32" xfId="13564"/>
    <cellStyle name="Normal 4 11 2 33" xfId="13565"/>
    <cellStyle name="Normal 4 11 2 34" xfId="13566"/>
    <cellStyle name="Normal 4 11 2 35" xfId="13567"/>
    <cellStyle name="Normal 4 11 2 36" xfId="13568"/>
    <cellStyle name="Normal 4 11 2 37" xfId="13569"/>
    <cellStyle name="Normal 4 11 2 38" xfId="13570"/>
    <cellStyle name="Normal 4 11 2 39" xfId="13571"/>
    <cellStyle name="Normal 4 11 2 4" xfId="13572"/>
    <cellStyle name="Normal 4 11 2 40" xfId="13573"/>
    <cellStyle name="Normal 4 11 2 5" xfId="13574"/>
    <cellStyle name="Normal 4 11 2 6" xfId="13575"/>
    <cellStyle name="Normal 4 11 2 7" xfId="13576"/>
    <cellStyle name="Normal 4 11 2 8" xfId="13577"/>
    <cellStyle name="Normal 4 11 2 9" xfId="13578"/>
    <cellStyle name="Normal 4 11 20" xfId="13579"/>
    <cellStyle name="Normal 4 11 21" xfId="13580"/>
    <cellStyle name="Normal 4 11 22" xfId="13581"/>
    <cellStyle name="Normal 4 11 23" xfId="13582"/>
    <cellStyle name="Normal 4 11 24" xfId="13583"/>
    <cellStyle name="Normal 4 11 25" xfId="13584"/>
    <cellStyle name="Normal 4 11 26" xfId="13585"/>
    <cellStyle name="Normal 4 11 27" xfId="13586"/>
    <cellStyle name="Normal 4 11 28" xfId="13587"/>
    <cellStyle name="Normal 4 11 29" xfId="13588"/>
    <cellStyle name="Normal 4 11 3" xfId="13589"/>
    <cellStyle name="Normal 4 11 3 10" xfId="13590"/>
    <cellStyle name="Normal 4 11 3 11" xfId="13591"/>
    <cellStyle name="Normal 4 11 3 12" xfId="13592"/>
    <cellStyle name="Normal 4 11 3 13" xfId="13593"/>
    <cellStyle name="Normal 4 11 3 14" xfId="13594"/>
    <cellStyle name="Normal 4 11 3 15" xfId="13595"/>
    <cellStyle name="Normal 4 11 3 16" xfId="13596"/>
    <cellStyle name="Normal 4 11 3 17" xfId="13597"/>
    <cellStyle name="Normal 4 11 3 18" xfId="13598"/>
    <cellStyle name="Normal 4 11 3 19" xfId="13599"/>
    <cellStyle name="Normal 4 11 3 2" xfId="13600"/>
    <cellStyle name="Normal 4 11 3 2 10" xfId="13601"/>
    <cellStyle name="Normal 4 11 3 2 11" xfId="13602"/>
    <cellStyle name="Normal 4 11 3 2 12" xfId="13603"/>
    <cellStyle name="Normal 4 11 3 2 13" xfId="13604"/>
    <cellStyle name="Normal 4 11 3 2 14" xfId="13605"/>
    <cellStyle name="Normal 4 11 3 2 15" xfId="13606"/>
    <cellStyle name="Normal 4 11 3 2 16" xfId="13607"/>
    <cellStyle name="Normal 4 11 3 2 17" xfId="13608"/>
    <cellStyle name="Normal 4 11 3 2 18" xfId="13609"/>
    <cellStyle name="Normal 4 11 3 2 19" xfId="13610"/>
    <cellStyle name="Normal 4 11 3 2 2" xfId="13611"/>
    <cellStyle name="Normal 4 11 3 2 20" xfId="13612"/>
    <cellStyle name="Normal 4 11 3 2 21" xfId="13613"/>
    <cellStyle name="Normal 4 11 3 2 22" xfId="13614"/>
    <cellStyle name="Normal 4 11 3 2 23" xfId="13615"/>
    <cellStyle name="Normal 4 11 3 2 24" xfId="13616"/>
    <cellStyle name="Normal 4 11 3 2 25" xfId="13617"/>
    <cellStyle name="Normal 4 11 3 2 26" xfId="13618"/>
    <cellStyle name="Normal 4 11 3 2 27" xfId="13619"/>
    <cellStyle name="Normal 4 11 3 2 28" xfId="13620"/>
    <cellStyle name="Normal 4 11 3 2 29" xfId="13621"/>
    <cellStyle name="Normal 4 11 3 2 3" xfId="13622"/>
    <cellStyle name="Normal 4 11 3 2 30" xfId="13623"/>
    <cellStyle name="Normal 4 11 3 2 31" xfId="13624"/>
    <cellStyle name="Normal 4 11 3 2 32" xfId="13625"/>
    <cellStyle name="Normal 4 11 3 2 33" xfId="13626"/>
    <cellStyle name="Normal 4 11 3 2 34" xfId="13627"/>
    <cellStyle name="Normal 4 11 3 2 35" xfId="13628"/>
    <cellStyle name="Normal 4 11 3 2 36" xfId="13629"/>
    <cellStyle name="Normal 4 11 3 2 37" xfId="13630"/>
    <cellStyle name="Normal 4 11 3 2 38" xfId="13631"/>
    <cellStyle name="Normal 4 11 3 2 4" xfId="13632"/>
    <cellStyle name="Normal 4 11 3 2 5" xfId="13633"/>
    <cellStyle name="Normal 4 11 3 2 6" xfId="13634"/>
    <cellStyle name="Normal 4 11 3 2 7" xfId="13635"/>
    <cellStyle name="Normal 4 11 3 2 8" xfId="13636"/>
    <cellStyle name="Normal 4 11 3 2 9" xfId="13637"/>
    <cellStyle name="Normal 4 11 3 20" xfId="13638"/>
    <cellStyle name="Normal 4 11 3 21" xfId="13639"/>
    <cellStyle name="Normal 4 11 3 22" xfId="13640"/>
    <cellStyle name="Normal 4 11 3 23" xfId="13641"/>
    <cellStyle name="Normal 4 11 3 24" xfId="13642"/>
    <cellStyle name="Normal 4 11 3 25" xfId="13643"/>
    <cellStyle name="Normal 4 11 3 26" xfId="13644"/>
    <cellStyle name="Normal 4 11 3 27" xfId="13645"/>
    <cellStyle name="Normal 4 11 3 28" xfId="13646"/>
    <cellStyle name="Normal 4 11 3 29" xfId="13647"/>
    <cellStyle name="Normal 4 11 3 3" xfId="13648"/>
    <cellStyle name="Normal 4 11 3 30" xfId="13649"/>
    <cellStyle name="Normal 4 11 3 31" xfId="13650"/>
    <cellStyle name="Normal 4 11 3 32" xfId="13651"/>
    <cellStyle name="Normal 4 11 3 33" xfId="13652"/>
    <cellStyle name="Normal 4 11 3 34" xfId="13653"/>
    <cellStyle name="Normal 4 11 3 35" xfId="13654"/>
    <cellStyle name="Normal 4 11 3 36" xfId="13655"/>
    <cellStyle name="Normal 4 11 3 37" xfId="13656"/>
    <cellStyle name="Normal 4 11 3 38" xfId="13657"/>
    <cellStyle name="Normal 4 11 3 4" xfId="13658"/>
    <cellStyle name="Normal 4 11 3 5" xfId="13659"/>
    <cellStyle name="Normal 4 11 3 6" xfId="13660"/>
    <cellStyle name="Normal 4 11 3 7" xfId="13661"/>
    <cellStyle name="Normal 4 11 3 8" xfId="13662"/>
    <cellStyle name="Normal 4 11 3 9" xfId="13663"/>
    <cellStyle name="Normal 4 11 30" xfId="13664"/>
    <cellStyle name="Normal 4 11 31" xfId="13665"/>
    <cellStyle name="Normal 4 11 32" xfId="13666"/>
    <cellStyle name="Normal 4 11 33" xfId="13667"/>
    <cellStyle name="Normal 4 11 34" xfId="13668"/>
    <cellStyle name="Normal 4 11 35" xfId="13669"/>
    <cellStyle name="Normal 4 11 36" xfId="13670"/>
    <cellStyle name="Normal 4 11 37" xfId="13671"/>
    <cellStyle name="Normal 4 11 38" xfId="13672"/>
    <cellStyle name="Normal 4 11 39" xfId="13673"/>
    <cellStyle name="Normal 4 11 4" xfId="13674"/>
    <cellStyle name="Normal 4 11 40" xfId="13675"/>
    <cellStyle name="Normal 4 11 41" xfId="13676"/>
    <cellStyle name="Normal 4 11 42" xfId="13677"/>
    <cellStyle name="Normal 4 11 43" xfId="13678"/>
    <cellStyle name="Normal 4 11 44" xfId="13679"/>
    <cellStyle name="Normal 4 11 45" xfId="13680"/>
    <cellStyle name="Normal 4 11 46" xfId="13681"/>
    <cellStyle name="Normal 4 11 47" xfId="13682"/>
    <cellStyle name="Normal 4 11 5" xfId="13683"/>
    <cellStyle name="Normal 4 11 6" xfId="13684"/>
    <cellStyle name="Normal 4 11 7" xfId="13685"/>
    <cellStyle name="Normal 4 11 8" xfId="13686"/>
    <cellStyle name="Normal 4 11 9" xfId="13687"/>
    <cellStyle name="Normal 4 12" xfId="13688"/>
    <cellStyle name="Normal 4 12 10" xfId="13689"/>
    <cellStyle name="Normal 4 12 11" xfId="13690"/>
    <cellStyle name="Normal 4 12 12" xfId="13691"/>
    <cellStyle name="Normal 4 12 13" xfId="13692"/>
    <cellStyle name="Normal 4 12 14" xfId="13693"/>
    <cellStyle name="Normal 4 12 15" xfId="13694"/>
    <cellStyle name="Normal 4 12 16" xfId="13695"/>
    <cellStyle name="Normal 4 12 17" xfId="13696"/>
    <cellStyle name="Normal 4 12 18" xfId="13697"/>
    <cellStyle name="Normal 4 12 19" xfId="13698"/>
    <cellStyle name="Normal 4 12 2" xfId="13699"/>
    <cellStyle name="Normal 4 12 2 10" xfId="13700"/>
    <cellStyle name="Normal 4 12 2 11" xfId="13701"/>
    <cellStyle name="Normal 4 12 2 12" xfId="13702"/>
    <cellStyle name="Normal 4 12 2 13" xfId="13703"/>
    <cellStyle name="Normal 4 12 2 14" xfId="13704"/>
    <cellStyle name="Normal 4 12 2 15" xfId="13705"/>
    <cellStyle name="Normal 4 12 2 16" xfId="13706"/>
    <cellStyle name="Normal 4 12 2 17" xfId="13707"/>
    <cellStyle name="Normal 4 12 2 18" xfId="13708"/>
    <cellStyle name="Normal 4 12 2 19" xfId="13709"/>
    <cellStyle name="Normal 4 12 2 2" xfId="13710"/>
    <cellStyle name="Normal 4 12 2 2 10" xfId="13711"/>
    <cellStyle name="Normal 4 12 2 2 11" xfId="13712"/>
    <cellStyle name="Normal 4 12 2 2 12" xfId="13713"/>
    <cellStyle name="Normal 4 12 2 2 13" xfId="13714"/>
    <cellStyle name="Normal 4 12 2 2 14" xfId="13715"/>
    <cellStyle name="Normal 4 12 2 2 15" xfId="13716"/>
    <cellStyle name="Normal 4 12 2 2 16" xfId="13717"/>
    <cellStyle name="Normal 4 12 2 2 17" xfId="13718"/>
    <cellStyle name="Normal 4 12 2 2 18" xfId="13719"/>
    <cellStyle name="Normal 4 12 2 2 19" xfId="13720"/>
    <cellStyle name="Normal 4 12 2 2 2" xfId="13721"/>
    <cellStyle name="Normal 4 12 2 2 2 10" xfId="13722"/>
    <cellStyle name="Normal 4 12 2 2 2 11" xfId="13723"/>
    <cellStyle name="Normal 4 12 2 2 2 12" xfId="13724"/>
    <cellStyle name="Normal 4 12 2 2 2 13" xfId="13725"/>
    <cellStyle name="Normal 4 12 2 2 2 14" xfId="13726"/>
    <cellStyle name="Normal 4 12 2 2 2 15" xfId="13727"/>
    <cellStyle name="Normal 4 12 2 2 2 16" xfId="13728"/>
    <cellStyle name="Normal 4 12 2 2 2 17" xfId="13729"/>
    <cellStyle name="Normal 4 12 2 2 2 18" xfId="13730"/>
    <cellStyle name="Normal 4 12 2 2 2 19" xfId="13731"/>
    <cellStyle name="Normal 4 12 2 2 2 2" xfId="13732"/>
    <cellStyle name="Normal 4 12 2 2 2 20" xfId="13733"/>
    <cellStyle name="Normal 4 12 2 2 2 21" xfId="13734"/>
    <cellStyle name="Normal 4 12 2 2 2 22" xfId="13735"/>
    <cellStyle name="Normal 4 12 2 2 2 23" xfId="13736"/>
    <cellStyle name="Normal 4 12 2 2 2 24" xfId="13737"/>
    <cellStyle name="Normal 4 12 2 2 2 25" xfId="13738"/>
    <cellStyle name="Normal 4 12 2 2 2 26" xfId="13739"/>
    <cellStyle name="Normal 4 12 2 2 2 27" xfId="13740"/>
    <cellStyle name="Normal 4 12 2 2 2 28" xfId="13741"/>
    <cellStyle name="Normal 4 12 2 2 2 29" xfId="13742"/>
    <cellStyle name="Normal 4 12 2 2 2 3" xfId="13743"/>
    <cellStyle name="Normal 4 12 2 2 2 30" xfId="13744"/>
    <cellStyle name="Normal 4 12 2 2 2 31" xfId="13745"/>
    <cellStyle name="Normal 4 12 2 2 2 32" xfId="13746"/>
    <cellStyle name="Normal 4 12 2 2 2 33" xfId="13747"/>
    <cellStyle name="Normal 4 12 2 2 2 34" xfId="13748"/>
    <cellStyle name="Normal 4 12 2 2 2 35" xfId="13749"/>
    <cellStyle name="Normal 4 12 2 2 2 36" xfId="13750"/>
    <cellStyle name="Normal 4 12 2 2 2 37" xfId="13751"/>
    <cellStyle name="Normal 4 12 2 2 2 38" xfId="13752"/>
    <cellStyle name="Normal 4 12 2 2 2 4" xfId="13753"/>
    <cellStyle name="Normal 4 12 2 2 2 5" xfId="13754"/>
    <cellStyle name="Normal 4 12 2 2 2 6" xfId="13755"/>
    <cellStyle name="Normal 4 12 2 2 2 7" xfId="13756"/>
    <cellStyle name="Normal 4 12 2 2 2 8" xfId="13757"/>
    <cellStyle name="Normal 4 12 2 2 2 9" xfId="13758"/>
    <cellStyle name="Normal 4 12 2 2 20" xfId="13759"/>
    <cellStyle name="Normal 4 12 2 2 21" xfId="13760"/>
    <cellStyle name="Normal 4 12 2 2 22" xfId="13761"/>
    <cellStyle name="Normal 4 12 2 2 23" xfId="13762"/>
    <cellStyle name="Normal 4 12 2 2 24" xfId="13763"/>
    <cellStyle name="Normal 4 12 2 2 25" xfId="13764"/>
    <cellStyle name="Normal 4 12 2 2 26" xfId="13765"/>
    <cellStyle name="Normal 4 12 2 2 27" xfId="13766"/>
    <cellStyle name="Normal 4 12 2 2 28" xfId="13767"/>
    <cellStyle name="Normal 4 12 2 2 29" xfId="13768"/>
    <cellStyle name="Normal 4 12 2 2 3" xfId="13769"/>
    <cellStyle name="Normal 4 12 2 2 30" xfId="13770"/>
    <cellStyle name="Normal 4 12 2 2 31" xfId="13771"/>
    <cellStyle name="Normal 4 12 2 2 32" xfId="13772"/>
    <cellStyle name="Normal 4 12 2 2 33" xfId="13773"/>
    <cellStyle name="Normal 4 12 2 2 34" xfId="13774"/>
    <cellStyle name="Normal 4 12 2 2 35" xfId="13775"/>
    <cellStyle name="Normal 4 12 2 2 36" xfId="13776"/>
    <cellStyle name="Normal 4 12 2 2 37" xfId="13777"/>
    <cellStyle name="Normal 4 12 2 2 38" xfId="13778"/>
    <cellStyle name="Normal 4 12 2 2 4" xfId="13779"/>
    <cellStyle name="Normal 4 12 2 2 5" xfId="13780"/>
    <cellStyle name="Normal 4 12 2 2 6" xfId="13781"/>
    <cellStyle name="Normal 4 12 2 2 7" xfId="13782"/>
    <cellStyle name="Normal 4 12 2 2 8" xfId="13783"/>
    <cellStyle name="Normal 4 12 2 2 9" xfId="13784"/>
    <cellStyle name="Normal 4 12 2 20" xfId="13785"/>
    <cellStyle name="Normal 4 12 2 21" xfId="13786"/>
    <cellStyle name="Normal 4 12 2 22" xfId="13787"/>
    <cellStyle name="Normal 4 12 2 23" xfId="13788"/>
    <cellStyle name="Normal 4 12 2 24" xfId="13789"/>
    <cellStyle name="Normal 4 12 2 25" xfId="13790"/>
    <cellStyle name="Normal 4 12 2 26" xfId="13791"/>
    <cellStyle name="Normal 4 12 2 27" xfId="13792"/>
    <cellStyle name="Normal 4 12 2 28" xfId="13793"/>
    <cellStyle name="Normal 4 12 2 29" xfId="13794"/>
    <cellStyle name="Normal 4 12 2 3" xfId="13795"/>
    <cellStyle name="Normal 4 12 2 30" xfId="13796"/>
    <cellStyle name="Normal 4 12 2 31" xfId="13797"/>
    <cellStyle name="Normal 4 12 2 32" xfId="13798"/>
    <cellStyle name="Normal 4 12 2 33" xfId="13799"/>
    <cellStyle name="Normal 4 12 2 34" xfId="13800"/>
    <cellStyle name="Normal 4 12 2 35" xfId="13801"/>
    <cellStyle name="Normal 4 12 2 36" xfId="13802"/>
    <cellStyle name="Normal 4 12 2 37" xfId="13803"/>
    <cellStyle name="Normal 4 12 2 38" xfId="13804"/>
    <cellStyle name="Normal 4 12 2 39" xfId="13805"/>
    <cellStyle name="Normal 4 12 2 4" xfId="13806"/>
    <cellStyle name="Normal 4 12 2 40" xfId="13807"/>
    <cellStyle name="Normal 4 12 2 5" xfId="13808"/>
    <cellStyle name="Normal 4 12 2 6" xfId="13809"/>
    <cellStyle name="Normal 4 12 2 7" xfId="13810"/>
    <cellStyle name="Normal 4 12 2 8" xfId="13811"/>
    <cellStyle name="Normal 4 12 2 9" xfId="13812"/>
    <cellStyle name="Normal 4 12 20" xfId="13813"/>
    <cellStyle name="Normal 4 12 21" xfId="13814"/>
    <cellStyle name="Normal 4 12 22" xfId="13815"/>
    <cellStyle name="Normal 4 12 23" xfId="13816"/>
    <cellStyle name="Normal 4 12 24" xfId="13817"/>
    <cellStyle name="Normal 4 12 25" xfId="13818"/>
    <cellStyle name="Normal 4 12 26" xfId="13819"/>
    <cellStyle name="Normal 4 12 27" xfId="13820"/>
    <cellStyle name="Normal 4 12 28" xfId="13821"/>
    <cellStyle name="Normal 4 12 29" xfId="13822"/>
    <cellStyle name="Normal 4 12 3" xfId="13823"/>
    <cellStyle name="Normal 4 12 3 10" xfId="13824"/>
    <cellStyle name="Normal 4 12 3 11" xfId="13825"/>
    <cellStyle name="Normal 4 12 3 12" xfId="13826"/>
    <cellStyle name="Normal 4 12 3 13" xfId="13827"/>
    <cellStyle name="Normal 4 12 3 14" xfId="13828"/>
    <cellStyle name="Normal 4 12 3 15" xfId="13829"/>
    <cellStyle name="Normal 4 12 3 16" xfId="13830"/>
    <cellStyle name="Normal 4 12 3 17" xfId="13831"/>
    <cellStyle name="Normal 4 12 3 18" xfId="13832"/>
    <cellStyle name="Normal 4 12 3 19" xfId="13833"/>
    <cellStyle name="Normal 4 12 3 2" xfId="13834"/>
    <cellStyle name="Normal 4 12 3 2 10" xfId="13835"/>
    <cellStyle name="Normal 4 12 3 2 11" xfId="13836"/>
    <cellStyle name="Normal 4 12 3 2 12" xfId="13837"/>
    <cellStyle name="Normal 4 12 3 2 13" xfId="13838"/>
    <cellStyle name="Normal 4 12 3 2 14" xfId="13839"/>
    <cellStyle name="Normal 4 12 3 2 15" xfId="13840"/>
    <cellStyle name="Normal 4 12 3 2 16" xfId="13841"/>
    <cellStyle name="Normal 4 12 3 2 17" xfId="13842"/>
    <cellStyle name="Normal 4 12 3 2 18" xfId="13843"/>
    <cellStyle name="Normal 4 12 3 2 19" xfId="13844"/>
    <cellStyle name="Normal 4 12 3 2 2" xfId="13845"/>
    <cellStyle name="Normal 4 12 3 2 20" xfId="13846"/>
    <cellStyle name="Normal 4 12 3 2 21" xfId="13847"/>
    <cellStyle name="Normal 4 12 3 2 22" xfId="13848"/>
    <cellStyle name="Normal 4 12 3 2 23" xfId="13849"/>
    <cellStyle name="Normal 4 12 3 2 24" xfId="13850"/>
    <cellStyle name="Normal 4 12 3 2 25" xfId="13851"/>
    <cellStyle name="Normal 4 12 3 2 26" xfId="13852"/>
    <cellStyle name="Normal 4 12 3 2 27" xfId="13853"/>
    <cellStyle name="Normal 4 12 3 2 28" xfId="13854"/>
    <cellStyle name="Normal 4 12 3 2 29" xfId="13855"/>
    <cellStyle name="Normal 4 12 3 2 3" xfId="13856"/>
    <cellStyle name="Normal 4 12 3 2 30" xfId="13857"/>
    <cellStyle name="Normal 4 12 3 2 31" xfId="13858"/>
    <cellStyle name="Normal 4 12 3 2 32" xfId="13859"/>
    <cellStyle name="Normal 4 12 3 2 33" xfId="13860"/>
    <cellStyle name="Normal 4 12 3 2 34" xfId="13861"/>
    <cellStyle name="Normal 4 12 3 2 35" xfId="13862"/>
    <cellStyle name="Normal 4 12 3 2 36" xfId="13863"/>
    <cellStyle name="Normal 4 12 3 2 37" xfId="13864"/>
    <cellStyle name="Normal 4 12 3 2 38" xfId="13865"/>
    <cellStyle name="Normal 4 12 3 2 4" xfId="13866"/>
    <cellStyle name="Normal 4 12 3 2 5" xfId="13867"/>
    <cellStyle name="Normal 4 12 3 2 6" xfId="13868"/>
    <cellStyle name="Normal 4 12 3 2 7" xfId="13869"/>
    <cellStyle name="Normal 4 12 3 2 8" xfId="13870"/>
    <cellStyle name="Normal 4 12 3 2 9" xfId="13871"/>
    <cellStyle name="Normal 4 12 3 20" xfId="13872"/>
    <cellStyle name="Normal 4 12 3 21" xfId="13873"/>
    <cellStyle name="Normal 4 12 3 22" xfId="13874"/>
    <cellStyle name="Normal 4 12 3 23" xfId="13875"/>
    <cellStyle name="Normal 4 12 3 24" xfId="13876"/>
    <cellStyle name="Normal 4 12 3 25" xfId="13877"/>
    <cellStyle name="Normal 4 12 3 26" xfId="13878"/>
    <cellStyle name="Normal 4 12 3 27" xfId="13879"/>
    <cellStyle name="Normal 4 12 3 28" xfId="13880"/>
    <cellStyle name="Normal 4 12 3 29" xfId="13881"/>
    <cellStyle name="Normal 4 12 3 3" xfId="13882"/>
    <cellStyle name="Normal 4 12 3 30" xfId="13883"/>
    <cellStyle name="Normal 4 12 3 31" xfId="13884"/>
    <cellStyle name="Normal 4 12 3 32" xfId="13885"/>
    <cellStyle name="Normal 4 12 3 33" xfId="13886"/>
    <cellStyle name="Normal 4 12 3 34" xfId="13887"/>
    <cellStyle name="Normal 4 12 3 35" xfId="13888"/>
    <cellStyle name="Normal 4 12 3 36" xfId="13889"/>
    <cellStyle name="Normal 4 12 3 37" xfId="13890"/>
    <cellStyle name="Normal 4 12 3 38" xfId="13891"/>
    <cellStyle name="Normal 4 12 3 4" xfId="13892"/>
    <cellStyle name="Normal 4 12 3 5" xfId="13893"/>
    <cellStyle name="Normal 4 12 3 6" xfId="13894"/>
    <cellStyle name="Normal 4 12 3 7" xfId="13895"/>
    <cellStyle name="Normal 4 12 3 8" xfId="13896"/>
    <cellStyle name="Normal 4 12 3 9" xfId="13897"/>
    <cellStyle name="Normal 4 12 30" xfId="13898"/>
    <cellStyle name="Normal 4 12 31" xfId="13899"/>
    <cellStyle name="Normal 4 12 32" xfId="13900"/>
    <cellStyle name="Normal 4 12 33" xfId="13901"/>
    <cellStyle name="Normal 4 12 34" xfId="13902"/>
    <cellStyle name="Normal 4 12 35" xfId="13903"/>
    <cellStyle name="Normal 4 12 36" xfId="13904"/>
    <cellStyle name="Normal 4 12 37" xfId="13905"/>
    <cellStyle name="Normal 4 12 38" xfId="13906"/>
    <cellStyle name="Normal 4 12 39" xfId="13907"/>
    <cellStyle name="Normal 4 12 4" xfId="13908"/>
    <cellStyle name="Normal 4 12 40" xfId="13909"/>
    <cellStyle name="Normal 4 12 41" xfId="13910"/>
    <cellStyle name="Normal 4 12 42" xfId="13911"/>
    <cellStyle name="Normal 4 12 43" xfId="13912"/>
    <cellStyle name="Normal 4 12 44" xfId="13913"/>
    <cellStyle name="Normal 4 12 45" xfId="13914"/>
    <cellStyle name="Normal 4 12 46" xfId="13915"/>
    <cellStyle name="Normal 4 12 47" xfId="13916"/>
    <cellStyle name="Normal 4 12 5" xfId="13917"/>
    <cellStyle name="Normal 4 12 6" xfId="13918"/>
    <cellStyle name="Normal 4 12 7" xfId="13919"/>
    <cellStyle name="Normal 4 12 8" xfId="13920"/>
    <cellStyle name="Normal 4 12 9" xfId="13921"/>
    <cellStyle name="Normal 4 13" xfId="13922"/>
    <cellStyle name="Normal 4 13 2" xfId="13923"/>
    <cellStyle name="Normal 4 13 3" xfId="13924"/>
    <cellStyle name="Normal 4 13 4" xfId="13925"/>
    <cellStyle name="Normal 4 13 5" xfId="13926"/>
    <cellStyle name="Normal 4 13 6" xfId="13927"/>
    <cellStyle name="Normal 4 14" xfId="13928"/>
    <cellStyle name="Normal 4 14 2" xfId="13929"/>
    <cellStyle name="Normal 4 14 3" xfId="13930"/>
    <cellStyle name="Normal 4 14 4" xfId="13931"/>
    <cellStyle name="Normal 4 14 5" xfId="13932"/>
    <cellStyle name="Normal 4 14 6" xfId="13933"/>
    <cellStyle name="Normal 4 15" xfId="13934"/>
    <cellStyle name="Normal 4 15 2" xfId="13935"/>
    <cellStyle name="Normal 4 15 3" xfId="13936"/>
    <cellStyle name="Normal 4 15 4" xfId="13937"/>
    <cellStyle name="Normal 4 15 5" xfId="13938"/>
    <cellStyle name="Normal 4 15 6" xfId="13939"/>
    <cellStyle name="Normal 4 16" xfId="13940"/>
    <cellStyle name="Normal 4 16 2" xfId="13941"/>
    <cellStyle name="Normal 4 16 3" xfId="13942"/>
    <cellStyle name="Normal 4 16 4" xfId="13943"/>
    <cellStyle name="Normal 4 16 5" xfId="13944"/>
    <cellStyle name="Normal 4 16 6" xfId="13945"/>
    <cellStyle name="Normal 4 17" xfId="13946"/>
    <cellStyle name="Normal 4 17 2" xfId="13947"/>
    <cellStyle name="Normal 4 17 3" xfId="13948"/>
    <cellStyle name="Normal 4 17 4" xfId="13949"/>
    <cellStyle name="Normal 4 17 5" xfId="13950"/>
    <cellStyle name="Normal 4 17 6" xfId="13951"/>
    <cellStyle name="Normal 4 18" xfId="13952"/>
    <cellStyle name="Normal 4 18 2" xfId="13953"/>
    <cellStyle name="Normal 4 18 3" xfId="13954"/>
    <cellStyle name="Normal 4 18 4" xfId="13955"/>
    <cellStyle name="Normal 4 18 5" xfId="13956"/>
    <cellStyle name="Normal 4 18 6" xfId="13957"/>
    <cellStyle name="Normal 4 19" xfId="13958"/>
    <cellStyle name="Normal 4 19 2" xfId="13959"/>
    <cellStyle name="Normal 4 19 3" xfId="13960"/>
    <cellStyle name="Normal 4 19 4" xfId="13961"/>
    <cellStyle name="Normal 4 19 5" xfId="13962"/>
    <cellStyle name="Normal 4 19 6" xfId="13963"/>
    <cellStyle name="Normal 4 2" xfId="13964"/>
    <cellStyle name="Normal 4 2 2" xfId="13965"/>
    <cellStyle name="Normal 4 2 3" xfId="13966"/>
    <cellStyle name="Normal 4 2 4" xfId="13967"/>
    <cellStyle name="Normal 4 20" xfId="13968"/>
    <cellStyle name="Normal 4 20 2" xfId="13969"/>
    <cellStyle name="Normal 4 20 3" xfId="13970"/>
    <cellStyle name="Normal 4 20 4" xfId="13971"/>
    <cellStyle name="Normal 4 20 5" xfId="13972"/>
    <cellStyle name="Normal 4 20 6" xfId="13973"/>
    <cellStyle name="Normal 4 21" xfId="13974"/>
    <cellStyle name="Normal 4 21 2" xfId="13975"/>
    <cellStyle name="Normal 4 21 3" xfId="13976"/>
    <cellStyle name="Normal 4 21 4" xfId="13977"/>
    <cellStyle name="Normal 4 21 5" xfId="13978"/>
    <cellStyle name="Normal 4 21 6" xfId="13979"/>
    <cellStyle name="Normal 4 22" xfId="13980"/>
    <cellStyle name="Normal 4 22 2" xfId="13981"/>
    <cellStyle name="Normal 4 22 3" xfId="13982"/>
    <cellStyle name="Normal 4 22 4" xfId="13983"/>
    <cellStyle name="Normal 4 22 5" xfId="13984"/>
    <cellStyle name="Normal 4 22 6" xfId="13985"/>
    <cellStyle name="Normal 4 23" xfId="13986"/>
    <cellStyle name="Normal 4 23 2" xfId="13987"/>
    <cellStyle name="Normal 4 23 3" xfId="13988"/>
    <cellStyle name="Normal 4 23 4" xfId="13989"/>
    <cellStyle name="Normal 4 23 5" xfId="13990"/>
    <cellStyle name="Normal 4 23 6" xfId="13991"/>
    <cellStyle name="Normal 4 24" xfId="13992"/>
    <cellStyle name="Normal 4 24 2" xfId="13993"/>
    <cellStyle name="Normal 4 24 3" xfId="13994"/>
    <cellStyle name="Normal 4 24 4" xfId="13995"/>
    <cellStyle name="Normal 4 24 5" xfId="13996"/>
    <cellStyle name="Normal 4 24 6" xfId="13997"/>
    <cellStyle name="Normal 4 25" xfId="13998"/>
    <cellStyle name="Normal 4 25 2" xfId="13999"/>
    <cellStyle name="Normal 4 25 3" xfId="14000"/>
    <cellStyle name="Normal 4 25 4" xfId="14001"/>
    <cellStyle name="Normal 4 25 5" xfId="14002"/>
    <cellStyle name="Normal 4 25 6" xfId="14003"/>
    <cellStyle name="Normal 4 26" xfId="14004"/>
    <cellStyle name="Normal 4 26 2" xfId="14005"/>
    <cellStyle name="Normal 4 26 3" xfId="14006"/>
    <cellStyle name="Normal 4 26 4" xfId="14007"/>
    <cellStyle name="Normal 4 26 5" xfId="14008"/>
    <cellStyle name="Normal 4 26 6" xfId="14009"/>
    <cellStyle name="Normal 4 27" xfId="14010"/>
    <cellStyle name="Normal 4 27 2" xfId="14011"/>
    <cellStyle name="Normal 4 27 3" xfId="14012"/>
    <cellStyle name="Normal 4 27 4" xfId="14013"/>
    <cellStyle name="Normal 4 27 5" xfId="14014"/>
    <cellStyle name="Normal 4 27 6" xfId="14015"/>
    <cellStyle name="Normal 4 28" xfId="14016"/>
    <cellStyle name="Normal 4 28 2" xfId="14017"/>
    <cellStyle name="Normal 4 28 3" xfId="14018"/>
    <cellStyle name="Normal 4 28 4" xfId="14019"/>
    <cellStyle name="Normal 4 28 5" xfId="14020"/>
    <cellStyle name="Normal 4 28 6" xfId="14021"/>
    <cellStyle name="Normal 4 29" xfId="14022"/>
    <cellStyle name="Normal 4 29 2" xfId="14023"/>
    <cellStyle name="Normal 4 29 3" xfId="14024"/>
    <cellStyle name="Normal 4 29 4" xfId="14025"/>
    <cellStyle name="Normal 4 29 5" xfId="14026"/>
    <cellStyle name="Normal 4 29 6" xfId="14027"/>
    <cellStyle name="Normal 4 3" xfId="14028"/>
    <cellStyle name="Normal 4 30" xfId="14029"/>
    <cellStyle name="Normal 4 30 2" xfId="14030"/>
    <cellStyle name="Normal 4 30 3" xfId="14031"/>
    <cellStyle name="Normal 4 30 4" xfId="14032"/>
    <cellStyle name="Normal 4 30 5" xfId="14033"/>
    <cellStyle name="Normal 4 30 6" xfId="14034"/>
    <cellStyle name="Normal 4 31" xfId="14035"/>
    <cellStyle name="Normal 4 31 2" xfId="14036"/>
    <cellStyle name="Normal 4 31 3" xfId="14037"/>
    <cellStyle name="Normal 4 31 4" xfId="14038"/>
    <cellStyle name="Normal 4 31 5" xfId="14039"/>
    <cellStyle name="Normal 4 31 6" xfId="14040"/>
    <cellStyle name="Normal 4 32" xfId="14041"/>
    <cellStyle name="Normal 4 32 2" xfId="14042"/>
    <cellStyle name="Normal 4 32 3" xfId="14043"/>
    <cellStyle name="Normal 4 32 4" xfId="14044"/>
    <cellStyle name="Normal 4 32 5" xfId="14045"/>
    <cellStyle name="Normal 4 32 6" xfId="14046"/>
    <cellStyle name="Normal 4 33" xfId="14047"/>
    <cellStyle name="Normal 4 34" xfId="14048"/>
    <cellStyle name="Normal 4 35" xfId="14049"/>
    <cellStyle name="Normal 4 36" xfId="14050"/>
    <cellStyle name="Normal 4 37" xfId="14051"/>
    <cellStyle name="Normal 4 38" xfId="14052"/>
    <cellStyle name="Normal 4 39" xfId="14053"/>
    <cellStyle name="Normal 4 4" xfId="14054"/>
    <cellStyle name="Normal 4 4 2" xfId="14055"/>
    <cellStyle name="Normal 4 4 3" xfId="14056"/>
    <cellStyle name="Normal 4 4 4" xfId="14057"/>
    <cellStyle name="Normal 4 4 5" xfId="14058"/>
    <cellStyle name="Normal 4 4 6" xfId="14059"/>
    <cellStyle name="Normal 4 40" xfId="14060"/>
    <cellStyle name="Normal 4 41" xfId="14061"/>
    <cellStyle name="Normal 4 42" xfId="14062"/>
    <cellStyle name="Normal 4 43" xfId="14063"/>
    <cellStyle name="Normal 4 44" xfId="14064"/>
    <cellStyle name="Normal 4 45" xfId="14065"/>
    <cellStyle name="Normal 4 46" xfId="14066"/>
    <cellStyle name="Normal 4 47" xfId="14067"/>
    <cellStyle name="Normal 4 48" xfId="14068"/>
    <cellStyle name="Normal 4 49" xfId="14069"/>
    <cellStyle name="Normal 4 5" xfId="14070"/>
    <cellStyle name="Normal 4 5 2" xfId="14071"/>
    <cellStyle name="Normal 4 5 3" xfId="14072"/>
    <cellStyle name="Normal 4 5 4" xfId="14073"/>
    <cellStyle name="Normal 4 5 5" xfId="14074"/>
    <cellStyle name="Normal 4 5 6" xfId="14075"/>
    <cellStyle name="Normal 4 50" xfId="14076"/>
    <cellStyle name="Normal 4 51" xfId="14077"/>
    <cellStyle name="Normal 4 6" xfId="14078"/>
    <cellStyle name="Normal 4 6 2" xfId="14079"/>
    <cellStyle name="Normal 4 6 3" xfId="14080"/>
    <cellStyle name="Normal 4 6 4" xfId="14081"/>
    <cellStyle name="Normal 4 6 5" xfId="14082"/>
    <cellStyle name="Normal 4 6 6" xfId="14083"/>
    <cellStyle name="Normal 4 7" xfId="14084"/>
    <cellStyle name="Normal 4 7 2" xfId="14085"/>
    <cellStyle name="Normal 4 7 3" xfId="14086"/>
    <cellStyle name="Normal 4 7 4" xfId="14087"/>
    <cellStyle name="Normal 4 7 5" xfId="14088"/>
    <cellStyle name="Normal 4 7 6" xfId="14089"/>
    <cellStyle name="Normal 4 8" xfId="14090"/>
    <cellStyle name="Normal 4 8 2" xfId="14091"/>
    <cellStyle name="Normal 4 8 3" xfId="14092"/>
    <cellStyle name="Normal 4 8 4" xfId="14093"/>
    <cellStyle name="Normal 4 8 5" xfId="14094"/>
    <cellStyle name="Normal 4 8 6" xfId="14095"/>
    <cellStyle name="Normal 4 9" xfId="14096"/>
    <cellStyle name="Normal 4 9 2" xfId="14097"/>
    <cellStyle name="Normal 4 9 3" xfId="14098"/>
    <cellStyle name="Normal 4 9 4" xfId="14099"/>
    <cellStyle name="Normal 4 9 5" xfId="14100"/>
    <cellStyle name="Normal 4 9 6" xfId="14101"/>
    <cellStyle name="Normal 5" xfId="14102"/>
    <cellStyle name="Normal 5 10" xfId="14103"/>
    <cellStyle name="Normal 5 11" xfId="14104"/>
    <cellStyle name="Normal 5 12" xfId="14105"/>
    <cellStyle name="Normal 5 13" xfId="14106"/>
    <cellStyle name="Normal 5 14" xfId="14107"/>
    <cellStyle name="Normal 5 15" xfId="14108"/>
    <cellStyle name="Normal 5 16" xfId="14109"/>
    <cellStyle name="Normal 5 17" xfId="14110"/>
    <cellStyle name="Normal 5 18" xfId="14111"/>
    <cellStyle name="Normal 5 19" xfId="14112"/>
    <cellStyle name="Normal 5 2" xfId="14113"/>
    <cellStyle name="Normal 5 20" xfId="14114"/>
    <cellStyle name="Normal 5 21" xfId="14115"/>
    <cellStyle name="Normal 5 22" xfId="14116"/>
    <cellStyle name="Normal 5 23" xfId="14117"/>
    <cellStyle name="Normal 5 24" xfId="14118"/>
    <cellStyle name="Normal 5 25" xfId="14119"/>
    <cellStyle name="Normal 5 26" xfId="14120"/>
    <cellStyle name="Normal 5 27" xfId="14121"/>
    <cellStyle name="Normal 5 28" xfId="14122"/>
    <cellStyle name="Normal 5 29" xfId="14123"/>
    <cellStyle name="Normal 5 3" xfId="14124"/>
    <cellStyle name="Normal 5 30" xfId="14125"/>
    <cellStyle name="Normal 5 31" xfId="14126"/>
    <cellStyle name="Normal 5 32" xfId="14127"/>
    <cellStyle name="Normal 5 4" xfId="14128"/>
    <cellStyle name="Normal 5 5" xfId="14129"/>
    <cellStyle name="Normal 5 6" xfId="14130"/>
    <cellStyle name="Normal 5 7" xfId="14131"/>
    <cellStyle name="Normal 5 8" xfId="14132"/>
    <cellStyle name="Normal 5 9" xfId="14133"/>
    <cellStyle name="Normal 6" xfId="14134"/>
    <cellStyle name="Normal 6 10" xfId="14135"/>
    <cellStyle name="Normal 6 10 10" xfId="14136"/>
    <cellStyle name="Normal 6 10 11" xfId="14137"/>
    <cellStyle name="Normal 6 10 12" xfId="14138"/>
    <cellStyle name="Normal 6 10 13" xfId="14139"/>
    <cellStyle name="Normal 6 10 14" xfId="14140"/>
    <cellStyle name="Normal 6 10 15" xfId="14141"/>
    <cellStyle name="Normal 6 10 16" xfId="14142"/>
    <cellStyle name="Normal 6 10 17" xfId="14143"/>
    <cellStyle name="Normal 6 10 18" xfId="14144"/>
    <cellStyle name="Normal 6 10 19" xfId="14145"/>
    <cellStyle name="Normal 6 10 2" xfId="14146"/>
    <cellStyle name="Normal 6 10 2 10" xfId="14147"/>
    <cellStyle name="Normal 6 10 2 11" xfId="14148"/>
    <cellStyle name="Normal 6 10 2 12" xfId="14149"/>
    <cellStyle name="Normal 6 10 2 13" xfId="14150"/>
    <cellStyle name="Normal 6 10 2 14" xfId="14151"/>
    <cellStyle name="Normal 6 10 2 15" xfId="14152"/>
    <cellStyle name="Normal 6 10 2 16" xfId="14153"/>
    <cellStyle name="Normal 6 10 2 17" xfId="14154"/>
    <cellStyle name="Normal 6 10 2 18" xfId="14155"/>
    <cellStyle name="Normal 6 10 2 19" xfId="14156"/>
    <cellStyle name="Normal 6 10 2 2" xfId="14157"/>
    <cellStyle name="Normal 6 10 2 2 10" xfId="14158"/>
    <cellStyle name="Normal 6 10 2 2 11" xfId="14159"/>
    <cellStyle name="Normal 6 10 2 2 12" xfId="14160"/>
    <cellStyle name="Normal 6 10 2 2 13" xfId="14161"/>
    <cellStyle name="Normal 6 10 2 2 14" xfId="14162"/>
    <cellStyle name="Normal 6 10 2 2 15" xfId="14163"/>
    <cellStyle name="Normal 6 10 2 2 16" xfId="14164"/>
    <cellStyle name="Normal 6 10 2 2 17" xfId="14165"/>
    <cellStyle name="Normal 6 10 2 2 18" xfId="14166"/>
    <cellStyle name="Normal 6 10 2 2 19" xfId="14167"/>
    <cellStyle name="Normal 6 10 2 2 2" xfId="14168"/>
    <cellStyle name="Normal 6 10 2 2 2 10" xfId="14169"/>
    <cellStyle name="Normal 6 10 2 2 2 11" xfId="14170"/>
    <cellStyle name="Normal 6 10 2 2 2 12" xfId="14171"/>
    <cellStyle name="Normal 6 10 2 2 2 13" xfId="14172"/>
    <cellStyle name="Normal 6 10 2 2 2 14" xfId="14173"/>
    <cellStyle name="Normal 6 10 2 2 2 15" xfId="14174"/>
    <cellStyle name="Normal 6 10 2 2 2 16" xfId="14175"/>
    <cellStyle name="Normal 6 10 2 2 2 17" xfId="14176"/>
    <cellStyle name="Normal 6 10 2 2 2 18" xfId="14177"/>
    <cellStyle name="Normal 6 10 2 2 2 19" xfId="14178"/>
    <cellStyle name="Normal 6 10 2 2 2 2" xfId="14179"/>
    <cellStyle name="Normal 6 10 2 2 2 20" xfId="14180"/>
    <cellStyle name="Normal 6 10 2 2 2 21" xfId="14181"/>
    <cellStyle name="Normal 6 10 2 2 2 22" xfId="14182"/>
    <cellStyle name="Normal 6 10 2 2 2 23" xfId="14183"/>
    <cellStyle name="Normal 6 10 2 2 2 24" xfId="14184"/>
    <cellStyle name="Normal 6 10 2 2 2 25" xfId="14185"/>
    <cellStyle name="Normal 6 10 2 2 2 26" xfId="14186"/>
    <cellStyle name="Normal 6 10 2 2 2 27" xfId="14187"/>
    <cellStyle name="Normal 6 10 2 2 2 28" xfId="14188"/>
    <cellStyle name="Normal 6 10 2 2 2 29" xfId="14189"/>
    <cellStyle name="Normal 6 10 2 2 2 3" xfId="14190"/>
    <cellStyle name="Normal 6 10 2 2 2 30" xfId="14191"/>
    <cellStyle name="Normal 6 10 2 2 2 31" xfId="14192"/>
    <cellStyle name="Normal 6 10 2 2 2 32" xfId="14193"/>
    <cellStyle name="Normal 6 10 2 2 2 33" xfId="14194"/>
    <cellStyle name="Normal 6 10 2 2 2 34" xfId="14195"/>
    <cellStyle name="Normal 6 10 2 2 2 35" xfId="14196"/>
    <cellStyle name="Normal 6 10 2 2 2 36" xfId="14197"/>
    <cellStyle name="Normal 6 10 2 2 2 37" xfId="14198"/>
    <cellStyle name="Normal 6 10 2 2 2 38" xfId="14199"/>
    <cellStyle name="Normal 6 10 2 2 2 4" xfId="14200"/>
    <cellStyle name="Normal 6 10 2 2 2 5" xfId="14201"/>
    <cellStyle name="Normal 6 10 2 2 2 6" xfId="14202"/>
    <cellStyle name="Normal 6 10 2 2 2 7" xfId="14203"/>
    <cellStyle name="Normal 6 10 2 2 2 8" xfId="14204"/>
    <cellStyle name="Normal 6 10 2 2 2 9" xfId="14205"/>
    <cellStyle name="Normal 6 10 2 2 20" xfId="14206"/>
    <cellStyle name="Normal 6 10 2 2 21" xfId="14207"/>
    <cellStyle name="Normal 6 10 2 2 22" xfId="14208"/>
    <cellStyle name="Normal 6 10 2 2 23" xfId="14209"/>
    <cellStyle name="Normal 6 10 2 2 24" xfId="14210"/>
    <cellStyle name="Normal 6 10 2 2 25" xfId="14211"/>
    <cellStyle name="Normal 6 10 2 2 26" xfId="14212"/>
    <cellStyle name="Normal 6 10 2 2 27" xfId="14213"/>
    <cellStyle name="Normal 6 10 2 2 28" xfId="14214"/>
    <cellStyle name="Normal 6 10 2 2 29" xfId="14215"/>
    <cellStyle name="Normal 6 10 2 2 3" xfId="14216"/>
    <cellStyle name="Normal 6 10 2 2 30" xfId="14217"/>
    <cellStyle name="Normal 6 10 2 2 31" xfId="14218"/>
    <cellStyle name="Normal 6 10 2 2 32" xfId="14219"/>
    <cellStyle name="Normal 6 10 2 2 33" xfId="14220"/>
    <cellStyle name="Normal 6 10 2 2 34" xfId="14221"/>
    <cellStyle name="Normal 6 10 2 2 35" xfId="14222"/>
    <cellStyle name="Normal 6 10 2 2 36" xfId="14223"/>
    <cellStyle name="Normal 6 10 2 2 37" xfId="14224"/>
    <cellStyle name="Normal 6 10 2 2 38" xfId="14225"/>
    <cellStyle name="Normal 6 10 2 2 4" xfId="14226"/>
    <cellStyle name="Normal 6 10 2 2 5" xfId="14227"/>
    <cellStyle name="Normal 6 10 2 2 6" xfId="14228"/>
    <cellStyle name="Normal 6 10 2 2 7" xfId="14229"/>
    <cellStyle name="Normal 6 10 2 2 8" xfId="14230"/>
    <cellStyle name="Normal 6 10 2 2 9" xfId="14231"/>
    <cellStyle name="Normal 6 10 2 20" xfId="14232"/>
    <cellStyle name="Normal 6 10 2 21" xfId="14233"/>
    <cellStyle name="Normal 6 10 2 22" xfId="14234"/>
    <cellStyle name="Normal 6 10 2 23" xfId="14235"/>
    <cellStyle name="Normal 6 10 2 24" xfId="14236"/>
    <cellStyle name="Normal 6 10 2 25" xfId="14237"/>
    <cellStyle name="Normal 6 10 2 26" xfId="14238"/>
    <cellStyle name="Normal 6 10 2 27" xfId="14239"/>
    <cellStyle name="Normal 6 10 2 28" xfId="14240"/>
    <cellStyle name="Normal 6 10 2 29" xfId="14241"/>
    <cellStyle name="Normal 6 10 2 3" xfId="14242"/>
    <cellStyle name="Normal 6 10 2 30" xfId="14243"/>
    <cellStyle name="Normal 6 10 2 31" xfId="14244"/>
    <cellStyle name="Normal 6 10 2 32" xfId="14245"/>
    <cellStyle name="Normal 6 10 2 33" xfId="14246"/>
    <cellStyle name="Normal 6 10 2 34" xfId="14247"/>
    <cellStyle name="Normal 6 10 2 35" xfId="14248"/>
    <cellStyle name="Normal 6 10 2 36" xfId="14249"/>
    <cellStyle name="Normal 6 10 2 37" xfId="14250"/>
    <cellStyle name="Normal 6 10 2 38" xfId="14251"/>
    <cellStyle name="Normal 6 10 2 39" xfId="14252"/>
    <cellStyle name="Normal 6 10 2 4" xfId="14253"/>
    <cellStyle name="Normal 6 10 2 40" xfId="14254"/>
    <cellStyle name="Normal 6 10 2 5" xfId="14255"/>
    <cellStyle name="Normal 6 10 2 6" xfId="14256"/>
    <cellStyle name="Normal 6 10 2 7" xfId="14257"/>
    <cellStyle name="Normal 6 10 2 8" xfId="14258"/>
    <cellStyle name="Normal 6 10 2 9" xfId="14259"/>
    <cellStyle name="Normal 6 10 20" xfId="14260"/>
    <cellStyle name="Normal 6 10 21" xfId="14261"/>
    <cellStyle name="Normal 6 10 22" xfId="14262"/>
    <cellStyle name="Normal 6 10 23" xfId="14263"/>
    <cellStyle name="Normal 6 10 24" xfId="14264"/>
    <cellStyle name="Normal 6 10 25" xfId="14265"/>
    <cellStyle name="Normal 6 10 26" xfId="14266"/>
    <cellStyle name="Normal 6 10 27" xfId="14267"/>
    <cellStyle name="Normal 6 10 28" xfId="14268"/>
    <cellStyle name="Normal 6 10 29" xfId="14269"/>
    <cellStyle name="Normal 6 10 3" xfId="14270"/>
    <cellStyle name="Normal 6 10 3 10" xfId="14271"/>
    <cellStyle name="Normal 6 10 3 11" xfId="14272"/>
    <cellStyle name="Normal 6 10 3 12" xfId="14273"/>
    <cellStyle name="Normal 6 10 3 13" xfId="14274"/>
    <cellStyle name="Normal 6 10 3 14" xfId="14275"/>
    <cellStyle name="Normal 6 10 3 15" xfId="14276"/>
    <cellStyle name="Normal 6 10 3 16" xfId="14277"/>
    <cellStyle name="Normal 6 10 3 17" xfId="14278"/>
    <cellStyle name="Normal 6 10 3 18" xfId="14279"/>
    <cellStyle name="Normal 6 10 3 19" xfId="14280"/>
    <cellStyle name="Normal 6 10 3 2" xfId="14281"/>
    <cellStyle name="Normal 6 10 3 2 10" xfId="14282"/>
    <cellStyle name="Normal 6 10 3 2 11" xfId="14283"/>
    <cellStyle name="Normal 6 10 3 2 12" xfId="14284"/>
    <cellStyle name="Normal 6 10 3 2 13" xfId="14285"/>
    <cellStyle name="Normal 6 10 3 2 14" xfId="14286"/>
    <cellStyle name="Normal 6 10 3 2 15" xfId="14287"/>
    <cellStyle name="Normal 6 10 3 2 16" xfId="14288"/>
    <cellStyle name="Normal 6 10 3 2 17" xfId="14289"/>
    <cellStyle name="Normal 6 10 3 2 18" xfId="14290"/>
    <cellStyle name="Normal 6 10 3 2 19" xfId="14291"/>
    <cellStyle name="Normal 6 10 3 2 2" xfId="14292"/>
    <cellStyle name="Normal 6 10 3 2 20" xfId="14293"/>
    <cellStyle name="Normal 6 10 3 2 21" xfId="14294"/>
    <cellStyle name="Normal 6 10 3 2 22" xfId="14295"/>
    <cellStyle name="Normal 6 10 3 2 23" xfId="14296"/>
    <cellStyle name="Normal 6 10 3 2 24" xfId="14297"/>
    <cellStyle name="Normal 6 10 3 2 25" xfId="14298"/>
    <cellStyle name="Normal 6 10 3 2 26" xfId="14299"/>
    <cellStyle name="Normal 6 10 3 2 27" xfId="14300"/>
    <cellStyle name="Normal 6 10 3 2 28" xfId="14301"/>
    <cellStyle name="Normal 6 10 3 2 29" xfId="14302"/>
    <cellStyle name="Normal 6 10 3 2 3" xfId="14303"/>
    <cellStyle name="Normal 6 10 3 2 30" xfId="14304"/>
    <cellStyle name="Normal 6 10 3 2 31" xfId="14305"/>
    <cellStyle name="Normal 6 10 3 2 32" xfId="14306"/>
    <cellStyle name="Normal 6 10 3 2 33" xfId="14307"/>
    <cellStyle name="Normal 6 10 3 2 34" xfId="14308"/>
    <cellStyle name="Normal 6 10 3 2 35" xfId="14309"/>
    <cellStyle name="Normal 6 10 3 2 36" xfId="14310"/>
    <cellStyle name="Normal 6 10 3 2 37" xfId="14311"/>
    <cellStyle name="Normal 6 10 3 2 38" xfId="14312"/>
    <cellStyle name="Normal 6 10 3 2 4" xfId="14313"/>
    <cellStyle name="Normal 6 10 3 2 5" xfId="14314"/>
    <cellStyle name="Normal 6 10 3 2 6" xfId="14315"/>
    <cellStyle name="Normal 6 10 3 2 7" xfId="14316"/>
    <cellStyle name="Normal 6 10 3 2 8" xfId="14317"/>
    <cellStyle name="Normal 6 10 3 2 9" xfId="14318"/>
    <cellStyle name="Normal 6 10 3 20" xfId="14319"/>
    <cellStyle name="Normal 6 10 3 21" xfId="14320"/>
    <cellStyle name="Normal 6 10 3 22" xfId="14321"/>
    <cellStyle name="Normal 6 10 3 23" xfId="14322"/>
    <cellStyle name="Normal 6 10 3 24" xfId="14323"/>
    <cellStyle name="Normal 6 10 3 25" xfId="14324"/>
    <cellStyle name="Normal 6 10 3 26" xfId="14325"/>
    <cellStyle name="Normal 6 10 3 27" xfId="14326"/>
    <cellStyle name="Normal 6 10 3 28" xfId="14327"/>
    <cellStyle name="Normal 6 10 3 29" xfId="14328"/>
    <cellStyle name="Normal 6 10 3 3" xfId="14329"/>
    <cellStyle name="Normal 6 10 3 30" xfId="14330"/>
    <cellStyle name="Normal 6 10 3 31" xfId="14331"/>
    <cellStyle name="Normal 6 10 3 32" xfId="14332"/>
    <cellStyle name="Normal 6 10 3 33" xfId="14333"/>
    <cellStyle name="Normal 6 10 3 34" xfId="14334"/>
    <cellStyle name="Normal 6 10 3 35" xfId="14335"/>
    <cellStyle name="Normal 6 10 3 36" xfId="14336"/>
    <cellStyle name="Normal 6 10 3 37" xfId="14337"/>
    <cellStyle name="Normal 6 10 3 38" xfId="14338"/>
    <cellStyle name="Normal 6 10 3 4" xfId="14339"/>
    <cellStyle name="Normal 6 10 3 5" xfId="14340"/>
    <cellStyle name="Normal 6 10 3 6" xfId="14341"/>
    <cellStyle name="Normal 6 10 3 7" xfId="14342"/>
    <cellStyle name="Normal 6 10 3 8" xfId="14343"/>
    <cellStyle name="Normal 6 10 3 9" xfId="14344"/>
    <cellStyle name="Normal 6 10 30" xfId="14345"/>
    <cellStyle name="Normal 6 10 31" xfId="14346"/>
    <cellStyle name="Normal 6 10 32" xfId="14347"/>
    <cellStyle name="Normal 6 10 33" xfId="14348"/>
    <cellStyle name="Normal 6 10 34" xfId="14349"/>
    <cellStyle name="Normal 6 10 35" xfId="14350"/>
    <cellStyle name="Normal 6 10 36" xfId="14351"/>
    <cellStyle name="Normal 6 10 37" xfId="14352"/>
    <cellStyle name="Normal 6 10 38" xfId="14353"/>
    <cellStyle name="Normal 6 10 39" xfId="14354"/>
    <cellStyle name="Normal 6 10 4" xfId="14355"/>
    <cellStyle name="Normal 6 10 40" xfId="14356"/>
    <cellStyle name="Normal 6 10 5" xfId="14357"/>
    <cellStyle name="Normal 6 10 6" xfId="14358"/>
    <cellStyle name="Normal 6 10 7" xfId="14359"/>
    <cellStyle name="Normal 6 10 8" xfId="14360"/>
    <cellStyle name="Normal 6 10 9" xfId="14361"/>
    <cellStyle name="Normal 6 11" xfId="14362"/>
    <cellStyle name="Normal 6 12" xfId="14363"/>
    <cellStyle name="Normal 6 13" xfId="14364"/>
    <cellStyle name="Normal 6 14" xfId="14365"/>
    <cellStyle name="Normal 6 15" xfId="14366"/>
    <cellStyle name="Normal 6 16" xfId="14367"/>
    <cellStyle name="Normal 6 17" xfId="14368"/>
    <cellStyle name="Normal 6 18" xfId="14369"/>
    <cellStyle name="Normal 6 19" xfId="14370"/>
    <cellStyle name="Normal 6 2" xfId="14371"/>
    <cellStyle name="Normal 6 20" xfId="14372"/>
    <cellStyle name="Normal 6 21" xfId="14373"/>
    <cellStyle name="Normal 6 22" xfId="14374"/>
    <cellStyle name="Normal 6 23" xfId="14375"/>
    <cellStyle name="Normal 6 24" xfId="14376"/>
    <cellStyle name="Normal 6 25" xfId="14377"/>
    <cellStyle name="Normal 6 26" xfId="14378"/>
    <cellStyle name="Normal 6 27" xfId="14379"/>
    <cellStyle name="Normal 6 28" xfId="14380"/>
    <cellStyle name="Normal 6 29" xfId="14381"/>
    <cellStyle name="Normal 6 3" xfId="14382"/>
    <cellStyle name="Normal 6 30" xfId="14383"/>
    <cellStyle name="Normal 6 31" xfId="14384"/>
    <cellStyle name="Normal 6 32" xfId="14385"/>
    <cellStyle name="Normal 6 33" xfId="14386"/>
    <cellStyle name="Normal 6 34" xfId="14387"/>
    <cellStyle name="Normal 6 35" xfId="14388"/>
    <cellStyle name="Normal 6 36" xfId="14389"/>
    <cellStyle name="Normal 6 37" xfId="14390"/>
    <cellStyle name="Normal 6 38" xfId="14391"/>
    <cellStyle name="Normal 6 39" xfId="14392"/>
    <cellStyle name="Normal 6 4" xfId="14393"/>
    <cellStyle name="Normal 6 40" xfId="14394"/>
    <cellStyle name="Normal 6 41" xfId="14395"/>
    <cellStyle name="Normal 6 42" xfId="14396"/>
    <cellStyle name="Normal 6 43" xfId="14397"/>
    <cellStyle name="Normal 6 44" xfId="14398"/>
    <cellStyle name="Normal 6 45" xfId="14399"/>
    <cellStyle name="Normal 6 46" xfId="14400"/>
    <cellStyle name="Normal 6 47" xfId="14401"/>
    <cellStyle name="Normal 6 48" xfId="14402"/>
    <cellStyle name="Normal 6 49" xfId="14403"/>
    <cellStyle name="Normal 6 5" xfId="14404"/>
    <cellStyle name="Normal 6 50" xfId="14405"/>
    <cellStyle name="Normal 6 51" xfId="14406"/>
    <cellStyle name="Normal 6 52" xfId="14407"/>
    <cellStyle name="Normal 6 53" xfId="14408"/>
    <cellStyle name="Normal 6 54" xfId="14409"/>
    <cellStyle name="Normal 6 55" xfId="14410"/>
    <cellStyle name="Normal 6 56" xfId="14411"/>
    <cellStyle name="Normal 6 57" xfId="14412"/>
    <cellStyle name="Normal 6 58" xfId="14413"/>
    <cellStyle name="Normal 6 59" xfId="14414"/>
    <cellStyle name="Normal 6 6" xfId="14415"/>
    <cellStyle name="Normal 6 60" xfId="14416"/>
    <cellStyle name="Normal 6 61" xfId="14417"/>
    <cellStyle name="Normal 6 62" xfId="14418"/>
    <cellStyle name="Normal 6 7" xfId="14419"/>
    <cellStyle name="Normal 6 8" xfId="14420"/>
    <cellStyle name="Normal 6 9" xfId="14421"/>
    <cellStyle name="Normal 7" xfId="14422"/>
    <cellStyle name="Normal 7 2" xfId="14423"/>
    <cellStyle name="Normal 7 2 10" xfId="14424"/>
    <cellStyle name="Normal 7 2 11" xfId="14425"/>
    <cellStyle name="Normal 7 2 12" xfId="14426"/>
    <cellStyle name="Normal 7 2 13" xfId="14427"/>
    <cellStyle name="Normal 7 2 14" xfId="14428"/>
    <cellStyle name="Normal 7 2 15" xfId="14429"/>
    <cellStyle name="Normal 7 2 16" xfId="14430"/>
    <cellStyle name="Normal 7 2 17" xfId="14431"/>
    <cellStyle name="Normal 7 2 18" xfId="14432"/>
    <cellStyle name="Normal 7 2 19" xfId="14433"/>
    <cellStyle name="Normal 7 2 2" xfId="14434"/>
    <cellStyle name="Normal 7 2 2 10" xfId="14435"/>
    <cellStyle name="Normal 7 2 2 11" xfId="14436"/>
    <cellStyle name="Normal 7 2 2 12" xfId="14437"/>
    <cellStyle name="Normal 7 2 2 13" xfId="14438"/>
    <cellStyle name="Normal 7 2 2 14" xfId="14439"/>
    <cellStyle name="Normal 7 2 2 15" xfId="14440"/>
    <cellStyle name="Normal 7 2 2 16" xfId="14441"/>
    <cellStyle name="Normal 7 2 2 17" xfId="14442"/>
    <cellStyle name="Normal 7 2 2 18" xfId="14443"/>
    <cellStyle name="Normal 7 2 2 19" xfId="14444"/>
    <cellStyle name="Normal 7 2 2 2" xfId="14445"/>
    <cellStyle name="Normal 7 2 2 2 10" xfId="14446"/>
    <cellStyle name="Normal 7 2 2 2 11" xfId="14447"/>
    <cellStyle name="Normal 7 2 2 2 12" xfId="14448"/>
    <cellStyle name="Normal 7 2 2 2 13" xfId="14449"/>
    <cellStyle name="Normal 7 2 2 2 14" xfId="14450"/>
    <cellStyle name="Normal 7 2 2 2 15" xfId="14451"/>
    <cellStyle name="Normal 7 2 2 2 16" xfId="14452"/>
    <cellStyle name="Normal 7 2 2 2 17" xfId="14453"/>
    <cellStyle name="Normal 7 2 2 2 18" xfId="14454"/>
    <cellStyle name="Normal 7 2 2 2 19" xfId="14455"/>
    <cellStyle name="Normal 7 2 2 2 2" xfId="14456"/>
    <cellStyle name="Normal 7 2 2 2 2 10" xfId="14457"/>
    <cellStyle name="Normal 7 2 2 2 2 11" xfId="14458"/>
    <cellStyle name="Normal 7 2 2 2 2 12" xfId="14459"/>
    <cellStyle name="Normal 7 2 2 2 2 13" xfId="14460"/>
    <cellStyle name="Normal 7 2 2 2 2 14" xfId="14461"/>
    <cellStyle name="Normal 7 2 2 2 2 15" xfId="14462"/>
    <cellStyle name="Normal 7 2 2 2 2 16" xfId="14463"/>
    <cellStyle name="Normal 7 2 2 2 2 17" xfId="14464"/>
    <cellStyle name="Normal 7 2 2 2 2 18" xfId="14465"/>
    <cellStyle name="Normal 7 2 2 2 2 19" xfId="14466"/>
    <cellStyle name="Normal 7 2 2 2 2 2" xfId="14467"/>
    <cellStyle name="Normal 7 2 2 2 2 20" xfId="14468"/>
    <cellStyle name="Normal 7 2 2 2 2 21" xfId="14469"/>
    <cellStyle name="Normal 7 2 2 2 2 22" xfId="14470"/>
    <cellStyle name="Normal 7 2 2 2 2 23" xfId="14471"/>
    <cellStyle name="Normal 7 2 2 2 2 24" xfId="14472"/>
    <cellStyle name="Normal 7 2 2 2 2 25" xfId="14473"/>
    <cellStyle name="Normal 7 2 2 2 2 26" xfId="14474"/>
    <cellStyle name="Normal 7 2 2 2 2 27" xfId="14475"/>
    <cellStyle name="Normal 7 2 2 2 2 28" xfId="14476"/>
    <cellStyle name="Normal 7 2 2 2 2 29" xfId="14477"/>
    <cellStyle name="Normal 7 2 2 2 2 3" xfId="14478"/>
    <cellStyle name="Normal 7 2 2 2 2 30" xfId="14479"/>
    <cellStyle name="Normal 7 2 2 2 2 31" xfId="14480"/>
    <cellStyle name="Normal 7 2 2 2 2 32" xfId="14481"/>
    <cellStyle name="Normal 7 2 2 2 2 33" xfId="14482"/>
    <cellStyle name="Normal 7 2 2 2 2 34" xfId="14483"/>
    <cellStyle name="Normal 7 2 2 2 2 35" xfId="14484"/>
    <cellStyle name="Normal 7 2 2 2 2 36" xfId="14485"/>
    <cellStyle name="Normal 7 2 2 2 2 37" xfId="14486"/>
    <cellStyle name="Normal 7 2 2 2 2 38" xfId="14487"/>
    <cellStyle name="Normal 7 2 2 2 2 4" xfId="14488"/>
    <cellStyle name="Normal 7 2 2 2 2 5" xfId="14489"/>
    <cellStyle name="Normal 7 2 2 2 2 6" xfId="14490"/>
    <cellStyle name="Normal 7 2 2 2 2 7" xfId="14491"/>
    <cellStyle name="Normal 7 2 2 2 2 8" xfId="14492"/>
    <cellStyle name="Normal 7 2 2 2 2 9" xfId="14493"/>
    <cellStyle name="Normal 7 2 2 2 20" xfId="14494"/>
    <cellStyle name="Normal 7 2 2 2 21" xfId="14495"/>
    <cellStyle name="Normal 7 2 2 2 22" xfId="14496"/>
    <cellStyle name="Normal 7 2 2 2 23" xfId="14497"/>
    <cellStyle name="Normal 7 2 2 2 24" xfId="14498"/>
    <cellStyle name="Normal 7 2 2 2 25" xfId="14499"/>
    <cellStyle name="Normal 7 2 2 2 26" xfId="14500"/>
    <cellStyle name="Normal 7 2 2 2 27" xfId="14501"/>
    <cellStyle name="Normal 7 2 2 2 28" xfId="14502"/>
    <cellStyle name="Normal 7 2 2 2 29" xfId="14503"/>
    <cellStyle name="Normal 7 2 2 2 3" xfId="14504"/>
    <cellStyle name="Normal 7 2 2 2 30" xfId="14505"/>
    <cellStyle name="Normal 7 2 2 2 31" xfId="14506"/>
    <cellStyle name="Normal 7 2 2 2 32" xfId="14507"/>
    <cellStyle name="Normal 7 2 2 2 33" xfId="14508"/>
    <cellStyle name="Normal 7 2 2 2 34" xfId="14509"/>
    <cellStyle name="Normal 7 2 2 2 35" xfId="14510"/>
    <cellStyle name="Normal 7 2 2 2 36" xfId="14511"/>
    <cellStyle name="Normal 7 2 2 2 37" xfId="14512"/>
    <cellStyle name="Normal 7 2 2 2 38" xfId="14513"/>
    <cellStyle name="Normal 7 2 2 2 4" xfId="14514"/>
    <cellStyle name="Normal 7 2 2 2 5" xfId="14515"/>
    <cellStyle name="Normal 7 2 2 2 6" xfId="14516"/>
    <cellStyle name="Normal 7 2 2 2 7" xfId="14517"/>
    <cellStyle name="Normal 7 2 2 2 8" xfId="14518"/>
    <cellStyle name="Normal 7 2 2 2 9" xfId="14519"/>
    <cellStyle name="Normal 7 2 2 20" xfId="14520"/>
    <cellStyle name="Normal 7 2 2 21" xfId="14521"/>
    <cellStyle name="Normal 7 2 2 22" xfId="14522"/>
    <cellStyle name="Normal 7 2 2 23" xfId="14523"/>
    <cellStyle name="Normal 7 2 2 24" xfId="14524"/>
    <cellStyle name="Normal 7 2 2 25" xfId="14525"/>
    <cellStyle name="Normal 7 2 2 26" xfId="14526"/>
    <cellStyle name="Normal 7 2 2 27" xfId="14527"/>
    <cellStyle name="Normal 7 2 2 28" xfId="14528"/>
    <cellStyle name="Normal 7 2 2 29" xfId="14529"/>
    <cellStyle name="Normal 7 2 2 3" xfId="14530"/>
    <cellStyle name="Normal 7 2 2 30" xfId="14531"/>
    <cellStyle name="Normal 7 2 2 31" xfId="14532"/>
    <cellStyle name="Normal 7 2 2 32" xfId="14533"/>
    <cellStyle name="Normal 7 2 2 33" xfId="14534"/>
    <cellStyle name="Normal 7 2 2 34" xfId="14535"/>
    <cellStyle name="Normal 7 2 2 35" xfId="14536"/>
    <cellStyle name="Normal 7 2 2 36" xfId="14537"/>
    <cellStyle name="Normal 7 2 2 37" xfId="14538"/>
    <cellStyle name="Normal 7 2 2 38" xfId="14539"/>
    <cellStyle name="Normal 7 2 2 39" xfId="14540"/>
    <cellStyle name="Normal 7 2 2 4" xfId="14541"/>
    <cellStyle name="Normal 7 2 2 40" xfId="14542"/>
    <cellStyle name="Normal 7 2 2 5" xfId="14543"/>
    <cellStyle name="Normal 7 2 2 6" xfId="14544"/>
    <cellStyle name="Normal 7 2 2 7" xfId="14545"/>
    <cellStyle name="Normal 7 2 2 8" xfId="14546"/>
    <cellStyle name="Normal 7 2 2 9" xfId="14547"/>
    <cellStyle name="Normal 7 2 20" xfId="14548"/>
    <cellStyle name="Normal 7 2 21" xfId="14549"/>
    <cellStyle name="Normal 7 2 22" xfId="14550"/>
    <cellStyle name="Normal 7 2 23" xfId="14551"/>
    <cellStyle name="Normal 7 2 24" xfId="14552"/>
    <cellStyle name="Normal 7 2 25" xfId="14553"/>
    <cellStyle name="Normal 7 2 26" xfId="14554"/>
    <cellStyle name="Normal 7 2 27" xfId="14555"/>
    <cellStyle name="Normal 7 2 28" xfId="14556"/>
    <cellStyle name="Normal 7 2 29" xfId="14557"/>
    <cellStyle name="Normal 7 2 3" xfId="14558"/>
    <cellStyle name="Normal 7 2 3 10" xfId="14559"/>
    <cellStyle name="Normal 7 2 3 11" xfId="14560"/>
    <cellStyle name="Normal 7 2 3 12" xfId="14561"/>
    <cellStyle name="Normal 7 2 3 13" xfId="14562"/>
    <cellStyle name="Normal 7 2 3 14" xfId="14563"/>
    <cellStyle name="Normal 7 2 3 15" xfId="14564"/>
    <cellStyle name="Normal 7 2 3 16" xfId="14565"/>
    <cellStyle name="Normal 7 2 3 17" xfId="14566"/>
    <cellStyle name="Normal 7 2 3 18" xfId="14567"/>
    <cellStyle name="Normal 7 2 3 19" xfId="14568"/>
    <cellStyle name="Normal 7 2 3 2" xfId="14569"/>
    <cellStyle name="Normal 7 2 3 2 10" xfId="14570"/>
    <cellStyle name="Normal 7 2 3 2 11" xfId="14571"/>
    <cellStyle name="Normal 7 2 3 2 12" xfId="14572"/>
    <cellStyle name="Normal 7 2 3 2 13" xfId="14573"/>
    <cellStyle name="Normal 7 2 3 2 14" xfId="14574"/>
    <cellStyle name="Normal 7 2 3 2 15" xfId="14575"/>
    <cellStyle name="Normal 7 2 3 2 16" xfId="14576"/>
    <cellStyle name="Normal 7 2 3 2 17" xfId="14577"/>
    <cellStyle name="Normal 7 2 3 2 18" xfId="14578"/>
    <cellStyle name="Normal 7 2 3 2 19" xfId="14579"/>
    <cellStyle name="Normal 7 2 3 2 2" xfId="14580"/>
    <cellStyle name="Normal 7 2 3 2 20" xfId="14581"/>
    <cellStyle name="Normal 7 2 3 2 21" xfId="14582"/>
    <cellStyle name="Normal 7 2 3 2 22" xfId="14583"/>
    <cellStyle name="Normal 7 2 3 2 23" xfId="14584"/>
    <cellStyle name="Normal 7 2 3 2 24" xfId="14585"/>
    <cellStyle name="Normal 7 2 3 2 25" xfId="14586"/>
    <cellStyle name="Normal 7 2 3 2 26" xfId="14587"/>
    <cellStyle name="Normal 7 2 3 2 27" xfId="14588"/>
    <cellStyle name="Normal 7 2 3 2 28" xfId="14589"/>
    <cellStyle name="Normal 7 2 3 2 29" xfId="14590"/>
    <cellStyle name="Normal 7 2 3 2 3" xfId="14591"/>
    <cellStyle name="Normal 7 2 3 2 30" xfId="14592"/>
    <cellStyle name="Normal 7 2 3 2 31" xfId="14593"/>
    <cellStyle name="Normal 7 2 3 2 32" xfId="14594"/>
    <cellStyle name="Normal 7 2 3 2 33" xfId="14595"/>
    <cellStyle name="Normal 7 2 3 2 34" xfId="14596"/>
    <cellStyle name="Normal 7 2 3 2 35" xfId="14597"/>
    <cellStyle name="Normal 7 2 3 2 36" xfId="14598"/>
    <cellStyle name="Normal 7 2 3 2 37" xfId="14599"/>
    <cellStyle name="Normal 7 2 3 2 38" xfId="14600"/>
    <cellStyle name="Normal 7 2 3 2 4" xfId="14601"/>
    <cellStyle name="Normal 7 2 3 2 5" xfId="14602"/>
    <cellStyle name="Normal 7 2 3 2 6" xfId="14603"/>
    <cellStyle name="Normal 7 2 3 2 7" xfId="14604"/>
    <cellStyle name="Normal 7 2 3 2 8" xfId="14605"/>
    <cellStyle name="Normal 7 2 3 2 9" xfId="14606"/>
    <cellStyle name="Normal 7 2 3 20" xfId="14607"/>
    <cellStyle name="Normal 7 2 3 21" xfId="14608"/>
    <cellStyle name="Normal 7 2 3 22" xfId="14609"/>
    <cellStyle name="Normal 7 2 3 23" xfId="14610"/>
    <cellStyle name="Normal 7 2 3 24" xfId="14611"/>
    <cellStyle name="Normal 7 2 3 25" xfId="14612"/>
    <cellStyle name="Normal 7 2 3 26" xfId="14613"/>
    <cellStyle name="Normal 7 2 3 27" xfId="14614"/>
    <cellStyle name="Normal 7 2 3 28" xfId="14615"/>
    <cellStyle name="Normal 7 2 3 29" xfId="14616"/>
    <cellStyle name="Normal 7 2 3 3" xfId="14617"/>
    <cellStyle name="Normal 7 2 3 30" xfId="14618"/>
    <cellStyle name="Normal 7 2 3 31" xfId="14619"/>
    <cellStyle name="Normal 7 2 3 32" xfId="14620"/>
    <cellStyle name="Normal 7 2 3 33" xfId="14621"/>
    <cellStyle name="Normal 7 2 3 34" xfId="14622"/>
    <cellStyle name="Normal 7 2 3 35" xfId="14623"/>
    <cellStyle name="Normal 7 2 3 36" xfId="14624"/>
    <cellStyle name="Normal 7 2 3 37" xfId="14625"/>
    <cellStyle name="Normal 7 2 3 38" xfId="14626"/>
    <cellStyle name="Normal 7 2 3 4" xfId="14627"/>
    <cellStyle name="Normal 7 2 3 5" xfId="14628"/>
    <cellStyle name="Normal 7 2 3 6" xfId="14629"/>
    <cellStyle name="Normal 7 2 3 7" xfId="14630"/>
    <cellStyle name="Normal 7 2 3 8" xfId="14631"/>
    <cellStyle name="Normal 7 2 3 9" xfId="14632"/>
    <cellStyle name="Normal 7 2 30" xfId="14633"/>
    <cellStyle name="Normal 7 2 31" xfId="14634"/>
    <cellStyle name="Normal 7 2 32" xfId="14635"/>
    <cellStyle name="Normal 7 2 33" xfId="14636"/>
    <cellStyle name="Normal 7 2 34" xfId="14637"/>
    <cellStyle name="Normal 7 2 35" xfId="14638"/>
    <cellStyle name="Normal 7 2 36" xfId="14639"/>
    <cellStyle name="Normal 7 2 37" xfId="14640"/>
    <cellStyle name="Normal 7 2 38" xfId="14641"/>
    <cellStyle name="Normal 7 2 39" xfId="14642"/>
    <cellStyle name="Normal 7 2 4" xfId="14643"/>
    <cellStyle name="Normal 7 2 40" xfId="14644"/>
    <cellStyle name="Normal 7 2 41" xfId="14645"/>
    <cellStyle name="Normal 7 2 42" xfId="14646"/>
    <cellStyle name="Normal 7 2 43" xfId="14647"/>
    <cellStyle name="Normal 7 2 44" xfId="14648"/>
    <cellStyle name="Normal 7 2 45" xfId="14649"/>
    <cellStyle name="Normal 7 2 46" xfId="14650"/>
    <cellStyle name="Normal 7 2 47" xfId="14651"/>
    <cellStyle name="Normal 7 2 5" xfId="14652"/>
    <cellStyle name="Normal 7 2 6" xfId="14653"/>
    <cellStyle name="Normal 7 2 7" xfId="14654"/>
    <cellStyle name="Normal 7 2 8" xfId="14655"/>
    <cellStyle name="Normal 7 2 9" xfId="14656"/>
    <cellStyle name="Normal 7 3" xfId="14657"/>
    <cellStyle name="Normal 7 3 10" xfId="14658"/>
    <cellStyle name="Normal 7 3 11" xfId="14659"/>
    <cellStyle name="Normal 7 3 12" xfId="14660"/>
    <cellStyle name="Normal 7 3 13" xfId="14661"/>
    <cellStyle name="Normal 7 3 14" xfId="14662"/>
    <cellStyle name="Normal 7 3 15" xfId="14663"/>
    <cellStyle name="Normal 7 3 16" xfId="14664"/>
    <cellStyle name="Normal 7 3 17" xfId="14665"/>
    <cellStyle name="Normal 7 3 18" xfId="14666"/>
    <cellStyle name="Normal 7 3 19" xfId="14667"/>
    <cellStyle name="Normal 7 3 2" xfId="14668"/>
    <cellStyle name="Normal 7 3 2 10" xfId="14669"/>
    <cellStyle name="Normal 7 3 2 11" xfId="14670"/>
    <cellStyle name="Normal 7 3 2 12" xfId="14671"/>
    <cellStyle name="Normal 7 3 2 13" xfId="14672"/>
    <cellStyle name="Normal 7 3 2 14" xfId="14673"/>
    <cellStyle name="Normal 7 3 2 15" xfId="14674"/>
    <cellStyle name="Normal 7 3 2 16" xfId="14675"/>
    <cellStyle name="Normal 7 3 2 17" xfId="14676"/>
    <cellStyle name="Normal 7 3 2 18" xfId="14677"/>
    <cellStyle name="Normal 7 3 2 19" xfId="14678"/>
    <cellStyle name="Normal 7 3 2 2" xfId="14679"/>
    <cellStyle name="Normal 7 3 2 2 10" xfId="14680"/>
    <cellStyle name="Normal 7 3 2 2 11" xfId="14681"/>
    <cellStyle name="Normal 7 3 2 2 12" xfId="14682"/>
    <cellStyle name="Normal 7 3 2 2 13" xfId="14683"/>
    <cellStyle name="Normal 7 3 2 2 14" xfId="14684"/>
    <cellStyle name="Normal 7 3 2 2 15" xfId="14685"/>
    <cellStyle name="Normal 7 3 2 2 16" xfId="14686"/>
    <cellStyle name="Normal 7 3 2 2 17" xfId="14687"/>
    <cellStyle name="Normal 7 3 2 2 18" xfId="14688"/>
    <cellStyle name="Normal 7 3 2 2 19" xfId="14689"/>
    <cellStyle name="Normal 7 3 2 2 2" xfId="14690"/>
    <cellStyle name="Normal 7 3 2 2 2 10" xfId="14691"/>
    <cellStyle name="Normal 7 3 2 2 2 11" xfId="14692"/>
    <cellStyle name="Normal 7 3 2 2 2 12" xfId="14693"/>
    <cellStyle name="Normal 7 3 2 2 2 13" xfId="14694"/>
    <cellStyle name="Normal 7 3 2 2 2 14" xfId="14695"/>
    <cellStyle name="Normal 7 3 2 2 2 15" xfId="14696"/>
    <cellStyle name="Normal 7 3 2 2 2 16" xfId="14697"/>
    <cellStyle name="Normal 7 3 2 2 2 17" xfId="14698"/>
    <cellStyle name="Normal 7 3 2 2 2 18" xfId="14699"/>
    <cellStyle name="Normal 7 3 2 2 2 19" xfId="14700"/>
    <cellStyle name="Normal 7 3 2 2 2 2" xfId="14701"/>
    <cellStyle name="Normal 7 3 2 2 2 20" xfId="14702"/>
    <cellStyle name="Normal 7 3 2 2 2 21" xfId="14703"/>
    <cellStyle name="Normal 7 3 2 2 2 22" xfId="14704"/>
    <cellStyle name="Normal 7 3 2 2 2 23" xfId="14705"/>
    <cellStyle name="Normal 7 3 2 2 2 24" xfId="14706"/>
    <cellStyle name="Normal 7 3 2 2 2 25" xfId="14707"/>
    <cellStyle name="Normal 7 3 2 2 2 26" xfId="14708"/>
    <cellStyle name="Normal 7 3 2 2 2 27" xfId="14709"/>
    <cellStyle name="Normal 7 3 2 2 2 28" xfId="14710"/>
    <cellStyle name="Normal 7 3 2 2 2 29" xfId="14711"/>
    <cellStyle name="Normal 7 3 2 2 2 3" xfId="14712"/>
    <cellStyle name="Normal 7 3 2 2 2 30" xfId="14713"/>
    <cellStyle name="Normal 7 3 2 2 2 31" xfId="14714"/>
    <cellStyle name="Normal 7 3 2 2 2 32" xfId="14715"/>
    <cellStyle name="Normal 7 3 2 2 2 33" xfId="14716"/>
    <cellStyle name="Normal 7 3 2 2 2 34" xfId="14717"/>
    <cellStyle name="Normal 7 3 2 2 2 35" xfId="14718"/>
    <cellStyle name="Normal 7 3 2 2 2 36" xfId="14719"/>
    <cellStyle name="Normal 7 3 2 2 2 37" xfId="14720"/>
    <cellStyle name="Normal 7 3 2 2 2 38" xfId="14721"/>
    <cellStyle name="Normal 7 3 2 2 2 4" xfId="14722"/>
    <cellStyle name="Normal 7 3 2 2 2 5" xfId="14723"/>
    <cellStyle name="Normal 7 3 2 2 2 6" xfId="14724"/>
    <cellStyle name="Normal 7 3 2 2 2 7" xfId="14725"/>
    <cellStyle name="Normal 7 3 2 2 2 8" xfId="14726"/>
    <cellStyle name="Normal 7 3 2 2 2 9" xfId="14727"/>
    <cellStyle name="Normal 7 3 2 2 20" xfId="14728"/>
    <cellStyle name="Normal 7 3 2 2 21" xfId="14729"/>
    <cellStyle name="Normal 7 3 2 2 22" xfId="14730"/>
    <cellStyle name="Normal 7 3 2 2 23" xfId="14731"/>
    <cellStyle name="Normal 7 3 2 2 24" xfId="14732"/>
    <cellStyle name="Normal 7 3 2 2 25" xfId="14733"/>
    <cellStyle name="Normal 7 3 2 2 26" xfId="14734"/>
    <cellStyle name="Normal 7 3 2 2 27" xfId="14735"/>
    <cellStyle name="Normal 7 3 2 2 28" xfId="14736"/>
    <cellStyle name="Normal 7 3 2 2 29" xfId="14737"/>
    <cellStyle name="Normal 7 3 2 2 3" xfId="14738"/>
    <cellStyle name="Normal 7 3 2 2 30" xfId="14739"/>
    <cellStyle name="Normal 7 3 2 2 31" xfId="14740"/>
    <cellStyle name="Normal 7 3 2 2 32" xfId="14741"/>
    <cellStyle name="Normal 7 3 2 2 33" xfId="14742"/>
    <cellStyle name="Normal 7 3 2 2 34" xfId="14743"/>
    <cellStyle name="Normal 7 3 2 2 35" xfId="14744"/>
    <cellStyle name="Normal 7 3 2 2 36" xfId="14745"/>
    <cellStyle name="Normal 7 3 2 2 37" xfId="14746"/>
    <cellStyle name="Normal 7 3 2 2 38" xfId="14747"/>
    <cellStyle name="Normal 7 3 2 2 4" xfId="14748"/>
    <cellStyle name="Normal 7 3 2 2 5" xfId="14749"/>
    <cellStyle name="Normal 7 3 2 2 6" xfId="14750"/>
    <cellStyle name="Normal 7 3 2 2 7" xfId="14751"/>
    <cellStyle name="Normal 7 3 2 2 8" xfId="14752"/>
    <cellStyle name="Normal 7 3 2 2 9" xfId="14753"/>
    <cellStyle name="Normal 7 3 2 20" xfId="14754"/>
    <cellStyle name="Normal 7 3 2 21" xfId="14755"/>
    <cellStyle name="Normal 7 3 2 22" xfId="14756"/>
    <cellStyle name="Normal 7 3 2 23" xfId="14757"/>
    <cellStyle name="Normal 7 3 2 24" xfId="14758"/>
    <cellStyle name="Normal 7 3 2 25" xfId="14759"/>
    <cellStyle name="Normal 7 3 2 26" xfId="14760"/>
    <cellStyle name="Normal 7 3 2 27" xfId="14761"/>
    <cellStyle name="Normal 7 3 2 28" xfId="14762"/>
    <cellStyle name="Normal 7 3 2 29" xfId="14763"/>
    <cellStyle name="Normal 7 3 2 3" xfId="14764"/>
    <cellStyle name="Normal 7 3 2 30" xfId="14765"/>
    <cellStyle name="Normal 7 3 2 31" xfId="14766"/>
    <cellStyle name="Normal 7 3 2 32" xfId="14767"/>
    <cellStyle name="Normal 7 3 2 33" xfId="14768"/>
    <cellStyle name="Normal 7 3 2 34" xfId="14769"/>
    <cellStyle name="Normal 7 3 2 35" xfId="14770"/>
    <cellStyle name="Normal 7 3 2 36" xfId="14771"/>
    <cellStyle name="Normal 7 3 2 37" xfId="14772"/>
    <cellStyle name="Normal 7 3 2 38" xfId="14773"/>
    <cellStyle name="Normal 7 3 2 39" xfId="14774"/>
    <cellStyle name="Normal 7 3 2 4" xfId="14775"/>
    <cellStyle name="Normal 7 3 2 40" xfId="14776"/>
    <cellStyle name="Normal 7 3 2 5" xfId="14777"/>
    <cellStyle name="Normal 7 3 2 6" xfId="14778"/>
    <cellStyle name="Normal 7 3 2 7" xfId="14779"/>
    <cellStyle name="Normal 7 3 2 8" xfId="14780"/>
    <cellStyle name="Normal 7 3 2 9" xfId="14781"/>
    <cellStyle name="Normal 7 3 20" xfId="14782"/>
    <cellStyle name="Normal 7 3 21" xfId="14783"/>
    <cellStyle name="Normal 7 3 22" xfId="14784"/>
    <cellStyle name="Normal 7 3 23" xfId="14785"/>
    <cellStyle name="Normal 7 3 24" xfId="14786"/>
    <cellStyle name="Normal 7 3 25" xfId="14787"/>
    <cellStyle name="Normal 7 3 26" xfId="14788"/>
    <cellStyle name="Normal 7 3 27" xfId="14789"/>
    <cellStyle name="Normal 7 3 28" xfId="14790"/>
    <cellStyle name="Normal 7 3 29" xfId="14791"/>
    <cellStyle name="Normal 7 3 3" xfId="14792"/>
    <cellStyle name="Normal 7 3 3 10" xfId="14793"/>
    <cellStyle name="Normal 7 3 3 11" xfId="14794"/>
    <cellStyle name="Normal 7 3 3 12" xfId="14795"/>
    <cellStyle name="Normal 7 3 3 13" xfId="14796"/>
    <cellStyle name="Normal 7 3 3 14" xfId="14797"/>
    <cellStyle name="Normal 7 3 3 15" xfId="14798"/>
    <cellStyle name="Normal 7 3 3 16" xfId="14799"/>
    <cellStyle name="Normal 7 3 3 17" xfId="14800"/>
    <cellStyle name="Normal 7 3 3 18" xfId="14801"/>
    <cellStyle name="Normal 7 3 3 19" xfId="14802"/>
    <cellStyle name="Normal 7 3 3 2" xfId="14803"/>
    <cellStyle name="Normal 7 3 3 2 10" xfId="14804"/>
    <cellStyle name="Normal 7 3 3 2 11" xfId="14805"/>
    <cellStyle name="Normal 7 3 3 2 12" xfId="14806"/>
    <cellStyle name="Normal 7 3 3 2 13" xfId="14807"/>
    <cellStyle name="Normal 7 3 3 2 14" xfId="14808"/>
    <cellStyle name="Normal 7 3 3 2 15" xfId="14809"/>
    <cellStyle name="Normal 7 3 3 2 16" xfId="14810"/>
    <cellStyle name="Normal 7 3 3 2 17" xfId="14811"/>
    <cellStyle name="Normal 7 3 3 2 18" xfId="14812"/>
    <cellStyle name="Normal 7 3 3 2 19" xfId="14813"/>
    <cellStyle name="Normal 7 3 3 2 2" xfId="14814"/>
    <cellStyle name="Normal 7 3 3 2 20" xfId="14815"/>
    <cellStyle name="Normal 7 3 3 2 21" xfId="14816"/>
    <cellStyle name="Normal 7 3 3 2 22" xfId="14817"/>
    <cellStyle name="Normal 7 3 3 2 23" xfId="14818"/>
    <cellStyle name="Normal 7 3 3 2 24" xfId="14819"/>
    <cellStyle name="Normal 7 3 3 2 25" xfId="14820"/>
    <cellStyle name="Normal 7 3 3 2 26" xfId="14821"/>
    <cellStyle name="Normal 7 3 3 2 27" xfId="14822"/>
    <cellStyle name="Normal 7 3 3 2 28" xfId="14823"/>
    <cellStyle name="Normal 7 3 3 2 29" xfId="14824"/>
    <cellStyle name="Normal 7 3 3 2 3" xfId="14825"/>
    <cellStyle name="Normal 7 3 3 2 30" xfId="14826"/>
    <cellStyle name="Normal 7 3 3 2 31" xfId="14827"/>
    <cellStyle name="Normal 7 3 3 2 32" xfId="14828"/>
    <cellStyle name="Normal 7 3 3 2 33" xfId="14829"/>
    <cellStyle name="Normal 7 3 3 2 34" xfId="14830"/>
    <cellStyle name="Normal 7 3 3 2 35" xfId="14831"/>
    <cellStyle name="Normal 7 3 3 2 36" xfId="14832"/>
    <cellStyle name="Normal 7 3 3 2 37" xfId="14833"/>
    <cellStyle name="Normal 7 3 3 2 38" xfId="14834"/>
    <cellStyle name="Normal 7 3 3 2 4" xfId="14835"/>
    <cellStyle name="Normal 7 3 3 2 5" xfId="14836"/>
    <cellStyle name="Normal 7 3 3 2 6" xfId="14837"/>
    <cellStyle name="Normal 7 3 3 2 7" xfId="14838"/>
    <cellStyle name="Normal 7 3 3 2 8" xfId="14839"/>
    <cellStyle name="Normal 7 3 3 2 9" xfId="14840"/>
    <cellStyle name="Normal 7 3 3 20" xfId="14841"/>
    <cellStyle name="Normal 7 3 3 21" xfId="14842"/>
    <cellStyle name="Normal 7 3 3 22" xfId="14843"/>
    <cellStyle name="Normal 7 3 3 23" xfId="14844"/>
    <cellStyle name="Normal 7 3 3 24" xfId="14845"/>
    <cellStyle name="Normal 7 3 3 25" xfId="14846"/>
    <cellStyle name="Normal 7 3 3 26" xfId="14847"/>
    <cellStyle name="Normal 7 3 3 27" xfId="14848"/>
    <cellStyle name="Normal 7 3 3 28" xfId="14849"/>
    <cellStyle name="Normal 7 3 3 29" xfId="14850"/>
    <cellStyle name="Normal 7 3 3 3" xfId="14851"/>
    <cellStyle name="Normal 7 3 3 30" xfId="14852"/>
    <cellStyle name="Normal 7 3 3 31" xfId="14853"/>
    <cellStyle name="Normal 7 3 3 32" xfId="14854"/>
    <cellStyle name="Normal 7 3 3 33" xfId="14855"/>
    <cellStyle name="Normal 7 3 3 34" xfId="14856"/>
    <cellStyle name="Normal 7 3 3 35" xfId="14857"/>
    <cellStyle name="Normal 7 3 3 36" xfId="14858"/>
    <cellStyle name="Normal 7 3 3 37" xfId="14859"/>
    <cellStyle name="Normal 7 3 3 38" xfId="14860"/>
    <cellStyle name="Normal 7 3 3 4" xfId="14861"/>
    <cellStyle name="Normal 7 3 3 5" xfId="14862"/>
    <cellStyle name="Normal 7 3 3 6" xfId="14863"/>
    <cellStyle name="Normal 7 3 3 7" xfId="14864"/>
    <cellStyle name="Normal 7 3 3 8" xfId="14865"/>
    <cellStyle name="Normal 7 3 3 9" xfId="14866"/>
    <cellStyle name="Normal 7 3 30" xfId="14867"/>
    <cellStyle name="Normal 7 3 31" xfId="14868"/>
    <cellStyle name="Normal 7 3 32" xfId="14869"/>
    <cellStyle name="Normal 7 3 33" xfId="14870"/>
    <cellStyle name="Normal 7 3 34" xfId="14871"/>
    <cellStyle name="Normal 7 3 35" xfId="14872"/>
    <cellStyle name="Normal 7 3 36" xfId="14873"/>
    <cellStyle name="Normal 7 3 37" xfId="14874"/>
    <cellStyle name="Normal 7 3 38" xfId="14875"/>
    <cellStyle name="Normal 7 3 39" xfId="14876"/>
    <cellStyle name="Normal 7 3 4" xfId="14877"/>
    <cellStyle name="Normal 7 3 40" xfId="14878"/>
    <cellStyle name="Normal 7 3 41" xfId="14879"/>
    <cellStyle name="Normal 7 3 42" xfId="14880"/>
    <cellStyle name="Normal 7 3 43" xfId="14881"/>
    <cellStyle name="Normal 7 3 44" xfId="14882"/>
    <cellStyle name="Normal 7 3 45" xfId="14883"/>
    <cellStyle name="Normal 7 3 46" xfId="14884"/>
    <cellStyle name="Normal 7 3 47" xfId="14885"/>
    <cellStyle name="Normal 7 3 5" xfId="14886"/>
    <cellStyle name="Normal 7 3 6" xfId="14887"/>
    <cellStyle name="Normal 7 3 7" xfId="14888"/>
    <cellStyle name="Normal 7 3 8" xfId="14889"/>
    <cellStyle name="Normal 7 3 9" xfId="14890"/>
    <cellStyle name="Normal 7 4" xfId="14891"/>
    <cellStyle name="Normal 7 4 10" xfId="14892"/>
    <cellStyle name="Normal 7 4 11" xfId="14893"/>
    <cellStyle name="Normal 7 4 12" xfId="14894"/>
    <cellStyle name="Normal 7 4 13" xfId="14895"/>
    <cellStyle name="Normal 7 4 14" xfId="14896"/>
    <cellStyle name="Normal 7 4 15" xfId="14897"/>
    <cellStyle name="Normal 7 4 16" xfId="14898"/>
    <cellStyle name="Normal 7 4 17" xfId="14899"/>
    <cellStyle name="Normal 7 4 18" xfId="14900"/>
    <cellStyle name="Normal 7 4 19" xfId="14901"/>
    <cellStyle name="Normal 7 4 2" xfId="14902"/>
    <cellStyle name="Normal 7 4 20" xfId="14903"/>
    <cellStyle name="Normal 7 4 21" xfId="14904"/>
    <cellStyle name="Normal 7 4 22" xfId="14905"/>
    <cellStyle name="Normal 7 4 23" xfId="14906"/>
    <cellStyle name="Normal 7 4 24" xfId="14907"/>
    <cellStyle name="Normal 7 4 25" xfId="14908"/>
    <cellStyle name="Normal 7 4 26" xfId="14909"/>
    <cellStyle name="Normal 7 4 27" xfId="14910"/>
    <cellStyle name="Normal 7 4 28" xfId="14911"/>
    <cellStyle name="Normal 7 4 29" xfId="14912"/>
    <cellStyle name="Normal 7 4 3" xfId="14913"/>
    <cellStyle name="Normal 7 4 30" xfId="14914"/>
    <cellStyle name="Normal 7 4 31" xfId="14915"/>
    <cellStyle name="Normal 7 4 32" xfId="14916"/>
    <cellStyle name="Normal 7 4 33" xfId="14917"/>
    <cellStyle name="Normal 7 4 34" xfId="14918"/>
    <cellStyle name="Normal 7 4 35" xfId="14919"/>
    <cellStyle name="Normal 7 4 36" xfId="14920"/>
    <cellStyle name="Normal 7 4 37" xfId="14921"/>
    <cellStyle name="Normal 7 4 38" xfId="14922"/>
    <cellStyle name="Normal 7 4 39" xfId="14923"/>
    <cellStyle name="Normal 7 4 4" xfId="14924"/>
    <cellStyle name="Normal 7 4 40" xfId="14925"/>
    <cellStyle name="Normal 7 4 41" xfId="14926"/>
    <cellStyle name="Normal 7 4 42" xfId="14927"/>
    <cellStyle name="Normal 7 4 43" xfId="14928"/>
    <cellStyle name="Normal 7 4 44" xfId="14929"/>
    <cellStyle name="Normal 7 4 45" xfId="14930"/>
    <cellStyle name="Normal 7 4 46" xfId="14931"/>
    <cellStyle name="Normal 7 4 47" xfId="14932"/>
    <cellStyle name="Normal 7 4 5" xfId="14933"/>
    <cellStyle name="Normal 7 4 6" xfId="14934"/>
    <cellStyle name="Normal 7 4 7" xfId="14935"/>
    <cellStyle name="Normal 7 4 8" xfId="14936"/>
    <cellStyle name="Normal 7 4 9" xfId="14937"/>
    <cellStyle name="Normal 7 5" xfId="14938"/>
    <cellStyle name="Normal 8" xfId="14939"/>
    <cellStyle name="Normal 8 10" xfId="14940"/>
    <cellStyle name="Normal 8 11" xfId="14941"/>
    <cellStyle name="Normal 8 12" xfId="14942"/>
    <cellStyle name="Normal 8 13" xfId="14943"/>
    <cellStyle name="Normal 8 14" xfId="14944"/>
    <cellStyle name="Normal 8 15" xfId="14945"/>
    <cellStyle name="Normal 8 16" xfId="14946"/>
    <cellStyle name="Normal 8 17" xfId="14947"/>
    <cellStyle name="Normal 8 18" xfId="14948"/>
    <cellStyle name="Normal 8 19" xfId="14949"/>
    <cellStyle name="Normal 8 2" xfId="14950"/>
    <cellStyle name="Normal 8 2 10" xfId="14951"/>
    <cellStyle name="Normal 8 2 11" xfId="14952"/>
    <cellStyle name="Normal 8 2 12" xfId="14953"/>
    <cellStyle name="Normal 8 2 13" xfId="14954"/>
    <cellStyle name="Normal 8 2 14" xfId="14955"/>
    <cellStyle name="Normal 8 2 15" xfId="14956"/>
    <cellStyle name="Normal 8 2 16" xfId="14957"/>
    <cellStyle name="Normal 8 2 17" xfId="14958"/>
    <cellStyle name="Normal 8 2 18" xfId="14959"/>
    <cellStyle name="Normal 8 2 19" xfId="14960"/>
    <cellStyle name="Normal 8 2 2" xfId="14961"/>
    <cellStyle name="Normal 8 2 2 10" xfId="14962"/>
    <cellStyle name="Normal 8 2 2 11" xfId="14963"/>
    <cellStyle name="Normal 8 2 2 12" xfId="14964"/>
    <cellStyle name="Normal 8 2 2 13" xfId="14965"/>
    <cellStyle name="Normal 8 2 2 14" xfId="14966"/>
    <cellStyle name="Normal 8 2 2 15" xfId="14967"/>
    <cellStyle name="Normal 8 2 2 16" xfId="14968"/>
    <cellStyle name="Normal 8 2 2 17" xfId="14969"/>
    <cellStyle name="Normal 8 2 2 18" xfId="14970"/>
    <cellStyle name="Normal 8 2 2 19" xfId="14971"/>
    <cellStyle name="Normal 8 2 2 2" xfId="14972"/>
    <cellStyle name="Normal 8 2 2 2 10" xfId="14973"/>
    <cellStyle name="Normal 8 2 2 2 11" xfId="14974"/>
    <cellStyle name="Normal 8 2 2 2 12" xfId="14975"/>
    <cellStyle name="Normal 8 2 2 2 13" xfId="14976"/>
    <cellStyle name="Normal 8 2 2 2 14" xfId="14977"/>
    <cellStyle name="Normal 8 2 2 2 15" xfId="14978"/>
    <cellStyle name="Normal 8 2 2 2 16" xfId="14979"/>
    <cellStyle name="Normal 8 2 2 2 17" xfId="14980"/>
    <cellStyle name="Normal 8 2 2 2 18" xfId="14981"/>
    <cellStyle name="Normal 8 2 2 2 19" xfId="14982"/>
    <cellStyle name="Normal 8 2 2 2 2" xfId="14983"/>
    <cellStyle name="Normal 8 2 2 2 2 10" xfId="14984"/>
    <cellStyle name="Normal 8 2 2 2 2 11" xfId="14985"/>
    <cellStyle name="Normal 8 2 2 2 2 12" xfId="14986"/>
    <cellStyle name="Normal 8 2 2 2 2 13" xfId="14987"/>
    <cellStyle name="Normal 8 2 2 2 2 14" xfId="14988"/>
    <cellStyle name="Normal 8 2 2 2 2 15" xfId="14989"/>
    <cellStyle name="Normal 8 2 2 2 2 16" xfId="14990"/>
    <cellStyle name="Normal 8 2 2 2 2 17" xfId="14991"/>
    <cellStyle name="Normal 8 2 2 2 2 18" xfId="14992"/>
    <cellStyle name="Normal 8 2 2 2 2 19" xfId="14993"/>
    <cellStyle name="Normal 8 2 2 2 2 2" xfId="14994"/>
    <cellStyle name="Normal 8 2 2 2 2 20" xfId="14995"/>
    <cellStyle name="Normal 8 2 2 2 2 21" xfId="14996"/>
    <cellStyle name="Normal 8 2 2 2 2 22" xfId="14997"/>
    <cellStyle name="Normal 8 2 2 2 2 23" xfId="14998"/>
    <cellStyle name="Normal 8 2 2 2 2 24" xfId="14999"/>
    <cellStyle name="Normal 8 2 2 2 2 25" xfId="15000"/>
    <cellStyle name="Normal 8 2 2 2 2 26" xfId="15001"/>
    <cellStyle name="Normal 8 2 2 2 2 27" xfId="15002"/>
    <cellStyle name="Normal 8 2 2 2 2 28" xfId="15003"/>
    <cellStyle name="Normal 8 2 2 2 2 29" xfId="15004"/>
    <cellStyle name="Normal 8 2 2 2 2 3" xfId="15005"/>
    <cellStyle name="Normal 8 2 2 2 2 30" xfId="15006"/>
    <cellStyle name="Normal 8 2 2 2 2 31" xfId="15007"/>
    <cellStyle name="Normal 8 2 2 2 2 32" xfId="15008"/>
    <cellStyle name="Normal 8 2 2 2 2 33" xfId="15009"/>
    <cellStyle name="Normal 8 2 2 2 2 34" xfId="15010"/>
    <cellStyle name="Normal 8 2 2 2 2 35" xfId="15011"/>
    <cellStyle name="Normal 8 2 2 2 2 36" xfId="15012"/>
    <cellStyle name="Normal 8 2 2 2 2 37" xfId="15013"/>
    <cellStyle name="Normal 8 2 2 2 2 38" xfId="15014"/>
    <cellStyle name="Normal 8 2 2 2 2 4" xfId="15015"/>
    <cellStyle name="Normal 8 2 2 2 2 5" xfId="15016"/>
    <cellStyle name="Normal 8 2 2 2 2 6" xfId="15017"/>
    <cellStyle name="Normal 8 2 2 2 2 7" xfId="15018"/>
    <cellStyle name="Normal 8 2 2 2 2 8" xfId="15019"/>
    <cellStyle name="Normal 8 2 2 2 2 9" xfId="15020"/>
    <cellStyle name="Normal 8 2 2 2 20" xfId="15021"/>
    <cellStyle name="Normal 8 2 2 2 21" xfId="15022"/>
    <cellStyle name="Normal 8 2 2 2 22" xfId="15023"/>
    <cellStyle name="Normal 8 2 2 2 23" xfId="15024"/>
    <cellStyle name="Normal 8 2 2 2 24" xfId="15025"/>
    <cellStyle name="Normal 8 2 2 2 25" xfId="15026"/>
    <cellStyle name="Normal 8 2 2 2 26" xfId="15027"/>
    <cellStyle name="Normal 8 2 2 2 27" xfId="15028"/>
    <cellStyle name="Normal 8 2 2 2 28" xfId="15029"/>
    <cellStyle name="Normal 8 2 2 2 29" xfId="15030"/>
    <cellStyle name="Normal 8 2 2 2 3" xfId="15031"/>
    <cellStyle name="Normal 8 2 2 2 30" xfId="15032"/>
    <cellStyle name="Normal 8 2 2 2 31" xfId="15033"/>
    <cellStyle name="Normal 8 2 2 2 32" xfId="15034"/>
    <cellStyle name="Normal 8 2 2 2 33" xfId="15035"/>
    <cellStyle name="Normal 8 2 2 2 34" xfId="15036"/>
    <cellStyle name="Normal 8 2 2 2 35" xfId="15037"/>
    <cellStyle name="Normal 8 2 2 2 36" xfId="15038"/>
    <cellStyle name="Normal 8 2 2 2 37" xfId="15039"/>
    <cellStyle name="Normal 8 2 2 2 38" xfId="15040"/>
    <cellStyle name="Normal 8 2 2 2 4" xfId="15041"/>
    <cellStyle name="Normal 8 2 2 2 5" xfId="15042"/>
    <cellStyle name="Normal 8 2 2 2 6" xfId="15043"/>
    <cellStyle name="Normal 8 2 2 2 7" xfId="15044"/>
    <cellStyle name="Normal 8 2 2 2 8" xfId="15045"/>
    <cellStyle name="Normal 8 2 2 2 9" xfId="15046"/>
    <cellStyle name="Normal 8 2 2 20" xfId="15047"/>
    <cellStyle name="Normal 8 2 2 21" xfId="15048"/>
    <cellStyle name="Normal 8 2 2 22" xfId="15049"/>
    <cellStyle name="Normal 8 2 2 23" xfId="15050"/>
    <cellStyle name="Normal 8 2 2 24" xfId="15051"/>
    <cellStyle name="Normal 8 2 2 25" xfId="15052"/>
    <cellStyle name="Normal 8 2 2 26" xfId="15053"/>
    <cellStyle name="Normal 8 2 2 27" xfId="15054"/>
    <cellStyle name="Normal 8 2 2 28" xfId="15055"/>
    <cellStyle name="Normal 8 2 2 29" xfId="15056"/>
    <cellStyle name="Normal 8 2 2 3" xfId="15057"/>
    <cellStyle name="Normal 8 2 2 30" xfId="15058"/>
    <cellStyle name="Normal 8 2 2 31" xfId="15059"/>
    <cellStyle name="Normal 8 2 2 32" xfId="15060"/>
    <cellStyle name="Normal 8 2 2 33" xfId="15061"/>
    <cellStyle name="Normal 8 2 2 34" xfId="15062"/>
    <cellStyle name="Normal 8 2 2 35" xfId="15063"/>
    <cellStyle name="Normal 8 2 2 36" xfId="15064"/>
    <cellStyle name="Normal 8 2 2 37" xfId="15065"/>
    <cellStyle name="Normal 8 2 2 38" xfId="15066"/>
    <cellStyle name="Normal 8 2 2 39" xfId="15067"/>
    <cellStyle name="Normal 8 2 2 4" xfId="15068"/>
    <cellStyle name="Normal 8 2 2 40" xfId="15069"/>
    <cellStyle name="Normal 8 2 2 5" xfId="15070"/>
    <cellStyle name="Normal 8 2 2 6" xfId="15071"/>
    <cellStyle name="Normal 8 2 2 7" xfId="15072"/>
    <cellStyle name="Normal 8 2 2 8" xfId="15073"/>
    <cellStyle name="Normal 8 2 2 9" xfId="15074"/>
    <cellStyle name="Normal 8 2 20" xfId="15075"/>
    <cellStyle name="Normal 8 2 21" xfId="15076"/>
    <cellStyle name="Normal 8 2 22" xfId="15077"/>
    <cellStyle name="Normal 8 2 23" xfId="15078"/>
    <cellStyle name="Normal 8 2 24" xfId="15079"/>
    <cellStyle name="Normal 8 2 25" xfId="15080"/>
    <cellStyle name="Normal 8 2 26" xfId="15081"/>
    <cellStyle name="Normal 8 2 27" xfId="15082"/>
    <cellStyle name="Normal 8 2 28" xfId="15083"/>
    <cellStyle name="Normal 8 2 29" xfId="15084"/>
    <cellStyle name="Normal 8 2 3" xfId="15085"/>
    <cellStyle name="Normal 8 2 3 10" xfId="15086"/>
    <cellStyle name="Normal 8 2 3 11" xfId="15087"/>
    <cellStyle name="Normal 8 2 3 12" xfId="15088"/>
    <cellStyle name="Normal 8 2 3 13" xfId="15089"/>
    <cellStyle name="Normal 8 2 3 14" xfId="15090"/>
    <cellStyle name="Normal 8 2 3 15" xfId="15091"/>
    <cellStyle name="Normal 8 2 3 16" xfId="15092"/>
    <cellStyle name="Normal 8 2 3 17" xfId="15093"/>
    <cellStyle name="Normal 8 2 3 18" xfId="15094"/>
    <cellStyle name="Normal 8 2 3 19" xfId="15095"/>
    <cellStyle name="Normal 8 2 3 2" xfId="15096"/>
    <cellStyle name="Normal 8 2 3 2 10" xfId="15097"/>
    <cellStyle name="Normal 8 2 3 2 11" xfId="15098"/>
    <cellStyle name="Normal 8 2 3 2 12" xfId="15099"/>
    <cellStyle name="Normal 8 2 3 2 13" xfId="15100"/>
    <cellStyle name="Normal 8 2 3 2 14" xfId="15101"/>
    <cellStyle name="Normal 8 2 3 2 15" xfId="15102"/>
    <cellStyle name="Normal 8 2 3 2 16" xfId="15103"/>
    <cellStyle name="Normal 8 2 3 2 17" xfId="15104"/>
    <cellStyle name="Normal 8 2 3 2 18" xfId="15105"/>
    <cellStyle name="Normal 8 2 3 2 19" xfId="15106"/>
    <cellStyle name="Normal 8 2 3 2 2" xfId="15107"/>
    <cellStyle name="Normal 8 2 3 2 20" xfId="15108"/>
    <cellStyle name="Normal 8 2 3 2 21" xfId="15109"/>
    <cellStyle name="Normal 8 2 3 2 22" xfId="15110"/>
    <cellStyle name="Normal 8 2 3 2 23" xfId="15111"/>
    <cellStyle name="Normal 8 2 3 2 24" xfId="15112"/>
    <cellStyle name="Normal 8 2 3 2 25" xfId="15113"/>
    <cellStyle name="Normal 8 2 3 2 26" xfId="15114"/>
    <cellStyle name="Normal 8 2 3 2 27" xfId="15115"/>
    <cellStyle name="Normal 8 2 3 2 28" xfId="15116"/>
    <cellStyle name="Normal 8 2 3 2 29" xfId="15117"/>
    <cellStyle name="Normal 8 2 3 2 3" xfId="15118"/>
    <cellStyle name="Normal 8 2 3 2 30" xfId="15119"/>
    <cellStyle name="Normal 8 2 3 2 31" xfId="15120"/>
    <cellStyle name="Normal 8 2 3 2 32" xfId="15121"/>
    <cellStyle name="Normal 8 2 3 2 33" xfId="15122"/>
    <cellStyle name="Normal 8 2 3 2 34" xfId="15123"/>
    <cellStyle name="Normal 8 2 3 2 35" xfId="15124"/>
    <cellStyle name="Normal 8 2 3 2 36" xfId="15125"/>
    <cellStyle name="Normal 8 2 3 2 37" xfId="15126"/>
    <cellStyle name="Normal 8 2 3 2 38" xfId="15127"/>
    <cellStyle name="Normal 8 2 3 2 4" xfId="15128"/>
    <cellStyle name="Normal 8 2 3 2 5" xfId="15129"/>
    <cellStyle name="Normal 8 2 3 2 6" xfId="15130"/>
    <cellStyle name="Normal 8 2 3 2 7" xfId="15131"/>
    <cellStyle name="Normal 8 2 3 2 8" xfId="15132"/>
    <cellStyle name="Normal 8 2 3 2 9" xfId="15133"/>
    <cellStyle name="Normal 8 2 3 20" xfId="15134"/>
    <cellStyle name="Normal 8 2 3 21" xfId="15135"/>
    <cellStyle name="Normal 8 2 3 22" xfId="15136"/>
    <cellStyle name="Normal 8 2 3 23" xfId="15137"/>
    <cellStyle name="Normal 8 2 3 24" xfId="15138"/>
    <cellStyle name="Normal 8 2 3 25" xfId="15139"/>
    <cellStyle name="Normal 8 2 3 26" xfId="15140"/>
    <cellStyle name="Normal 8 2 3 27" xfId="15141"/>
    <cellStyle name="Normal 8 2 3 28" xfId="15142"/>
    <cellStyle name="Normal 8 2 3 29" xfId="15143"/>
    <cellStyle name="Normal 8 2 3 3" xfId="15144"/>
    <cellStyle name="Normal 8 2 3 30" xfId="15145"/>
    <cellStyle name="Normal 8 2 3 31" xfId="15146"/>
    <cellStyle name="Normal 8 2 3 32" xfId="15147"/>
    <cellStyle name="Normal 8 2 3 33" xfId="15148"/>
    <cellStyle name="Normal 8 2 3 34" xfId="15149"/>
    <cellStyle name="Normal 8 2 3 35" xfId="15150"/>
    <cellStyle name="Normal 8 2 3 36" xfId="15151"/>
    <cellStyle name="Normal 8 2 3 37" xfId="15152"/>
    <cellStyle name="Normal 8 2 3 38" xfId="15153"/>
    <cellStyle name="Normal 8 2 3 4" xfId="15154"/>
    <cellStyle name="Normal 8 2 3 5" xfId="15155"/>
    <cellStyle name="Normal 8 2 3 6" xfId="15156"/>
    <cellStyle name="Normal 8 2 3 7" xfId="15157"/>
    <cellStyle name="Normal 8 2 3 8" xfId="15158"/>
    <cellStyle name="Normal 8 2 3 9" xfId="15159"/>
    <cellStyle name="Normal 8 2 30" xfId="15160"/>
    <cellStyle name="Normal 8 2 31" xfId="15161"/>
    <cellStyle name="Normal 8 2 32" xfId="15162"/>
    <cellStyle name="Normal 8 2 33" xfId="15163"/>
    <cellStyle name="Normal 8 2 34" xfId="15164"/>
    <cellStyle name="Normal 8 2 35" xfId="15165"/>
    <cellStyle name="Normal 8 2 36" xfId="15166"/>
    <cellStyle name="Normal 8 2 37" xfId="15167"/>
    <cellStyle name="Normal 8 2 38" xfId="15168"/>
    <cellStyle name="Normal 8 2 39" xfId="15169"/>
    <cellStyle name="Normal 8 2 4" xfId="15170"/>
    <cellStyle name="Normal 8 2 40" xfId="15171"/>
    <cellStyle name="Normal 8 2 41" xfId="15172"/>
    <cellStyle name="Normal 8 2 42" xfId="15173"/>
    <cellStyle name="Normal 8 2 43" xfId="15174"/>
    <cellStyle name="Normal 8 2 44" xfId="15175"/>
    <cellStyle name="Normal 8 2 45" xfId="15176"/>
    <cellStyle name="Normal 8 2 46" xfId="15177"/>
    <cellStyle name="Normal 8 2 47" xfId="15178"/>
    <cellStyle name="Normal 8 2 5" xfId="15179"/>
    <cellStyle name="Normal 8 2 6" xfId="15180"/>
    <cellStyle name="Normal 8 2 7" xfId="15181"/>
    <cellStyle name="Normal 8 2 8" xfId="15182"/>
    <cellStyle name="Normal 8 2 9" xfId="15183"/>
    <cellStyle name="Normal 8 20" xfId="15184"/>
    <cellStyle name="Normal 8 21" xfId="15185"/>
    <cellStyle name="Normal 8 22" xfId="15186"/>
    <cellStyle name="Normal 8 23" xfId="15187"/>
    <cellStyle name="Normal 8 24" xfId="15188"/>
    <cellStyle name="Normal 8 25" xfId="15189"/>
    <cellStyle name="Normal 8 26" xfId="15190"/>
    <cellStyle name="Normal 8 27" xfId="15191"/>
    <cellStyle name="Normal 8 28" xfId="15192"/>
    <cellStyle name="Normal 8 29" xfId="15193"/>
    <cellStyle name="Normal 8 3" xfId="15194"/>
    <cellStyle name="Normal 8 3 10" xfId="15195"/>
    <cellStyle name="Normal 8 3 11" xfId="15196"/>
    <cellStyle name="Normal 8 3 12" xfId="15197"/>
    <cellStyle name="Normal 8 3 13" xfId="15198"/>
    <cellStyle name="Normal 8 3 14" xfId="15199"/>
    <cellStyle name="Normal 8 3 15" xfId="15200"/>
    <cellStyle name="Normal 8 3 16" xfId="15201"/>
    <cellStyle name="Normal 8 3 17" xfId="15202"/>
    <cellStyle name="Normal 8 3 18" xfId="15203"/>
    <cellStyle name="Normal 8 3 19" xfId="15204"/>
    <cellStyle name="Normal 8 3 2" xfId="15205"/>
    <cellStyle name="Normal 8 3 2 10" xfId="15206"/>
    <cellStyle name="Normal 8 3 2 11" xfId="15207"/>
    <cellStyle name="Normal 8 3 2 12" xfId="15208"/>
    <cellStyle name="Normal 8 3 2 13" xfId="15209"/>
    <cellStyle name="Normal 8 3 2 14" xfId="15210"/>
    <cellStyle name="Normal 8 3 2 15" xfId="15211"/>
    <cellStyle name="Normal 8 3 2 16" xfId="15212"/>
    <cellStyle name="Normal 8 3 2 17" xfId="15213"/>
    <cellStyle name="Normal 8 3 2 18" xfId="15214"/>
    <cellStyle name="Normal 8 3 2 19" xfId="15215"/>
    <cellStyle name="Normal 8 3 2 2" xfId="15216"/>
    <cellStyle name="Normal 8 3 2 2 10" xfId="15217"/>
    <cellStyle name="Normal 8 3 2 2 11" xfId="15218"/>
    <cellStyle name="Normal 8 3 2 2 12" xfId="15219"/>
    <cellStyle name="Normal 8 3 2 2 13" xfId="15220"/>
    <cellStyle name="Normal 8 3 2 2 14" xfId="15221"/>
    <cellStyle name="Normal 8 3 2 2 15" xfId="15222"/>
    <cellStyle name="Normal 8 3 2 2 16" xfId="15223"/>
    <cellStyle name="Normal 8 3 2 2 17" xfId="15224"/>
    <cellStyle name="Normal 8 3 2 2 18" xfId="15225"/>
    <cellStyle name="Normal 8 3 2 2 19" xfId="15226"/>
    <cellStyle name="Normal 8 3 2 2 2" xfId="15227"/>
    <cellStyle name="Normal 8 3 2 2 2 10" xfId="15228"/>
    <cellStyle name="Normal 8 3 2 2 2 11" xfId="15229"/>
    <cellStyle name="Normal 8 3 2 2 2 12" xfId="15230"/>
    <cellStyle name="Normal 8 3 2 2 2 13" xfId="15231"/>
    <cellStyle name="Normal 8 3 2 2 2 14" xfId="15232"/>
    <cellStyle name="Normal 8 3 2 2 2 15" xfId="15233"/>
    <cellStyle name="Normal 8 3 2 2 2 16" xfId="15234"/>
    <cellStyle name="Normal 8 3 2 2 2 17" xfId="15235"/>
    <cellStyle name="Normal 8 3 2 2 2 18" xfId="15236"/>
    <cellStyle name="Normal 8 3 2 2 2 19" xfId="15237"/>
    <cellStyle name="Normal 8 3 2 2 2 2" xfId="15238"/>
    <cellStyle name="Normal 8 3 2 2 2 20" xfId="15239"/>
    <cellStyle name="Normal 8 3 2 2 2 21" xfId="15240"/>
    <cellStyle name="Normal 8 3 2 2 2 22" xfId="15241"/>
    <cellStyle name="Normal 8 3 2 2 2 23" xfId="15242"/>
    <cellStyle name="Normal 8 3 2 2 2 24" xfId="15243"/>
    <cellStyle name="Normal 8 3 2 2 2 25" xfId="15244"/>
    <cellStyle name="Normal 8 3 2 2 2 26" xfId="15245"/>
    <cellStyle name="Normal 8 3 2 2 2 27" xfId="15246"/>
    <cellStyle name="Normal 8 3 2 2 2 28" xfId="15247"/>
    <cellStyle name="Normal 8 3 2 2 2 29" xfId="15248"/>
    <cellStyle name="Normal 8 3 2 2 2 3" xfId="15249"/>
    <cellStyle name="Normal 8 3 2 2 2 30" xfId="15250"/>
    <cellStyle name="Normal 8 3 2 2 2 31" xfId="15251"/>
    <cellStyle name="Normal 8 3 2 2 2 32" xfId="15252"/>
    <cellStyle name="Normal 8 3 2 2 2 33" xfId="15253"/>
    <cellStyle name="Normal 8 3 2 2 2 34" xfId="15254"/>
    <cellStyle name="Normal 8 3 2 2 2 35" xfId="15255"/>
    <cellStyle name="Normal 8 3 2 2 2 36" xfId="15256"/>
    <cellStyle name="Normal 8 3 2 2 2 37" xfId="15257"/>
    <cellStyle name="Normal 8 3 2 2 2 38" xfId="15258"/>
    <cellStyle name="Normal 8 3 2 2 2 4" xfId="15259"/>
    <cellStyle name="Normal 8 3 2 2 2 5" xfId="15260"/>
    <cellStyle name="Normal 8 3 2 2 2 6" xfId="15261"/>
    <cellStyle name="Normal 8 3 2 2 2 7" xfId="15262"/>
    <cellStyle name="Normal 8 3 2 2 2 8" xfId="15263"/>
    <cellStyle name="Normal 8 3 2 2 2 9" xfId="15264"/>
    <cellStyle name="Normal 8 3 2 2 20" xfId="15265"/>
    <cellStyle name="Normal 8 3 2 2 21" xfId="15266"/>
    <cellStyle name="Normal 8 3 2 2 22" xfId="15267"/>
    <cellStyle name="Normal 8 3 2 2 23" xfId="15268"/>
    <cellStyle name="Normal 8 3 2 2 24" xfId="15269"/>
    <cellStyle name="Normal 8 3 2 2 25" xfId="15270"/>
    <cellStyle name="Normal 8 3 2 2 26" xfId="15271"/>
    <cellStyle name="Normal 8 3 2 2 27" xfId="15272"/>
    <cellStyle name="Normal 8 3 2 2 28" xfId="15273"/>
    <cellStyle name="Normal 8 3 2 2 29" xfId="15274"/>
    <cellStyle name="Normal 8 3 2 2 3" xfId="15275"/>
    <cellStyle name="Normal 8 3 2 2 30" xfId="15276"/>
    <cellStyle name="Normal 8 3 2 2 31" xfId="15277"/>
    <cellStyle name="Normal 8 3 2 2 32" xfId="15278"/>
    <cellStyle name="Normal 8 3 2 2 33" xfId="15279"/>
    <cellStyle name="Normal 8 3 2 2 34" xfId="15280"/>
    <cellStyle name="Normal 8 3 2 2 35" xfId="15281"/>
    <cellStyle name="Normal 8 3 2 2 36" xfId="15282"/>
    <cellStyle name="Normal 8 3 2 2 37" xfId="15283"/>
    <cellStyle name="Normal 8 3 2 2 38" xfId="15284"/>
    <cellStyle name="Normal 8 3 2 2 4" xfId="15285"/>
    <cellStyle name="Normal 8 3 2 2 5" xfId="15286"/>
    <cellStyle name="Normal 8 3 2 2 6" xfId="15287"/>
    <cellStyle name="Normal 8 3 2 2 7" xfId="15288"/>
    <cellStyle name="Normal 8 3 2 2 8" xfId="15289"/>
    <cellStyle name="Normal 8 3 2 2 9" xfId="15290"/>
    <cellStyle name="Normal 8 3 2 20" xfId="15291"/>
    <cellStyle name="Normal 8 3 2 21" xfId="15292"/>
    <cellStyle name="Normal 8 3 2 22" xfId="15293"/>
    <cellStyle name="Normal 8 3 2 23" xfId="15294"/>
    <cellStyle name="Normal 8 3 2 24" xfId="15295"/>
    <cellStyle name="Normal 8 3 2 25" xfId="15296"/>
    <cellStyle name="Normal 8 3 2 26" xfId="15297"/>
    <cellStyle name="Normal 8 3 2 27" xfId="15298"/>
    <cellStyle name="Normal 8 3 2 28" xfId="15299"/>
    <cellStyle name="Normal 8 3 2 29" xfId="15300"/>
    <cellStyle name="Normal 8 3 2 3" xfId="15301"/>
    <cellStyle name="Normal 8 3 2 30" xfId="15302"/>
    <cellStyle name="Normal 8 3 2 31" xfId="15303"/>
    <cellStyle name="Normal 8 3 2 32" xfId="15304"/>
    <cellStyle name="Normal 8 3 2 33" xfId="15305"/>
    <cellStyle name="Normal 8 3 2 34" xfId="15306"/>
    <cellStyle name="Normal 8 3 2 35" xfId="15307"/>
    <cellStyle name="Normal 8 3 2 36" xfId="15308"/>
    <cellStyle name="Normal 8 3 2 37" xfId="15309"/>
    <cellStyle name="Normal 8 3 2 38" xfId="15310"/>
    <cellStyle name="Normal 8 3 2 39" xfId="15311"/>
    <cellStyle name="Normal 8 3 2 4" xfId="15312"/>
    <cellStyle name="Normal 8 3 2 40" xfId="15313"/>
    <cellStyle name="Normal 8 3 2 5" xfId="15314"/>
    <cellStyle name="Normal 8 3 2 6" xfId="15315"/>
    <cellStyle name="Normal 8 3 2 7" xfId="15316"/>
    <cellStyle name="Normal 8 3 2 8" xfId="15317"/>
    <cellStyle name="Normal 8 3 2 9" xfId="15318"/>
    <cellStyle name="Normal 8 3 20" xfId="15319"/>
    <cellStyle name="Normal 8 3 21" xfId="15320"/>
    <cellStyle name="Normal 8 3 22" xfId="15321"/>
    <cellStyle name="Normal 8 3 23" xfId="15322"/>
    <cellStyle name="Normal 8 3 24" xfId="15323"/>
    <cellStyle name="Normal 8 3 25" xfId="15324"/>
    <cellStyle name="Normal 8 3 26" xfId="15325"/>
    <cellStyle name="Normal 8 3 27" xfId="15326"/>
    <cellStyle name="Normal 8 3 28" xfId="15327"/>
    <cellStyle name="Normal 8 3 29" xfId="15328"/>
    <cellStyle name="Normal 8 3 3" xfId="15329"/>
    <cellStyle name="Normal 8 3 3 10" xfId="15330"/>
    <cellStyle name="Normal 8 3 3 11" xfId="15331"/>
    <cellStyle name="Normal 8 3 3 12" xfId="15332"/>
    <cellStyle name="Normal 8 3 3 13" xfId="15333"/>
    <cellStyle name="Normal 8 3 3 14" xfId="15334"/>
    <cellStyle name="Normal 8 3 3 15" xfId="15335"/>
    <cellStyle name="Normal 8 3 3 16" xfId="15336"/>
    <cellStyle name="Normal 8 3 3 17" xfId="15337"/>
    <cellStyle name="Normal 8 3 3 18" xfId="15338"/>
    <cellStyle name="Normal 8 3 3 19" xfId="15339"/>
    <cellStyle name="Normal 8 3 3 2" xfId="15340"/>
    <cellStyle name="Normal 8 3 3 2 10" xfId="15341"/>
    <cellStyle name="Normal 8 3 3 2 11" xfId="15342"/>
    <cellStyle name="Normal 8 3 3 2 12" xfId="15343"/>
    <cellStyle name="Normal 8 3 3 2 13" xfId="15344"/>
    <cellStyle name="Normal 8 3 3 2 14" xfId="15345"/>
    <cellStyle name="Normal 8 3 3 2 15" xfId="15346"/>
    <cellStyle name="Normal 8 3 3 2 16" xfId="15347"/>
    <cellStyle name="Normal 8 3 3 2 17" xfId="15348"/>
    <cellStyle name="Normal 8 3 3 2 18" xfId="15349"/>
    <cellStyle name="Normal 8 3 3 2 19" xfId="15350"/>
    <cellStyle name="Normal 8 3 3 2 2" xfId="15351"/>
    <cellStyle name="Normal 8 3 3 2 20" xfId="15352"/>
    <cellStyle name="Normal 8 3 3 2 21" xfId="15353"/>
    <cellStyle name="Normal 8 3 3 2 22" xfId="15354"/>
    <cellStyle name="Normal 8 3 3 2 23" xfId="15355"/>
    <cellStyle name="Normal 8 3 3 2 24" xfId="15356"/>
    <cellStyle name="Normal 8 3 3 2 25" xfId="15357"/>
    <cellStyle name="Normal 8 3 3 2 26" xfId="15358"/>
    <cellStyle name="Normal 8 3 3 2 27" xfId="15359"/>
    <cellStyle name="Normal 8 3 3 2 28" xfId="15360"/>
    <cellStyle name="Normal 8 3 3 2 29" xfId="15361"/>
    <cellStyle name="Normal 8 3 3 2 3" xfId="15362"/>
    <cellStyle name="Normal 8 3 3 2 30" xfId="15363"/>
    <cellStyle name="Normal 8 3 3 2 31" xfId="15364"/>
    <cellStyle name="Normal 8 3 3 2 32" xfId="15365"/>
    <cellStyle name="Normal 8 3 3 2 33" xfId="15366"/>
    <cellStyle name="Normal 8 3 3 2 34" xfId="15367"/>
    <cellStyle name="Normal 8 3 3 2 35" xfId="15368"/>
    <cellStyle name="Normal 8 3 3 2 36" xfId="15369"/>
    <cellStyle name="Normal 8 3 3 2 37" xfId="15370"/>
    <cellStyle name="Normal 8 3 3 2 38" xfId="15371"/>
    <cellStyle name="Normal 8 3 3 2 4" xfId="15372"/>
    <cellStyle name="Normal 8 3 3 2 5" xfId="15373"/>
    <cellStyle name="Normal 8 3 3 2 6" xfId="15374"/>
    <cellStyle name="Normal 8 3 3 2 7" xfId="15375"/>
    <cellStyle name="Normal 8 3 3 2 8" xfId="15376"/>
    <cellStyle name="Normal 8 3 3 2 9" xfId="15377"/>
    <cellStyle name="Normal 8 3 3 20" xfId="15378"/>
    <cellStyle name="Normal 8 3 3 21" xfId="15379"/>
    <cellStyle name="Normal 8 3 3 22" xfId="15380"/>
    <cellStyle name="Normal 8 3 3 23" xfId="15381"/>
    <cellStyle name="Normal 8 3 3 24" xfId="15382"/>
    <cellStyle name="Normal 8 3 3 25" xfId="15383"/>
    <cellStyle name="Normal 8 3 3 26" xfId="15384"/>
    <cellStyle name="Normal 8 3 3 27" xfId="15385"/>
    <cellStyle name="Normal 8 3 3 28" xfId="15386"/>
    <cellStyle name="Normal 8 3 3 29" xfId="15387"/>
    <cellStyle name="Normal 8 3 3 3" xfId="15388"/>
    <cellStyle name="Normal 8 3 3 30" xfId="15389"/>
    <cellStyle name="Normal 8 3 3 31" xfId="15390"/>
    <cellStyle name="Normal 8 3 3 32" xfId="15391"/>
    <cellStyle name="Normal 8 3 3 33" xfId="15392"/>
    <cellStyle name="Normal 8 3 3 34" xfId="15393"/>
    <cellStyle name="Normal 8 3 3 35" xfId="15394"/>
    <cellStyle name="Normal 8 3 3 36" xfId="15395"/>
    <cellStyle name="Normal 8 3 3 37" xfId="15396"/>
    <cellStyle name="Normal 8 3 3 38" xfId="15397"/>
    <cellStyle name="Normal 8 3 3 4" xfId="15398"/>
    <cellStyle name="Normal 8 3 3 5" xfId="15399"/>
    <cellStyle name="Normal 8 3 3 6" xfId="15400"/>
    <cellStyle name="Normal 8 3 3 7" xfId="15401"/>
    <cellStyle name="Normal 8 3 3 8" xfId="15402"/>
    <cellStyle name="Normal 8 3 3 9" xfId="15403"/>
    <cellStyle name="Normal 8 3 30" xfId="15404"/>
    <cellStyle name="Normal 8 3 31" xfId="15405"/>
    <cellStyle name="Normal 8 3 32" xfId="15406"/>
    <cellStyle name="Normal 8 3 33" xfId="15407"/>
    <cellStyle name="Normal 8 3 34" xfId="15408"/>
    <cellStyle name="Normal 8 3 35" xfId="15409"/>
    <cellStyle name="Normal 8 3 36" xfId="15410"/>
    <cellStyle name="Normal 8 3 37" xfId="15411"/>
    <cellStyle name="Normal 8 3 38" xfId="15412"/>
    <cellStyle name="Normal 8 3 39" xfId="15413"/>
    <cellStyle name="Normal 8 3 4" xfId="15414"/>
    <cellStyle name="Normal 8 3 40" xfId="15415"/>
    <cellStyle name="Normal 8 3 41" xfId="15416"/>
    <cellStyle name="Normal 8 3 42" xfId="15417"/>
    <cellStyle name="Normal 8 3 43" xfId="15418"/>
    <cellStyle name="Normal 8 3 44" xfId="15419"/>
    <cellStyle name="Normal 8 3 45" xfId="15420"/>
    <cellStyle name="Normal 8 3 46" xfId="15421"/>
    <cellStyle name="Normal 8 3 47" xfId="15422"/>
    <cellStyle name="Normal 8 3 5" xfId="15423"/>
    <cellStyle name="Normal 8 3 6" xfId="15424"/>
    <cellStyle name="Normal 8 3 7" xfId="15425"/>
    <cellStyle name="Normal 8 3 8" xfId="15426"/>
    <cellStyle name="Normal 8 3 9" xfId="15427"/>
    <cellStyle name="Normal 8 30" xfId="15428"/>
    <cellStyle name="Normal 8 31" xfId="15429"/>
    <cellStyle name="Normal 8 32" xfId="15430"/>
    <cellStyle name="Normal 8 33" xfId="15431"/>
    <cellStyle name="Normal 8 34" xfId="15432"/>
    <cellStyle name="Normal 8 35" xfId="15433"/>
    <cellStyle name="Normal 8 36" xfId="15434"/>
    <cellStyle name="Normal 8 37" xfId="15435"/>
    <cellStyle name="Normal 8 38" xfId="15436"/>
    <cellStyle name="Normal 8 39" xfId="15437"/>
    <cellStyle name="Normal 8 4" xfId="15438"/>
    <cellStyle name="Normal 8 4 10" xfId="15439"/>
    <cellStyle name="Normal 8 4 11" xfId="15440"/>
    <cellStyle name="Normal 8 4 12" xfId="15441"/>
    <cellStyle name="Normal 8 4 13" xfId="15442"/>
    <cellStyle name="Normal 8 4 14" xfId="15443"/>
    <cellStyle name="Normal 8 4 15" xfId="15444"/>
    <cellStyle name="Normal 8 4 16" xfId="15445"/>
    <cellStyle name="Normal 8 4 17" xfId="15446"/>
    <cellStyle name="Normal 8 4 18" xfId="15447"/>
    <cellStyle name="Normal 8 4 19" xfId="15448"/>
    <cellStyle name="Normal 8 4 2" xfId="15449"/>
    <cellStyle name="Normal 8 4 20" xfId="15450"/>
    <cellStyle name="Normal 8 4 21" xfId="15451"/>
    <cellStyle name="Normal 8 4 22" xfId="15452"/>
    <cellStyle name="Normal 8 4 23" xfId="15453"/>
    <cellStyle name="Normal 8 4 24" xfId="15454"/>
    <cellStyle name="Normal 8 4 25" xfId="15455"/>
    <cellStyle name="Normal 8 4 26" xfId="15456"/>
    <cellStyle name="Normal 8 4 27" xfId="15457"/>
    <cellStyle name="Normal 8 4 28" xfId="15458"/>
    <cellStyle name="Normal 8 4 29" xfId="15459"/>
    <cellStyle name="Normal 8 4 3" xfId="15460"/>
    <cellStyle name="Normal 8 4 30" xfId="15461"/>
    <cellStyle name="Normal 8 4 31" xfId="15462"/>
    <cellStyle name="Normal 8 4 32" xfId="15463"/>
    <cellStyle name="Normal 8 4 33" xfId="15464"/>
    <cellStyle name="Normal 8 4 34" xfId="15465"/>
    <cellStyle name="Normal 8 4 35" xfId="15466"/>
    <cellStyle name="Normal 8 4 36" xfId="15467"/>
    <cellStyle name="Normal 8 4 37" xfId="15468"/>
    <cellStyle name="Normal 8 4 38" xfId="15469"/>
    <cellStyle name="Normal 8 4 39" xfId="15470"/>
    <cellStyle name="Normal 8 4 4" xfId="15471"/>
    <cellStyle name="Normal 8 4 40" xfId="15472"/>
    <cellStyle name="Normal 8 4 41" xfId="15473"/>
    <cellStyle name="Normal 8 4 42" xfId="15474"/>
    <cellStyle name="Normal 8 4 43" xfId="15475"/>
    <cellStyle name="Normal 8 4 44" xfId="15476"/>
    <cellStyle name="Normal 8 4 45" xfId="15477"/>
    <cellStyle name="Normal 8 4 46" xfId="15478"/>
    <cellStyle name="Normal 8 4 47" xfId="15479"/>
    <cellStyle name="Normal 8 4 5" xfId="15480"/>
    <cellStyle name="Normal 8 4 6" xfId="15481"/>
    <cellStyle name="Normal 8 4 7" xfId="15482"/>
    <cellStyle name="Normal 8 4 8" xfId="15483"/>
    <cellStyle name="Normal 8 4 9" xfId="15484"/>
    <cellStyle name="Normal 8 40" xfId="15485"/>
    <cellStyle name="Normal 8 41" xfId="15486"/>
    <cellStyle name="Normal 8 42" xfId="15487"/>
    <cellStyle name="Normal 8 43" xfId="15488"/>
    <cellStyle name="Normal 8 44" xfId="15489"/>
    <cellStyle name="Normal 8 45" xfId="15490"/>
    <cellStyle name="Normal 8 46" xfId="15491"/>
    <cellStyle name="Normal 8 47" xfId="15492"/>
    <cellStyle name="Normal 8 48" xfId="15493"/>
    <cellStyle name="Normal 8 5" xfId="15494"/>
    <cellStyle name="Normal 8 5 2" xfId="15495"/>
    <cellStyle name="Normal 8 5 3" xfId="15496"/>
    <cellStyle name="Normal 8 5 4" xfId="15497"/>
    <cellStyle name="Normal 8 5 5" xfId="15498"/>
    <cellStyle name="Normal 8 5 6" xfId="15499"/>
    <cellStyle name="Normal 8 6" xfId="15500"/>
    <cellStyle name="Normal 8 7" xfId="15501"/>
    <cellStyle name="Normal 8 8" xfId="15502"/>
    <cellStyle name="Normal 8 9" xfId="15503"/>
    <cellStyle name="Normal 9" xfId="15504"/>
    <cellStyle name="Normal 9 10" xfId="15505"/>
    <cellStyle name="Normal 9 11" xfId="15506"/>
    <cellStyle name="Normal 9 12" xfId="15507"/>
    <cellStyle name="Normal 9 13" xfId="15508"/>
    <cellStyle name="Normal 9 14" xfId="15509"/>
    <cellStyle name="Normal 9 15" xfId="15510"/>
    <cellStyle name="Normal 9 16" xfId="15511"/>
    <cellStyle name="Normal 9 17" xfId="15512"/>
    <cellStyle name="Normal 9 18" xfId="15513"/>
    <cellStyle name="Normal 9 19" xfId="15514"/>
    <cellStyle name="Normal 9 2" xfId="15515"/>
    <cellStyle name="Normal 9 2 10" xfId="15516"/>
    <cellStyle name="Normal 9 2 11" xfId="15517"/>
    <cellStyle name="Normal 9 2 12" xfId="15518"/>
    <cellStyle name="Normal 9 2 13" xfId="15519"/>
    <cellStyle name="Normal 9 2 14" xfId="15520"/>
    <cellStyle name="Normal 9 2 15" xfId="15521"/>
    <cellStyle name="Normal 9 2 16" xfId="15522"/>
    <cellStyle name="Normal 9 2 17" xfId="15523"/>
    <cellStyle name="Normal 9 2 18" xfId="15524"/>
    <cellStyle name="Normal 9 2 19" xfId="15525"/>
    <cellStyle name="Normal 9 2 2" xfId="15526"/>
    <cellStyle name="Normal 9 2 2 10" xfId="15527"/>
    <cellStyle name="Normal 9 2 2 11" xfId="15528"/>
    <cellStyle name="Normal 9 2 2 12" xfId="15529"/>
    <cellStyle name="Normal 9 2 2 13" xfId="15530"/>
    <cellStyle name="Normal 9 2 2 14" xfId="15531"/>
    <cellStyle name="Normal 9 2 2 15" xfId="15532"/>
    <cellStyle name="Normal 9 2 2 16" xfId="15533"/>
    <cellStyle name="Normal 9 2 2 17" xfId="15534"/>
    <cellStyle name="Normal 9 2 2 18" xfId="15535"/>
    <cellStyle name="Normal 9 2 2 19" xfId="15536"/>
    <cellStyle name="Normal 9 2 2 2" xfId="15537"/>
    <cellStyle name="Normal 9 2 2 2 10" xfId="15538"/>
    <cellStyle name="Normal 9 2 2 2 11" xfId="15539"/>
    <cellStyle name="Normal 9 2 2 2 12" xfId="15540"/>
    <cellStyle name="Normal 9 2 2 2 13" xfId="15541"/>
    <cellStyle name="Normal 9 2 2 2 14" xfId="15542"/>
    <cellStyle name="Normal 9 2 2 2 15" xfId="15543"/>
    <cellStyle name="Normal 9 2 2 2 16" xfId="15544"/>
    <cellStyle name="Normal 9 2 2 2 17" xfId="15545"/>
    <cellStyle name="Normal 9 2 2 2 18" xfId="15546"/>
    <cellStyle name="Normal 9 2 2 2 19" xfId="15547"/>
    <cellStyle name="Normal 9 2 2 2 2" xfId="15548"/>
    <cellStyle name="Normal 9 2 2 2 2 10" xfId="15549"/>
    <cellStyle name="Normal 9 2 2 2 2 11" xfId="15550"/>
    <cellStyle name="Normal 9 2 2 2 2 12" xfId="15551"/>
    <cellStyle name="Normal 9 2 2 2 2 13" xfId="15552"/>
    <cellStyle name="Normal 9 2 2 2 2 14" xfId="15553"/>
    <cellStyle name="Normal 9 2 2 2 2 15" xfId="15554"/>
    <cellStyle name="Normal 9 2 2 2 2 16" xfId="15555"/>
    <cellStyle name="Normal 9 2 2 2 2 17" xfId="15556"/>
    <cellStyle name="Normal 9 2 2 2 2 18" xfId="15557"/>
    <cellStyle name="Normal 9 2 2 2 2 19" xfId="15558"/>
    <cellStyle name="Normal 9 2 2 2 2 2" xfId="15559"/>
    <cellStyle name="Normal 9 2 2 2 2 20" xfId="15560"/>
    <cellStyle name="Normal 9 2 2 2 2 21" xfId="15561"/>
    <cellStyle name="Normal 9 2 2 2 2 22" xfId="15562"/>
    <cellStyle name="Normal 9 2 2 2 2 23" xfId="15563"/>
    <cellStyle name="Normal 9 2 2 2 2 24" xfId="15564"/>
    <cellStyle name="Normal 9 2 2 2 2 25" xfId="15565"/>
    <cellStyle name="Normal 9 2 2 2 2 26" xfId="15566"/>
    <cellStyle name="Normal 9 2 2 2 2 27" xfId="15567"/>
    <cellStyle name="Normal 9 2 2 2 2 28" xfId="15568"/>
    <cellStyle name="Normal 9 2 2 2 2 29" xfId="15569"/>
    <cellStyle name="Normal 9 2 2 2 2 3" xfId="15570"/>
    <cellStyle name="Normal 9 2 2 2 2 30" xfId="15571"/>
    <cellStyle name="Normal 9 2 2 2 2 31" xfId="15572"/>
    <cellStyle name="Normal 9 2 2 2 2 32" xfId="15573"/>
    <cellStyle name="Normal 9 2 2 2 2 33" xfId="15574"/>
    <cellStyle name="Normal 9 2 2 2 2 34" xfId="15575"/>
    <cellStyle name="Normal 9 2 2 2 2 35" xfId="15576"/>
    <cellStyle name="Normal 9 2 2 2 2 36" xfId="15577"/>
    <cellStyle name="Normal 9 2 2 2 2 37" xfId="15578"/>
    <cellStyle name="Normal 9 2 2 2 2 38" xfId="15579"/>
    <cellStyle name="Normal 9 2 2 2 2 4" xfId="15580"/>
    <cellStyle name="Normal 9 2 2 2 2 5" xfId="15581"/>
    <cellStyle name="Normal 9 2 2 2 2 6" xfId="15582"/>
    <cellStyle name="Normal 9 2 2 2 2 7" xfId="15583"/>
    <cellStyle name="Normal 9 2 2 2 2 8" xfId="15584"/>
    <cellStyle name="Normal 9 2 2 2 2 9" xfId="15585"/>
    <cellStyle name="Normal 9 2 2 2 20" xfId="15586"/>
    <cellStyle name="Normal 9 2 2 2 21" xfId="15587"/>
    <cellStyle name="Normal 9 2 2 2 22" xfId="15588"/>
    <cellStyle name="Normal 9 2 2 2 23" xfId="15589"/>
    <cellStyle name="Normal 9 2 2 2 24" xfId="15590"/>
    <cellStyle name="Normal 9 2 2 2 25" xfId="15591"/>
    <cellStyle name="Normal 9 2 2 2 26" xfId="15592"/>
    <cellStyle name="Normal 9 2 2 2 27" xfId="15593"/>
    <cellStyle name="Normal 9 2 2 2 28" xfId="15594"/>
    <cellStyle name="Normal 9 2 2 2 29" xfId="15595"/>
    <cellStyle name="Normal 9 2 2 2 3" xfId="15596"/>
    <cellStyle name="Normal 9 2 2 2 30" xfId="15597"/>
    <cellStyle name="Normal 9 2 2 2 31" xfId="15598"/>
    <cellStyle name="Normal 9 2 2 2 32" xfId="15599"/>
    <cellStyle name="Normal 9 2 2 2 33" xfId="15600"/>
    <cellStyle name="Normal 9 2 2 2 34" xfId="15601"/>
    <cellStyle name="Normal 9 2 2 2 35" xfId="15602"/>
    <cellStyle name="Normal 9 2 2 2 36" xfId="15603"/>
    <cellStyle name="Normal 9 2 2 2 37" xfId="15604"/>
    <cellStyle name="Normal 9 2 2 2 38" xfId="15605"/>
    <cellStyle name="Normal 9 2 2 2 4" xfId="15606"/>
    <cellStyle name="Normal 9 2 2 2 5" xfId="15607"/>
    <cellStyle name="Normal 9 2 2 2 6" xfId="15608"/>
    <cellStyle name="Normal 9 2 2 2 7" xfId="15609"/>
    <cellStyle name="Normal 9 2 2 2 8" xfId="15610"/>
    <cellStyle name="Normal 9 2 2 2 9" xfId="15611"/>
    <cellStyle name="Normal 9 2 2 20" xfId="15612"/>
    <cellStyle name="Normal 9 2 2 21" xfId="15613"/>
    <cellStyle name="Normal 9 2 2 22" xfId="15614"/>
    <cellStyle name="Normal 9 2 2 23" xfId="15615"/>
    <cellStyle name="Normal 9 2 2 24" xfId="15616"/>
    <cellStyle name="Normal 9 2 2 25" xfId="15617"/>
    <cellStyle name="Normal 9 2 2 26" xfId="15618"/>
    <cellStyle name="Normal 9 2 2 27" xfId="15619"/>
    <cellStyle name="Normal 9 2 2 28" xfId="15620"/>
    <cellStyle name="Normal 9 2 2 29" xfId="15621"/>
    <cellStyle name="Normal 9 2 2 3" xfId="15622"/>
    <cellStyle name="Normal 9 2 2 30" xfId="15623"/>
    <cellStyle name="Normal 9 2 2 31" xfId="15624"/>
    <cellStyle name="Normal 9 2 2 32" xfId="15625"/>
    <cellStyle name="Normal 9 2 2 33" xfId="15626"/>
    <cellStyle name="Normal 9 2 2 34" xfId="15627"/>
    <cellStyle name="Normal 9 2 2 35" xfId="15628"/>
    <cellStyle name="Normal 9 2 2 36" xfId="15629"/>
    <cellStyle name="Normal 9 2 2 37" xfId="15630"/>
    <cellStyle name="Normal 9 2 2 38" xfId="15631"/>
    <cellStyle name="Normal 9 2 2 39" xfId="15632"/>
    <cellStyle name="Normal 9 2 2 4" xfId="15633"/>
    <cellStyle name="Normal 9 2 2 40" xfId="15634"/>
    <cellStyle name="Normal 9 2 2 5" xfId="15635"/>
    <cellStyle name="Normal 9 2 2 6" xfId="15636"/>
    <cellStyle name="Normal 9 2 2 7" xfId="15637"/>
    <cellStyle name="Normal 9 2 2 8" xfId="15638"/>
    <cellStyle name="Normal 9 2 2 9" xfId="15639"/>
    <cellStyle name="Normal 9 2 20" xfId="15640"/>
    <cellStyle name="Normal 9 2 21" xfId="15641"/>
    <cellStyle name="Normal 9 2 22" xfId="15642"/>
    <cellStyle name="Normal 9 2 23" xfId="15643"/>
    <cellStyle name="Normal 9 2 24" xfId="15644"/>
    <cellStyle name="Normal 9 2 25" xfId="15645"/>
    <cellStyle name="Normal 9 2 26" xfId="15646"/>
    <cellStyle name="Normal 9 2 27" xfId="15647"/>
    <cellStyle name="Normal 9 2 28" xfId="15648"/>
    <cellStyle name="Normal 9 2 29" xfId="15649"/>
    <cellStyle name="Normal 9 2 3" xfId="15650"/>
    <cellStyle name="Normal 9 2 3 10" xfId="15651"/>
    <cellStyle name="Normal 9 2 3 11" xfId="15652"/>
    <cellStyle name="Normal 9 2 3 12" xfId="15653"/>
    <cellStyle name="Normal 9 2 3 13" xfId="15654"/>
    <cellStyle name="Normal 9 2 3 14" xfId="15655"/>
    <cellStyle name="Normal 9 2 3 15" xfId="15656"/>
    <cellStyle name="Normal 9 2 3 16" xfId="15657"/>
    <cellStyle name="Normal 9 2 3 17" xfId="15658"/>
    <cellStyle name="Normal 9 2 3 18" xfId="15659"/>
    <cellStyle name="Normal 9 2 3 19" xfId="15660"/>
    <cellStyle name="Normal 9 2 3 2" xfId="15661"/>
    <cellStyle name="Normal 9 2 3 2 10" xfId="15662"/>
    <cellStyle name="Normal 9 2 3 2 11" xfId="15663"/>
    <cellStyle name="Normal 9 2 3 2 12" xfId="15664"/>
    <cellStyle name="Normal 9 2 3 2 13" xfId="15665"/>
    <cellStyle name="Normal 9 2 3 2 14" xfId="15666"/>
    <cellStyle name="Normal 9 2 3 2 15" xfId="15667"/>
    <cellStyle name="Normal 9 2 3 2 16" xfId="15668"/>
    <cellStyle name="Normal 9 2 3 2 17" xfId="15669"/>
    <cellStyle name="Normal 9 2 3 2 18" xfId="15670"/>
    <cellStyle name="Normal 9 2 3 2 19" xfId="15671"/>
    <cellStyle name="Normal 9 2 3 2 2" xfId="15672"/>
    <cellStyle name="Normal 9 2 3 2 20" xfId="15673"/>
    <cellStyle name="Normal 9 2 3 2 21" xfId="15674"/>
    <cellStyle name="Normal 9 2 3 2 22" xfId="15675"/>
    <cellStyle name="Normal 9 2 3 2 23" xfId="15676"/>
    <cellStyle name="Normal 9 2 3 2 24" xfId="15677"/>
    <cellStyle name="Normal 9 2 3 2 25" xfId="15678"/>
    <cellStyle name="Normal 9 2 3 2 26" xfId="15679"/>
    <cellStyle name="Normal 9 2 3 2 27" xfId="15680"/>
    <cellStyle name="Normal 9 2 3 2 28" xfId="15681"/>
    <cellStyle name="Normal 9 2 3 2 29" xfId="15682"/>
    <cellStyle name="Normal 9 2 3 2 3" xfId="15683"/>
    <cellStyle name="Normal 9 2 3 2 30" xfId="15684"/>
    <cellStyle name="Normal 9 2 3 2 31" xfId="15685"/>
    <cellStyle name="Normal 9 2 3 2 32" xfId="15686"/>
    <cellStyle name="Normal 9 2 3 2 33" xfId="15687"/>
    <cellStyle name="Normal 9 2 3 2 34" xfId="15688"/>
    <cellStyle name="Normal 9 2 3 2 35" xfId="15689"/>
    <cellStyle name="Normal 9 2 3 2 36" xfId="15690"/>
    <cellStyle name="Normal 9 2 3 2 37" xfId="15691"/>
    <cellStyle name="Normal 9 2 3 2 38" xfId="15692"/>
    <cellStyle name="Normal 9 2 3 2 4" xfId="15693"/>
    <cellStyle name="Normal 9 2 3 2 5" xfId="15694"/>
    <cellStyle name="Normal 9 2 3 2 6" xfId="15695"/>
    <cellStyle name="Normal 9 2 3 2 7" xfId="15696"/>
    <cellStyle name="Normal 9 2 3 2 8" xfId="15697"/>
    <cellStyle name="Normal 9 2 3 2 9" xfId="15698"/>
    <cellStyle name="Normal 9 2 3 20" xfId="15699"/>
    <cellStyle name="Normal 9 2 3 21" xfId="15700"/>
    <cellStyle name="Normal 9 2 3 22" xfId="15701"/>
    <cellStyle name="Normal 9 2 3 23" xfId="15702"/>
    <cellStyle name="Normal 9 2 3 24" xfId="15703"/>
    <cellStyle name="Normal 9 2 3 25" xfId="15704"/>
    <cellStyle name="Normal 9 2 3 26" xfId="15705"/>
    <cellStyle name="Normal 9 2 3 27" xfId="15706"/>
    <cellStyle name="Normal 9 2 3 28" xfId="15707"/>
    <cellStyle name="Normal 9 2 3 29" xfId="15708"/>
    <cellStyle name="Normal 9 2 3 3" xfId="15709"/>
    <cellStyle name="Normal 9 2 3 30" xfId="15710"/>
    <cellStyle name="Normal 9 2 3 31" xfId="15711"/>
    <cellStyle name="Normal 9 2 3 32" xfId="15712"/>
    <cellStyle name="Normal 9 2 3 33" xfId="15713"/>
    <cellStyle name="Normal 9 2 3 34" xfId="15714"/>
    <cellStyle name="Normal 9 2 3 35" xfId="15715"/>
    <cellStyle name="Normal 9 2 3 36" xfId="15716"/>
    <cellStyle name="Normal 9 2 3 37" xfId="15717"/>
    <cellStyle name="Normal 9 2 3 38" xfId="15718"/>
    <cellStyle name="Normal 9 2 3 4" xfId="15719"/>
    <cellStyle name="Normal 9 2 3 5" xfId="15720"/>
    <cellStyle name="Normal 9 2 3 6" xfId="15721"/>
    <cellStyle name="Normal 9 2 3 7" xfId="15722"/>
    <cellStyle name="Normal 9 2 3 8" xfId="15723"/>
    <cellStyle name="Normal 9 2 3 9" xfId="15724"/>
    <cellStyle name="Normal 9 2 30" xfId="15725"/>
    <cellStyle name="Normal 9 2 31" xfId="15726"/>
    <cellStyle name="Normal 9 2 32" xfId="15727"/>
    <cellStyle name="Normal 9 2 33" xfId="15728"/>
    <cellStyle name="Normal 9 2 34" xfId="15729"/>
    <cellStyle name="Normal 9 2 35" xfId="15730"/>
    <cellStyle name="Normal 9 2 36" xfId="15731"/>
    <cellStyle name="Normal 9 2 37" xfId="15732"/>
    <cellStyle name="Normal 9 2 38" xfId="15733"/>
    <cellStyle name="Normal 9 2 39" xfId="15734"/>
    <cellStyle name="Normal 9 2 4" xfId="15735"/>
    <cellStyle name="Normal 9 2 40" xfId="15736"/>
    <cellStyle name="Normal 9 2 41" xfId="15737"/>
    <cellStyle name="Normal 9 2 42" xfId="15738"/>
    <cellStyle name="Normal 9 2 43" xfId="15739"/>
    <cellStyle name="Normal 9 2 44" xfId="15740"/>
    <cellStyle name="Normal 9 2 45" xfId="15741"/>
    <cellStyle name="Normal 9 2 46" xfId="15742"/>
    <cellStyle name="Normal 9 2 47" xfId="15743"/>
    <cellStyle name="Normal 9 2 5" xfId="15744"/>
    <cellStyle name="Normal 9 2 6" xfId="15745"/>
    <cellStyle name="Normal 9 2 7" xfId="15746"/>
    <cellStyle name="Normal 9 2 8" xfId="15747"/>
    <cellStyle name="Normal 9 2 9" xfId="15748"/>
    <cellStyle name="Normal 9 20" xfId="15749"/>
    <cellStyle name="Normal 9 21" xfId="15750"/>
    <cellStyle name="Normal 9 22" xfId="15751"/>
    <cellStyle name="Normal 9 23" xfId="15752"/>
    <cellStyle name="Normal 9 24" xfId="15753"/>
    <cellStyle name="Normal 9 25" xfId="15754"/>
    <cellStyle name="Normal 9 26" xfId="15755"/>
    <cellStyle name="Normal 9 27" xfId="15756"/>
    <cellStyle name="Normal 9 28" xfId="15757"/>
    <cellStyle name="Normal 9 29" xfId="15758"/>
    <cellStyle name="Normal 9 3" xfId="15759"/>
    <cellStyle name="Normal 9 3 10" xfId="15760"/>
    <cellStyle name="Normal 9 3 11" xfId="15761"/>
    <cellStyle name="Normal 9 3 12" xfId="15762"/>
    <cellStyle name="Normal 9 3 13" xfId="15763"/>
    <cellStyle name="Normal 9 3 14" xfId="15764"/>
    <cellStyle name="Normal 9 3 15" xfId="15765"/>
    <cellStyle name="Normal 9 3 16" xfId="15766"/>
    <cellStyle name="Normal 9 3 17" xfId="15767"/>
    <cellStyle name="Normal 9 3 18" xfId="15768"/>
    <cellStyle name="Normal 9 3 19" xfId="15769"/>
    <cellStyle name="Normal 9 3 2" xfId="15770"/>
    <cellStyle name="Normal 9 3 2 10" xfId="15771"/>
    <cellStyle name="Normal 9 3 2 11" xfId="15772"/>
    <cellStyle name="Normal 9 3 2 12" xfId="15773"/>
    <cellStyle name="Normal 9 3 2 13" xfId="15774"/>
    <cellStyle name="Normal 9 3 2 14" xfId="15775"/>
    <cellStyle name="Normal 9 3 2 15" xfId="15776"/>
    <cellStyle name="Normal 9 3 2 16" xfId="15777"/>
    <cellStyle name="Normal 9 3 2 17" xfId="15778"/>
    <cellStyle name="Normal 9 3 2 18" xfId="15779"/>
    <cellStyle name="Normal 9 3 2 19" xfId="15780"/>
    <cellStyle name="Normal 9 3 2 2" xfId="15781"/>
    <cellStyle name="Normal 9 3 2 2 10" xfId="15782"/>
    <cellStyle name="Normal 9 3 2 2 11" xfId="15783"/>
    <cellStyle name="Normal 9 3 2 2 12" xfId="15784"/>
    <cellStyle name="Normal 9 3 2 2 13" xfId="15785"/>
    <cellStyle name="Normal 9 3 2 2 14" xfId="15786"/>
    <cellStyle name="Normal 9 3 2 2 15" xfId="15787"/>
    <cellStyle name="Normal 9 3 2 2 16" xfId="15788"/>
    <cellStyle name="Normal 9 3 2 2 17" xfId="15789"/>
    <cellStyle name="Normal 9 3 2 2 18" xfId="15790"/>
    <cellStyle name="Normal 9 3 2 2 19" xfId="15791"/>
    <cellStyle name="Normal 9 3 2 2 2" xfId="15792"/>
    <cellStyle name="Normal 9 3 2 2 2 10" xfId="15793"/>
    <cellStyle name="Normal 9 3 2 2 2 11" xfId="15794"/>
    <cellStyle name="Normal 9 3 2 2 2 12" xfId="15795"/>
    <cellStyle name="Normal 9 3 2 2 2 13" xfId="15796"/>
    <cellStyle name="Normal 9 3 2 2 2 14" xfId="15797"/>
    <cellStyle name="Normal 9 3 2 2 2 15" xfId="15798"/>
    <cellStyle name="Normal 9 3 2 2 2 16" xfId="15799"/>
    <cellStyle name="Normal 9 3 2 2 2 17" xfId="15800"/>
    <cellStyle name="Normal 9 3 2 2 2 18" xfId="15801"/>
    <cellStyle name="Normal 9 3 2 2 2 19" xfId="15802"/>
    <cellStyle name="Normal 9 3 2 2 2 2" xfId="15803"/>
    <cellStyle name="Normal 9 3 2 2 2 20" xfId="15804"/>
    <cellStyle name="Normal 9 3 2 2 2 21" xfId="15805"/>
    <cellStyle name="Normal 9 3 2 2 2 22" xfId="15806"/>
    <cellStyle name="Normal 9 3 2 2 2 23" xfId="15807"/>
    <cellStyle name="Normal 9 3 2 2 2 24" xfId="15808"/>
    <cellStyle name="Normal 9 3 2 2 2 25" xfId="15809"/>
    <cellStyle name="Normal 9 3 2 2 2 26" xfId="15810"/>
    <cellStyle name="Normal 9 3 2 2 2 27" xfId="15811"/>
    <cellStyle name="Normal 9 3 2 2 2 28" xfId="15812"/>
    <cellStyle name="Normal 9 3 2 2 2 29" xfId="15813"/>
    <cellStyle name="Normal 9 3 2 2 2 3" xfId="15814"/>
    <cellStyle name="Normal 9 3 2 2 2 30" xfId="15815"/>
    <cellStyle name="Normal 9 3 2 2 2 31" xfId="15816"/>
    <cellStyle name="Normal 9 3 2 2 2 32" xfId="15817"/>
    <cellStyle name="Normal 9 3 2 2 2 33" xfId="15818"/>
    <cellStyle name="Normal 9 3 2 2 2 34" xfId="15819"/>
    <cellStyle name="Normal 9 3 2 2 2 35" xfId="15820"/>
    <cellStyle name="Normal 9 3 2 2 2 36" xfId="15821"/>
    <cellStyle name="Normal 9 3 2 2 2 37" xfId="15822"/>
    <cellStyle name="Normal 9 3 2 2 2 38" xfId="15823"/>
    <cellStyle name="Normal 9 3 2 2 2 4" xfId="15824"/>
    <cellStyle name="Normal 9 3 2 2 2 5" xfId="15825"/>
    <cellStyle name="Normal 9 3 2 2 2 6" xfId="15826"/>
    <cellStyle name="Normal 9 3 2 2 2 7" xfId="15827"/>
    <cellStyle name="Normal 9 3 2 2 2 8" xfId="15828"/>
    <cellStyle name="Normal 9 3 2 2 2 9" xfId="15829"/>
    <cellStyle name="Normal 9 3 2 2 20" xfId="15830"/>
    <cellStyle name="Normal 9 3 2 2 21" xfId="15831"/>
    <cellStyle name="Normal 9 3 2 2 22" xfId="15832"/>
    <cellStyle name="Normal 9 3 2 2 23" xfId="15833"/>
    <cellStyle name="Normal 9 3 2 2 24" xfId="15834"/>
    <cellStyle name="Normal 9 3 2 2 25" xfId="15835"/>
    <cellStyle name="Normal 9 3 2 2 26" xfId="15836"/>
    <cellStyle name="Normal 9 3 2 2 27" xfId="15837"/>
    <cellStyle name="Normal 9 3 2 2 28" xfId="15838"/>
    <cellStyle name="Normal 9 3 2 2 29" xfId="15839"/>
    <cellStyle name="Normal 9 3 2 2 3" xfId="15840"/>
    <cellStyle name="Normal 9 3 2 2 30" xfId="15841"/>
    <cellStyle name="Normal 9 3 2 2 31" xfId="15842"/>
    <cellStyle name="Normal 9 3 2 2 32" xfId="15843"/>
    <cellStyle name="Normal 9 3 2 2 33" xfId="15844"/>
    <cellStyle name="Normal 9 3 2 2 34" xfId="15845"/>
    <cellStyle name="Normal 9 3 2 2 35" xfId="15846"/>
    <cellStyle name="Normal 9 3 2 2 36" xfId="15847"/>
    <cellStyle name="Normal 9 3 2 2 37" xfId="15848"/>
    <cellStyle name="Normal 9 3 2 2 38" xfId="15849"/>
    <cellStyle name="Normal 9 3 2 2 4" xfId="15850"/>
    <cellStyle name="Normal 9 3 2 2 5" xfId="15851"/>
    <cellStyle name="Normal 9 3 2 2 6" xfId="15852"/>
    <cellStyle name="Normal 9 3 2 2 7" xfId="15853"/>
    <cellStyle name="Normal 9 3 2 2 8" xfId="15854"/>
    <cellStyle name="Normal 9 3 2 2 9" xfId="15855"/>
    <cellStyle name="Normal 9 3 2 20" xfId="15856"/>
    <cellStyle name="Normal 9 3 2 21" xfId="15857"/>
    <cellStyle name="Normal 9 3 2 22" xfId="15858"/>
    <cellStyle name="Normal 9 3 2 23" xfId="15859"/>
    <cellStyle name="Normal 9 3 2 24" xfId="15860"/>
    <cellStyle name="Normal 9 3 2 25" xfId="15861"/>
    <cellStyle name="Normal 9 3 2 26" xfId="15862"/>
    <cellStyle name="Normal 9 3 2 27" xfId="15863"/>
    <cellStyle name="Normal 9 3 2 28" xfId="15864"/>
    <cellStyle name="Normal 9 3 2 29" xfId="15865"/>
    <cellStyle name="Normal 9 3 2 3" xfId="15866"/>
    <cellStyle name="Normal 9 3 2 30" xfId="15867"/>
    <cellStyle name="Normal 9 3 2 31" xfId="15868"/>
    <cellStyle name="Normal 9 3 2 32" xfId="15869"/>
    <cellStyle name="Normal 9 3 2 33" xfId="15870"/>
    <cellStyle name="Normal 9 3 2 34" xfId="15871"/>
    <cellStyle name="Normal 9 3 2 35" xfId="15872"/>
    <cellStyle name="Normal 9 3 2 36" xfId="15873"/>
    <cellStyle name="Normal 9 3 2 37" xfId="15874"/>
    <cellStyle name="Normal 9 3 2 38" xfId="15875"/>
    <cellStyle name="Normal 9 3 2 39" xfId="15876"/>
    <cellStyle name="Normal 9 3 2 4" xfId="15877"/>
    <cellStyle name="Normal 9 3 2 40" xfId="15878"/>
    <cellStyle name="Normal 9 3 2 5" xfId="15879"/>
    <cellStyle name="Normal 9 3 2 6" xfId="15880"/>
    <cellStyle name="Normal 9 3 2 7" xfId="15881"/>
    <cellStyle name="Normal 9 3 2 8" xfId="15882"/>
    <cellStyle name="Normal 9 3 2 9" xfId="15883"/>
    <cellStyle name="Normal 9 3 20" xfId="15884"/>
    <cellStyle name="Normal 9 3 21" xfId="15885"/>
    <cellStyle name="Normal 9 3 22" xfId="15886"/>
    <cellStyle name="Normal 9 3 23" xfId="15887"/>
    <cellStyle name="Normal 9 3 24" xfId="15888"/>
    <cellStyle name="Normal 9 3 25" xfId="15889"/>
    <cellStyle name="Normal 9 3 26" xfId="15890"/>
    <cellStyle name="Normal 9 3 27" xfId="15891"/>
    <cellStyle name="Normal 9 3 28" xfId="15892"/>
    <cellStyle name="Normal 9 3 29" xfId="15893"/>
    <cellStyle name="Normal 9 3 3" xfId="15894"/>
    <cellStyle name="Normal 9 3 3 10" xfId="15895"/>
    <cellStyle name="Normal 9 3 3 11" xfId="15896"/>
    <cellStyle name="Normal 9 3 3 12" xfId="15897"/>
    <cellStyle name="Normal 9 3 3 13" xfId="15898"/>
    <cellStyle name="Normal 9 3 3 14" xfId="15899"/>
    <cellStyle name="Normal 9 3 3 15" xfId="15900"/>
    <cellStyle name="Normal 9 3 3 16" xfId="15901"/>
    <cellStyle name="Normal 9 3 3 17" xfId="15902"/>
    <cellStyle name="Normal 9 3 3 18" xfId="15903"/>
    <cellStyle name="Normal 9 3 3 19" xfId="15904"/>
    <cellStyle name="Normal 9 3 3 2" xfId="15905"/>
    <cellStyle name="Normal 9 3 3 2 10" xfId="15906"/>
    <cellStyle name="Normal 9 3 3 2 11" xfId="15907"/>
    <cellStyle name="Normal 9 3 3 2 12" xfId="15908"/>
    <cellStyle name="Normal 9 3 3 2 13" xfId="15909"/>
    <cellStyle name="Normal 9 3 3 2 14" xfId="15910"/>
    <cellStyle name="Normal 9 3 3 2 15" xfId="15911"/>
    <cellStyle name="Normal 9 3 3 2 16" xfId="15912"/>
    <cellStyle name="Normal 9 3 3 2 17" xfId="15913"/>
    <cellStyle name="Normal 9 3 3 2 18" xfId="15914"/>
    <cellStyle name="Normal 9 3 3 2 19" xfId="15915"/>
    <cellStyle name="Normal 9 3 3 2 2" xfId="15916"/>
    <cellStyle name="Normal 9 3 3 2 20" xfId="15917"/>
    <cellStyle name="Normal 9 3 3 2 21" xfId="15918"/>
    <cellStyle name="Normal 9 3 3 2 22" xfId="15919"/>
    <cellStyle name="Normal 9 3 3 2 23" xfId="15920"/>
    <cellStyle name="Normal 9 3 3 2 24" xfId="15921"/>
    <cellStyle name="Normal 9 3 3 2 25" xfId="15922"/>
    <cellStyle name="Normal 9 3 3 2 26" xfId="15923"/>
    <cellStyle name="Normal 9 3 3 2 27" xfId="15924"/>
    <cellStyle name="Normal 9 3 3 2 28" xfId="15925"/>
    <cellStyle name="Normal 9 3 3 2 29" xfId="15926"/>
    <cellStyle name="Normal 9 3 3 2 3" xfId="15927"/>
    <cellStyle name="Normal 9 3 3 2 30" xfId="15928"/>
    <cellStyle name="Normal 9 3 3 2 31" xfId="15929"/>
    <cellStyle name="Normal 9 3 3 2 32" xfId="15930"/>
    <cellStyle name="Normal 9 3 3 2 33" xfId="15931"/>
    <cellStyle name="Normal 9 3 3 2 34" xfId="15932"/>
    <cellStyle name="Normal 9 3 3 2 35" xfId="15933"/>
    <cellStyle name="Normal 9 3 3 2 36" xfId="15934"/>
    <cellStyle name="Normal 9 3 3 2 37" xfId="15935"/>
    <cellStyle name="Normal 9 3 3 2 38" xfId="15936"/>
    <cellStyle name="Normal 9 3 3 2 4" xfId="15937"/>
    <cellStyle name="Normal 9 3 3 2 5" xfId="15938"/>
    <cellStyle name="Normal 9 3 3 2 6" xfId="15939"/>
    <cellStyle name="Normal 9 3 3 2 7" xfId="15940"/>
    <cellStyle name="Normal 9 3 3 2 8" xfId="15941"/>
    <cellStyle name="Normal 9 3 3 2 9" xfId="15942"/>
    <cellStyle name="Normal 9 3 3 20" xfId="15943"/>
    <cellStyle name="Normal 9 3 3 21" xfId="15944"/>
    <cellStyle name="Normal 9 3 3 22" xfId="15945"/>
    <cellStyle name="Normal 9 3 3 23" xfId="15946"/>
    <cellStyle name="Normal 9 3 3 24" xfId="15947"/>
    <cellStyle name="Normal 9 3 3 25" xfId="15948"/>
    <cellStyle name="Normal 9 3 3 26" xfId="15949"/>
    <cellStyle name="Normal 9 3 3 27" xfId="15950"/>
    <cellStyle name="Normal 9 3 3 28" xfId="15951"/>
    <cellStyle name="Normal 9 3 3 29" xfId="15952"/>
    <cellStyle name="Normal 9 3 3 3" xfId="15953"/>
    <cellStyle name="Normal 9 3 3 30" xfId="15954"/>
    <cellStyle name="Normal 9 3 3 31" xfId="15955"/>
    <cellStyle name="Normal 9 3 3 32" xfId="15956"/>
    <cellStyle name="Normal 9 3 3 33" xfId="15957"/>
    <cellStyle name="Normal 9 3 3 34" xfId="15958"/>
    <cellStyle name="Normal 9 3 3 35" xfId="15959"/>
    <cellStyle name="Normal 9 3 3 36" xfId="15960"/>
    <cellStyle name="Normal 9 3 3 37" xfId="15961"/>
    <cellStyle name="Normal 9 3 3 38" xfId="15962"/>
    <cellStyle name="Normal 9 3 3 4" xfId="15963"/>
    <cellStyle name="Normal 9 3 3 5" xfId="15964"/>
    <cellStyle name="Normal 9 3 3 6" xfId="15965"/>
    <cellStyle name="Normal 9 3 3 7" xfId="15966"/>
    <cellStyle name="Normal 9 3 3 8" xfId="15967"/>
    <cellStyle name="Normal 9 3 3 9" xfId="15968"/>
    <cellStyle name="Normal 9 3 30" xfId="15969"/>
    <cellStyle name="Normal 9 3 31" xfId="15970"/>
    <cellStyle name="Normal 9 3 32" xfId="15971"/>
    <cellStyle name="Normal 9 3 33" xfId="15972"/>
    <cellStyle name="Normal 9 3 34" xfId="15973"/>
    <cellStyle name="Normal 9 3 35" xfId="15974"/>
    <cellStyle name="Normal 9 3 36" xfId="15975"/>
    <cellStyle name="Normal 9 3 37" xfId="15976"/>
    <cellStyle name="Normal 9 3 38" xfId="15977"/>
    <cellStyle name="Normal 9 3 39" xfId="15978"/>
    <cellStyle name="Normal 9 3 4" xfId="15979"/>
    <cellStyle name="Normal 9 3 40" xfId="15980"/>
    <cellStyle name="Normal 9 3 41" xfId="15981"/>
    <cellStyle name="Normal 9 3 42" xfId="15982"/>
    <cellStyle name="Normal 9 3 43" xfId="15983"/>
    <cellStyle name="Normal 9 3 44" xfId="15984"/>
    <cellStyle name="Normal 9 3 45" xfId="15985"/>
    <cellStyle name="Normal 9 3 46" xfId="15986"/>
    <cellStyle name="Normal 9 3 47" xfId="15987"/>
    <cellStyle name="Normal 9 3 5" xfId="15988"/>
    <cellStyle name="Normal 9 3 6" xfId="15989"/>
    <cellStyle name="Normal 9 3 7" xfId="15990"/>
    <cellStyle name="Normal 9 3 8" xfId="15991"/>
    <cellStyle name="Normal 9 3 9" xfId="15992"/>
    <cellStyle name="Normal 9 30" xfId="15993"/>
    <cellStyle name="Normal 9 31" xfId="15994"/>
    <cellStyle name="Normal 9 32" xfId="15995"/>
    <cellStyle name="Normal 9 33" xfId="15996"/>
    <cellStyle name="Normal 9 34" xfId="15997"/>
    <cellStyle name="Normal 9 35" xfId="15998"/>
    <cellStyle name="Normal 9 36" xfId="15999"/>
    <cellStyle name="Normal 9 37" xfId="16000"/>
    <cellStyle name="Normal 9 38" xfId="16001"/>
    <cellStyle name="Normal 9 39" xfId="16002"/>
    <cellStyle name="Normal 9 4" xfId="16003"/>
    <cellStyle name="Normal 9 4 10" xfId="16004"/>
    <cellStyle name="Normal 9 4 11" xfId="16005"/>
    <cellStyle name="Normal 9 4 12" xfId="16006"/>
    <cellStyle name="Normal 9 4 13" xfId="16007"/>
    <cellStyle name="Normal 9 4 14" xfId="16008"/>
    <cellStyle name="Normal 9 4 15" xfId="16009"/>
    <cellStyle name="Normal 9 4 16" xfId="16010"/>
    <cellStyle name="Normal 9 4 17" xfId="16011"/>
    <cellStyle name="Normal 9 4 18" xfId="16012"/>
    <cellStyle name="Normal 9 4 19" xfId="16013"/>
    <cellStyle name="Normal 9 4 2" xfId="16014"/>
    <cellStyle name="Normal 9 4 2 10" xfId="16015"/>
    <cellStyle name="Normal 9 4 2 11" xfId="16016"/>
    <cellStyle name="Normal 9 4 2 12" xfId="16017"/>
    <cellStyle name="Normal 9 4 2 13" xfId="16018"/>
    <cellStyle name="Normal 9 4 2 14" xfId="16019"/>
    <cellStyle name="Normal 9 4 2 15" xfId="16020"/>
    <cellStyle name="Normal 9 4 2 16" xfId="16021"/>
    <cellStyle name="Normal 9 4 2 17" xfId="16022"/>
    <cellStyle name="Normal 9 4 2 18" xfId="16023"/>
    <cellStyle name="Normal 9 4 2 19" xfId="16024"/>
    <cellStyle name="Normal 9 4 2 2" xfId="16025"/>
    <cellStyle name="Normal 9 4 2 2 10" xfId="16026"/>
    <cellStyle name="Normal 9 4 2 2 11" xfId="16027"/>
    <cellStyle name="Normal 9 4 2 2 12" xfId="16028"/>
    <cellStyle name="Normal 9 4 2 2 13" xfId="16029"/>
    <cellStyle name="Normal 9 4 2 2 14" xfId="16030"/>
    <cellStyle name="Normal 9 4 2 2 15" xfId="16031"/>
    <cellStyle name="Normal 9 4 2 2 16" xfId="16032"/>
    <cellStyle name="Normal 9 4 2 2 17" xfId="16033"/>
    <cellStyle name="Normal 9 4 2 2 18" xfId="16034"/>
    <cellStyle name="Normal 9 4 2 2 19" xfId="16035"/>
    <cellStyle name="Normal 9 4 2 2 2" xfId="16036"/>
    <cellStyle name="Normal 9 4 2 2 2 10" xfId="16037"/>
    <cellStyle name="Normal 9 4 2 2 2 11" xfId="16038"/>
    <cellStyle name="Normal 9 4 2 2 2 12" xfId="16039"/>
    <cellStyle name="Normal 9 4 2 2 2 13" xfId="16040"/>
    <cellStyle name="Normal 9 4 2 2 2 14" xfId="16041"/>
    <cellStyle name="Normal 9 4 2 2 2 15" xfId="16042"/>
    <cellStyle name="Normal 9 4 2 2 2 16" xfId="16043"/>
    <cellStyle name="Normal 9 4 2 2 2 17" xfId="16044"/>
    <cellStyle name="Normal 9 4 2 2 2 18" xfId="16045"/>
    <cellStyle name="Normal 9 4 2 2 2 19" xfId="16046"/>
    <cellStyle name="Normal 9 4 2 2 2 2" xfId="16047"/>
    <cellStyle name="Normal 9 4 2 2 2 20" xfId="16048"/>
    <cellStyle name="Normal 9 4 2 2 2 21" xfId="16049"/>
    <cellStyle name="Normal 9 4 2 2 2 22" xfId="16050"/>
    <cellStyle name="Normal 9 4 2 2 2 23" xfId="16051"/>
    <cellStyle name="Normal 9 4 2 2 2 24" xfId="16052"/>
    <cellStyle name="Normal 9 4 2 2 2 25" xfId="16053"/>
    <cellStyle name="Normal 9 4 2 2 2 26" xfId="16054"/>
    <cellStyle name="Normal 9 4 2 2 2 27" xfId="16055"/>
    <cellStyle name="Normal 9 4 2 2 2 28" xfId="16056"/>
    <cellStyle name="Normal 9 4 2 2 2 29" xfId="16057"/>
    <cellStyle name="Normal 9 4 2 2 2 3" xfId="16058"/>
    <cellStyle name="Normal 9 4 2 2 2 30" xfId="16059"/>
    <cellStyle name="Normal 9 4 2 2 2 31" xfId="16060"/>
    <cellStyle name="Normal 9 4 2 2 2 32" xfId="16061"/>
    <cellStyle name="Normal 9 4 2 2 2 33" xfId="16062"/>
    <cellStyle name="Normal 9 4 2 2 2 34" xfId="16063"/>
    <cellStyle name="Normal 9 4 2 2 2 35" xfId="16064"/>
    <cellStyle name="Normal 9 4 2 2 2 36" xfId="16065"/>
    <cellStyle name="Normal 9 4 2 2 2 37" xfId="16066"/>
    <cellStyle name="Normal 9 4 2 2 2 38" xfId="16067"/>
    <cellStyle name="Normal 9 4 2 2 2 4" xfId="16068"/>
    <cellStyle name="Normal 9 4 2 2 2 5" xfId="16069"/>
    <cellStyle name="Normal 9 4 2 2 2 6" xfId="16070"/>
    <cellStyle name="Normal 9 4 2 2 2 7" xfId="16071"/>
    <cellStyle name="Normal 9 4 2 2 2 8" xfId="16072"/>
    <cellStyle name="Normal 9 4 2 2 2 9" xfId="16073"/>
    <cellStyle name="Normal 9 4 2 2 20" xfId="16074"/>
    <cellStyle name="Normal 9 4 2 2 21" xfId="16075"/>
    <cellStyle name="Normal 9 4 2 2 22" xfId="16076"/>
    <cellStyle name="Normal 9 4 2 2 23" xfId="16077"/>
    <cellStyle name="Normal 9 4 2 2 24" xfId="16078"/>
    <cellStyle name="Normal 9 4 2 2 25" xfId="16079"/>
    <cellStyle name="Normal 9 4 2 2 26" xfId="16080"/>
    <cellStyle name="Normal 9 4 2 2 27" xfId="16081"/>
    <cellStyle name="Normal 9 4 2 2 28" xfId="16082"/>
    <cellStyle name="Normal 9 4 2 2 29" xfId="16083"/>
    <cellStyle name="Normal 9 4 2 2 3" xfId="16084"/>
    <cellStyle name="Normal 9 4 2 2 30" xfId="16085"/>
    <cellStyle name="Normal 9 4 2 2 31" xfId="16086"/>
    <cellStyle name="Normal 9 4 2 2 32" xfId="16087"/>
    <cellStyle name="Normal 9 4 2 2 33" xfId="16088"/>
    <cellStyle name="Normal 9 4 2 2 34" xfId="16089"/>
    <cellStyle name="Normal 9 4 2 2 35" xfId="16090"/>
    <cellStyle name="Normal 9 4 2 2 36" xfId="16091"/>
    <cellStyle name="Normal 9 4 2 2 37" xfId="16092"/>
    <cellStyle name="Normal 9 4 2 2 38" xfId="16093"/>
    <cellStyle name="Normal 9 4 2 2 4" xfId="16094"/>
    <cellStyle name="Normal 9 4 2 2 5" xfId="16095"/>
    <cellStyle name="Normal 9 4 2 2 6" xfId="16096"/>
    <cellStyle name="Normal 9 4 2 2 7" xfId="16097"/>
    <cellStyle name="Normal 9 4 2 2 8" xfId="16098"/>
    <cellStyle name="Normal 9 4 2 2 9" xfId="16099"/>
    <cellStyle name="Normal 9 4 2 20" xfId="16100"/>
    <cellStyle name="Normal 9 4 2 21" xfId="16101"/>
    <cellStyle name="Normal 9 4 2 22" xfId="16102"/>
    <cellStyle name="Normal 9 4 2 23" xfId="16103"/>
    <cellStyle name="Normal 9 4 2 24" xfId="16104"/>
    <cellStyle name="Normal 9 4 2 25" xfId="16105"/>
    <cellStyle name="Normal 9 4 2 26" xfId="16106"/>
    <cellStyle name="Normal 9 4 2 27" xfId="16107"/>
    <cellStyle name="Normal 9 4 2 28" xfId="16108"/>
    <cellStyle name="Normal 9 4 2 29" xfId="16109"/>
    <cellStyle name="Normal 9 4 2 3" xfId="16110"/>
    <cellStyle name="Normal 9 4 2 30" xfId="16111"/>
    <cellStyle name="Normal 9 4 2 31" xfId="16112"/>
    <cellStyle name="Normal 9 4 2 32" xfId="16113"/>
    <cellStyle name="Normal 9 4 2 33" xfId="16114"/>
    <cellStyle name="Normal 9 4 2 34" xfId="16115"/>
    <cellStyle name="Normal 9 4 2 35" xfId="16116"/>
    <cellStyle name="Normal 9 4 2 36" xfId="16117"/>
    <cellStyle name="Normal 9 4 2 37" xfId="16118"/>
    <cellStyle name="Normal 9 4 2 38" xfId="16119"/>
    <cellStyle name="Normal 9 4 2 39" xfId="16120"/>
    <cellStyle name="Normal 9 4 2 4" xfId="16121"/>
    <cellStyle name="Normal 9 4 2 40" xfId="16122"/>
    <cellStyle name="Normal 9 4 2 5" xfId="16123"/>
    <cellStyle name="Normal 9 4 2 6" xfId="16124"/>
    <cellStyle name="Normal 9 4 2 7" xfId="16125"/>
    <cellStyle name="Normal 9 4 2 8" xfId="16126"/>
    <cellStyle name="Normal 9 4 2 9" xfId="16127"/>
    <cellStyle name="Normal 9 4 20" xfId="16128"/>
    <cellStyle name="Normal 9 4 21" xfId="16129"/>
    <cellStyle name="Normal 9 4 22" xfId="16130"/>
    <cellStyle name="Normal 9 4 23" xfId="16131"/>
    <cellStyle name="Normal 9 4 24" xfId="16132"/>
    <cellStyle name="Normal 9 4 25" xfId="16133"/>
    <cellStyle name="Normal 9 4 26" xfId="16134"/>
    <cellStyle name="Normal 9 4 27" xfId="16135"/>
    <cellStyle name="Normal 9 4 28" xfId="16136"/>
    <cellStyle name="Normal 9 4 29" xfId="16137"/>
    <cellStyle name="Normal 9 4 3" xfId="16138"/>
    <cellStyle name="Normal 9 4 3 10" xfId="16139"/>
    <cellStyle name="Normal 9 4 3 11" xfId="16140"/>
    <cellStyle name="Normal 9 4 3 12" xfId="16141"/>
    <cellStyle name="Normal 9 4 3 13" xfId="16142"/>
    <cellStyle name="Normal 9 4 3 14" xfId="16143"/>
    <cellStyle name="Normal 9 4 3 15" xfId="16144"/>
    <cellStyle name="Normal 9 4 3 16" xfId="16145"/>
    <cellStyle name="Normal 9 4 3 17" xfId="16146"/>
    <cellStyle name="Normal 9 4 3 18" xfId="16147"/>
    <cellStyle name="Normal 9 4 3 19" xfId="16148"/>
    <cellStyle name="Normal 9 4 3 2" xfId="16149"/>
    <cellStyle name="Normal 9 4 3 2 10" xfId="16150"/>
    <cellStyle name="Normal 9 4 3 2 11" xfId="16151"/>
    <cellStyle name="Normal 9 4 3 2 12" xfId="16152"/>
    <cellStyle name="Normal 9 4 3 2 13" xfId="16153"/>
    <cellStyle name="Normal 9 4 3 2 14" xfId="16154"/>
    <cellStyle name="Normal 9 4 3 2 15" xfId="16155"/>
    <cellStyle name="Normal 9 4 3 2 16" xfId="16156"/>
    <cellStyle name="Normal 9 4 3 2 17" xfId="16157"/>
    <cellStyle name="Normal 9 4 3 2 18" xfId="16158"/>
    <cellStyle name="Normal 9 4 3 2 19" xfId="16159"/>
    <cellStyle name="Normal 9 4 3 2 2" xfId="16160"/>
    <cellStyle name="Normal 9 4 3 2 20" xfId="16161"/>
    <cellStyle name="Normal 9 4 3 2 21" xfId="16162"/>
    <cellStyle name="Normal 9 4 3 2 22" xfId="16163"/>
    <cellStyle name="Normal 9 4 3 2 23" xfId="16164"/>
    <cellStyle name="Normal 9 4 3 2 24" xfId="16165"/>
    <cellStyle name="Normal 9 4 3 2 25" xfId="16166"/>
    <cellStyle name="Normal 9 4 3 2 26" xfId="16167"/>
    <cellStyle name="Normal 9 4 3 2 27" xfId="16168"/>
    <cellStyle name="Normal 9 4 3 2 28" xfId="16169"/>
    <cellStyle name="Normal 9 4 3 2 29" xfId="16170"/>
    <cellStyle name="Normal 9 4 3 2 3" xfId="16171"/>
    <cellStyle name="Normal 9 4 3 2 30" xfId="16172"/>
    <cellStyle name="Normal 9 4 3 2 31" xfId="16173"/>
    <cellStyle name="Normal 9 4 3 2 32" xfId="16174"/>
    <cellStyle name="Normal 9 4 3 2 33" xfId="16175"/>
    <cellStyle name="Normal 9 4 3 2 34" xfId="16176"/>
    <cellStyle name="Normal 9 4 3 2 35" xfId="16177"/>
    <cellStyle name="Normal 9 4 3 2 36" xfId="16178"/>
    <cellStyle name="Normal 9 4 3 2 37" xfId="16179"/>
    <cellStyle name="Normal 9 4 3 2 38" xfId="16180"/>
    <cellStyle name="Normal 9 4 3 2 4" xfId="16181"/>
    <cellStyle name="Normal 9 4 3 2 5" xfId="16182"/>
    <cellStyle name="Normal 9 4 3 2 6" xfId="16183"/>
    <cellStyle name="Normal 9 4 3 2 7" xfId="16184"/>
    <cellStyle name="Normal 9 4 3 2 8" xfId="16185"/>
    <cellStyle name="Normal 9 4 3 2 9" xfId="16186"/>
    <cellStyle name="Normal 9 4 3 20" xfId="16187"/>
    <cellStyle name="Normal 9 4 3 21" xfId="16188"/>
    <cellStyle name="Normal 9 4 3 22" xfId="16189"/>
    <cellStyle name="Normal 9 4 3 23" xfId="16190"/>
    <cellStyle name="Normal 9 4 3 24" xfId="16191"/>
    <cellStyle name="Normal 9 4 3 25" xfId="16192"/>
    <cellStyle name="Normal 9 4 3 26" xfId="16193"/>
    <cellStyle name="Normal 9 4 3 27" xfId="16194"/>
    <cellStyle name="Normal 9 4 3 28" xfId="16195"/>
    <cellStyle name="Normal 9 4 3 29" xfId="16196"/>
    <cellStyle name="Normal 9 4 3 3" xfId="16197"/>
    <cellStyle name="Normal 9 4 3 30" xfId="16198"/>
    <cellStyle name="Normal 9 4 3 31" xfId="16199"/>
    <cellStyle name="Normal 9 4 3 32" xfId="16200"/>
    <cellStyle name="Normal 9 4 3 33" xfId="16201"/>
    <cellStyle name="Normal 9 4 3 34" xfId="16202"/>
    <cellStyle name="Normal 9 4 3 35" xfId="16203"/>
    <cellStyle name="Normal 9 4 3 36" xfId="16204"/>
    <cellStyle name="Normal 9 4 3 37" xfId="16205"/>
    <cellStyle name="Normal 9 4 3 38" xfId="16206"/>
    <cellStyle name="Normal 9 4 3 4" xfId="16207"/>
    <cellStyle name="Normal 9 4 3 5" xfId="16208"/>
    <cellStyle name="Normal 9 4 3 6" xfId="16209"/>
    <cellStyle name="Normal 9 4 3 7" xfId="16210"/>
    <cellStyle name="Normal 9 4 3 8" xfId="16211"/>
    <cellStyle name="Normal 9 4 3 9" xfId="16212"/>
    <cellStyle name="Normal 9 4 30" xfId="16213"/>
    <cellStyle name="Normal 9 4 31" xfId="16214"/>
    <cellStyle name="Normal 9 4 32" xfId="16215"/>
    <cellStyle name="Normal 9 4 33" xfId="16216"/>
    <cellStyle name="Normal 9 4 34" xfId="16217"/>
    <cellStyle name="Normal 9 4 35" xfId="16218"/>
    <cellStyle name="Normal 9 4 36" xfId="16219"/>
    <cellStyle name="Normal 9 4 37" xfId="16220"/>
    <cellStyle name="Normal 9 4 38" xfId="16221"/>
    <cellStyle name="Normal 9 4 39" xfId="16222"/>
    <cellStyle name="Normal 9 4 4" xfId="16223"/>
    <cellStyle name="Normal 9 4 40" xfId="16224"/>
    <cellStyle name="Normal 9 4 41" xfId="16225"/>
    <cellStyle name="Normal 9 4 42" xfId="16226"/>
    <cellStyle name="Normal 9 4 43" xfId="16227"/>
    <cellStyle name="Normal 9 4 44" xfId="16228"/>
    <cellStyle name="Normal 9 4 45" xfId="16229"/>
    <cellStyle name="Normal 9 4 46" xfId="16230"/>
    <cellStyle name="Normal 9 4 47" xfId="16231"/>
    <cellStyle name="Normal 9 4 5" xfId="16232"/>
    <cellStyle name="Normal 9 4 6" xfId="16233"/>
    <cellStyle name="Normal 9 4 7" xfId="16234"/>
    <cellStyle name="Normal 9 4 8" xfId="16235"/>
    <cellStyle name="Normal 9 4 9" xfId="16236"/>
    <cellStyle name="Normal 9 40" xfId="16237"/>
    <cellStyle name="Normal 9 41" xfId="16238"/>
    <cellStyle name="Normal 9 42" xfId="16239"/>
    <cellStyle name="Normal 9 43" xfId="16240"/>
    <cellStyle name="Normal 9 44" xfId="16241"/>
    <cellStyle name="Normal 9 45" xfId="16242"/>
    <cellStyle name="Normal 9 46" xfId="16243"/>
    <cellStyle name="Normal 9 47" xfId="16244"/>
    <cellStyle name="Normal 9 48" xfId="16245"/>
    <cellStyle name="Normal 9 49" xfId="16246"/>
    <cellStyle name="Normal 9 5" xfId="16247"/>
    <cellStyle name="Normal 9 50" xfId="16248"/>
    <cellStyle name="Normal 9 51" xfId="16249"/>
    <cellStyle name="Normal 9 52" xfId="16250"/>
    <cellStyle name="Normal 9 53" xfId="16251"/>
    <cellStyle name="Normal 9 6" xfId="16252"/>
    <cellStyle name="Normal 9 7" xfId="16253"/>
    <cellStyle name="Normal 9 8" xfId="16254"/>
    <cellStyle name="Normal 9 9" xfId="16255"/>
    <cellStyle name="Normal_A" xfId="1"/>
    <cellStyle name="Normal_A_1" xfId="16689"/>
    <cellStyle name="Normal_TAB45" xfId="3"/>
    <cellStyle name="Normal_tab-f36" xfId="16690"/>
    <cellStyle name="Normal_tab-f36_1" xfId="16691"/>
    <cellStyle name="Note" xfId="16707" builtinId="10" customBuiltin="1"/>
    <cellStyle name="Note 10" xfId="16256"/>
    <cellStyle name="Note 11" xfId="16257"/>
    <cellStyle name="Note 12" xfId="16258"/>
    <cellStyle name="Note 13" xfId="16259"/>
    <cellStyle name="Note 14" xfId="16260"/>
    <cellStyle name="Note 15" xfId="16261"/>
    <cellStyle name="Note 16" xfId="16262"/>
    <cellStyle name="Note 2" xfId="16263"/>
    <cellStyle name="Note 2 10" xfId="16264"/>
    <cellStyle name="Note 2 11" xfId="16265"/>
    <cellStyle name="Note 2 12" xfId="16266"/>
    <cellStyle name="Note 2 13" xfId="16267"/>
    <cellStyle name="Note 2 14" xfId="16268"/>
    <cellStyle name="Note 2 15" xfId="16269"/>
    <cellStyle name="Note 2 16" xfId="16270"/>
    <cellStyle name="Note 2 16 10" xfId="16271"/>
    <cellStyle name="Note 2 16 11" xfId="16272"/>
    <cellStyle name="Note 2 16 12" xfId="16273"/>
    <cellStyle name="Note 2 16 13" xfId="16274"/>
    <cellStyle name="Note 2 16 14" xfId="16275"/>
    <cellStyle name="Note 2 16 15" xfId="16276"/>
    <cellStyle name="Note 2 16 16" xfId="16277"/>
    <cellStyle name="Note 2 16 17" xfId="16278"/>
    <cellStyle name="Note 2 16 18" xfId="16279"/>
    <cellStyle name="Note 2 16 19" xfId="16280"/>
    <cellStyle name="Note 2 16 2" xfId="16281"/>
    <cellStyle name="Note 2 16 20" xfId="16282"/>
    <cellStyle name="Note 2 16 21" xfId="16283"/>
    <cellStyle name="Note 2 16 22" xfId="16284"/>
    <cellStyle name="Note 2 16 23" xfId="16285"/>
    <cellStyle name="Note 2 16 24" xfId="16286"/>
    <cellStyle name="Note 2 16 25" xfId="16287"/>
    <cellStyle name="Note 2 16 26" xfId="16288"/>
    <cellStyle name="Note 2 16 27" xfId="16289"/>
    <cellStyle name="Note 2 16 28" xfId="16290"/>
    <cellStyle name="Note 2 16 29" xfId="16291"/>
    <cellStyle name="Note 2 16 3" xfId="16292"/>
    <cellStyle name="Note 2 16 30" xfId="16293"/>
    <cellStyle name="Note 2 16 31" xfId="16294"/>
    <cellStyle name="Note 2 16 32" xfId="16295"/>
    <cellStyle name="Note 2 16 33" xfId="16296"/>
    <cellStyle name="Note 2 16 34" xfId="16297"/>
    <cellStyle name="Note 2 16 35" xfId="16298"/>
    <cellStyle name="Note 2 16 36" xfId="16299"/>
    <cellStyle name="Note 2 16 37" xfId="16300"/>
    <cellStyle name="Note 2 16 38" xfId="16301"/>
    <cellStyle name="Note 2 16 39" xfId="16302"/>
    <cellStyle name="Note 2 16 4" xfId="16303"/>
    <cellStyle name="Note 2 16 40" xfId="16304"/>
    <cellStyle name="Note 2 16 41" xfId="16305"/>
    <cellStyle name="Note 2 16 42" xfId="16306"/>
    <cellStyle name="Note 2 16 43" xfId="16307"/>
    <cellStyle name="Note 2 16 44" xfId="16308"/>
    <cellStyle name="Note 2 16 45" xfId="16309"/>
    <cellStyle name="Note 2 16 46" xfId="16310"/>
    <cellStyle name="Note 2 16 47" xfId="16311"/>
    <cellStyle name="Note 2 16 5" xfId="16312"/>
    <cellStyle name="Note 2 16 6" xfId="16313"/>
    <cellStyle name="Note 2 16 7" xfId="16314"/>
    <cellStyle name="Note 2 16 8" xfId="16315"/>
    <cellStyle name="Note 2 16 9" xfId="16316"/>
    <cellStyle name="Note 2 2" xfId="16317"/>
    <cellStyle name="Note 2 2 10" xfId="16318"/>
    <cellStyle name="Note 2 2 2" xfId="16319"/>
    <cellStyle name="Note 2 2 2 2" xfId="16320"/>
    <cellStyle name="Note 2 2 3" xfId="16321"/>
    <cellStyle name="Note 2 2 4" xfId="16322"/>
    <cellStyle name="Note 2 2 5" xfId="16323"/>
    <cellStyle name="Note 2 2 6" xfId="16324"/>
    <cellStyle name="Note 2 2 7" xfId="16325"/>
    <cellStyle name="Note 2 2 8" xfId="16326"/>
    <cellStyle name="Note 2 2 9" xfId="16327"/>
    <cellStyle name="Note 2 3" xfId="16328"/>
    <cellStyle name="Note 2 3 2" xfId="16329"/>
    <cellStyle name="Note 2 4" xfId="16330"/>
    <cellStyle name="Note 2 4 2" xfId="16331"/>
    <cellStyle name="Note 2 5" xfId="16332"/>
    <cellStyle name="Note 2 6" xfId="16333"/>
    <cellStyle name="Note 2 7" xfId="16334"/>
    <cellStyle name="Note 2 8" xfId="16335"/>
    <cellStyle name="Note 2 9" xfId="16336"/>
    <cellStyle name="Note 3 10" xfId="16337"/>
    <cellStyle name="Note 3 10 10" xfId="16338"/>
    <cellStyle name="Note 3 10 11" xfId="16339"/>
    <cellStyle name="Note 3 10 12" xfId="16340"/>
    <cellStyle name="Note 3 10 13" xfId="16341"/>
    <cellStyle name="Note 3 10 14" xfId="16342"/>
    <cellStyle name="Note 3 10 15" xfId="16343"/>
    <cellStyle name="Note 3 10 16" xfId="16344"/>
    <cellStyle name="Note 3 10 17" xfId="16345"/>
    <cellStyle name="Note 3 10 18" xfId="16346"/>
    <cellStyle name="Note 3 10 19" xfId="16347"/>
    <cellStyle name="Note 3 10 2" xfId="16348"/>
    <cellStyle name="Note 3 10 20" xfId="16349"/>
    <cellStyle name="Note 3 10 21" xfId="16350"/>
    <cellStyle name="Note 3 10 22" xfId="16351"/>
    <cellStyle name="Note 3 10 23" xfId="16352"/>
    <cellStyle name="Note 3 10 24" xfId="16353"/>
    <cellStyle name="Note 3 10 25" xfId="16354"/>
    <cellStyle name="Note 3 10 26" xfId="16355"/>
    <cellStyle name="Note 3 10 27" xfId="16356"/>
    <cellStyle name="Note 3 10 28" xfId="16357"/>
    <cellStyle name="Note 3 10 29" xfId="16358"/>
    <cellStyle name="Note 3 10 3" xfId="16359"/>
    <cellStyle name="Note 3 10 30" xfId="16360"/>
    <cellStyle name="Note 3 10 31" xfId="16361"/>
    <cellStyle name="Note 3 10 32" xfId="16362"/>
    <cellStyle name="Note 3 10 33" xfId="16363"/>
    <cellStyle name="Note 3 10 34" xfId="16364"/>
    <cellStyle name="Note 3 10 35" xfId="16365"/>
    <cellStyle name="Note 3 10 36" xfId="16366"/>
    <cellStyle name="Note 3 10 37" xfId="16367"/>
    <cellStyle name="Note 3 10 38" xfId="16368"/>
    <cellStyle name="Note 3 10 39" xfId="16369"/>
    <cellStyle name="Note 3 10 4" xfId="16370"/>
    <cellStyle name="Note 3 10 40" xfId="16371"/>
    <cellStyle name="Note 3 10 41" xfId="16372"/>
    <cellStyle name="Note 3 10 42" xfId="16373"/>
    <cellStyle name="Note 3 10 43" xfId="16374"/>
    <cellStyle name="Note 3 10 44" xfId="16375"/>
    <cellStyle name="Note 3 10 45" xfId="16376"/>
    <cellStyle name="Note 3 10 46" xfId="16377"/>
    <cellStyle name="Note 3 10 47" xfId="16378"/>
    <cellStyle name="Note 3 10 5" xfId="16379"/>
    <cellStyle name="Note 3 10 6" xfId="16380"/>
    <cellStyle name="Note 3 10 7" xfId="16381"/>
    <cellStyle name="Note 3 10 8" xfId="16382"/>
    <cellStyle name="Note 3 10 9" xfId="16383"/>
    <cellStyle name="Note 3 2" xfId="16384"/>
    <cellStyle name="Note 3 3" xfId="16385"/>
    <cellStyle name="Note 3 4" xfId="16386"/>
    <cellStyle name="Note 3 5" xfId="16387"/>
    <cellStyle name="Note 3 6" xfId="16388"/>
    <cellStyle name="Note 3 7" xfId="16389"/>
    <cellStyle name="Note 3 8" xfId="16390"/>
    <cellStyle name="Note 3 9" xfId="16391"/>
    <cellStyle name="Note 4 10" xfId="16392"/>
    <cellStyle name="Note 4 11" xfId="16393"/>
    <cellStyle name="Note 4 12" xfId="16394"/>
    <cellStyle name="Note 4 2" xfId="16395"/>
    <cellStyle name="Note 4 3" xfId="16396"/>
    <cellStyle name="Note 4 4" xfId="16397"/>
    <cellStyle name="Note 4 5" xfId="16398"/>
    <cellStyle name="Note 4 6" xfId="16399"/>
    <cellStyle name="Note 4 7" xfId="16400"/>
    <cellStyle name="Note 4 8" xfId="16401"/>
    <cellStyle name="Note 4 9" xfId="16402"/>
    <cellStyle name="Note 5" xfId="16403"/>
    <cellStyle name="Note 5 10" xfId="16404"/>
    <cellStyle name="Note 5 2" xfId="16405"/>
    <cellStyle name="Note 5 3" xfId="16406"/>
    <cellStyle name="Note 5 4" xfId="16407"/>
    <cellStyle name="Note 5 5" xfId="16408"/>
    <cellStyle name="Note 5 6" xfId="16409"/>
    <cellStyle name="Note 5 7" xfId="16410"/>
    <cellStyle name="Note 5 8" xfId="16411"/>
    <cellStyle name="Note 5 9" xfId="16412"/>
    <cellStyle name="Note 6" xfId="16413"/>
    <cellStyle name="Note 6 10" xfId="16414"/>
    <cellStyle name="Note 6 2" xfId="16415"/>
    <cellStyle name="Note 6 3" xfId="16416"/>
    <cellStyle name="Note 6 4" xfId="16417"/>
    <cellStyle name="Note 6 5" xfId="16418"/>
    <cellStyle name="Note 6 6" xfId="16419"/>
    <cellStyle name="Note 6 7" xfId="16420"/>
    <cellStyle name="Note 6 8" xfId="16421"/>
    <cellStyle name="Note 6 9" xfId="16422"/>
    <cellStyle name="Note 7" xfId="16423"/>
    <cellStyle name="Note 7 10" xfId="16424"/>
    <cellStyle name="Note 7 2" xfId="16425"/>
    <cellStyle name="Note 7 3" xfId="16426"/>
    <cellStyle name="Note 7 4" xfId="16427"/>
    <cellStyle name="Note 7 5" xfId="16428"/>
    <cellStyle name="Note 7 6" xfId="16429"/>
    <cellStyle name="Note 7 7" xfId="16430"/>
    <cellStyle name="Note 7 8" xfId="16431"/>
    <cellStyle name="Note 7 9" xfId="16432"/>
    <cellStyle name="Note 8 2" xfId="16433"/>
    <cellStyle name="Note 9 2" xfId="16434"/>
    <cellStyle name="Output" xfId="16702" builtinId="21" customBuiltin="1"/>
    <cellStyle name="Output 10" xfId="16435"/>
    <cellStyle name="Output 11" xfId="16436"/>
    <cellStyle name="Output 12" xfId="16437"/>
    <cellStyle name="Output 13" xfId="16438"/>
    <cellStyle name="Output 14" xfId="16439"/>
    <cellStyle name="Output 2 10" xfId="16440"/>
    <cellStyle name="Output 2 11" xfId="16441"/>
    <cellStyle name="Output 2 12" xfId="16442"/>
    <cellStyle name="Output 2 13" xfId="16443"/>
    <cellStyle name="Output 2 2" xfId="16444"/>
    <cellStyle name="Output 2 2 10" xfId="16445"/>
    <cellStyle name="Output 2 2 2" xfId="16446"/>
    <cellStyle name="Output 2 2 2 2" xfId="16447"/>
    <cellStyle name="Output 2 2 3" xfId="16448"/>
    <cellStyle name="Output 2 2 4" xfId="16449"/>
    <cellStyle name="Output 2 2 5" xfId="16450"/>
    <cellStyle name="Output 2 2 6" xfId="16451"/>
    <cellStyle name="Output 2 2 7" xfId="16452"/>
    <cellStyle name="Output 2 2 8" xfId="16453"/>
    <cellStyle name="Output 2 2 9" xfId="16454"/>
    <cellStyle name="Output 2 3" xfId="16455"/>
    <cellStyle name="Output 2 3 2" xfId="16456"/>
    <cellStyle name="Output 2 4" xfId="16457"/>
    <cellStyle name="Output 2 4 2" xfId="16458"/>
    <cellStyle name="Output 2 5" xfId="16459"/>
    <cellStyle name="Output 2 6" xfId="16460"/>
    <cellStyle name="Output 2 7" xfId="16461"/>
    <cellStyle name="Output 2 8" xfId="16462"/>
    <cellStyle name="Output 2 9" xfId="16463"/>
    <cellStyle name="Output 3" xfId="16464"/>
    <cellStyle name="Output 3 10" xfId="16465"/>
    <cellStyle name="Output 3 2" xfId="16466"/>
    <cellStyle name="Output 3 3" xfId="16467"/>
    <cellStyle name="Output 3 4" xfId="16468"/>
    <cellStyle name="Output 3 5" xfId="16469"/>
    <cellStyle name="Output 3 6" xfId="16470"/>
    <cellStyle name="Output 3 7" xfId="16471"/>
    <cellStyle name="Output 3 8" xfId="16472"/>
    <cellStyle name="Output 3 9" xfId="16473"/>
    <cellStyle name="Output 4" xfId="16474"/>
    <cellStyle name="Output 4 10" xfId="16475"/>
    <cellStyle name="Output 4 2" xfId="16476"/>
    <cellStyle name="Output 4 3" xfId="16477"/>
    <cellStyle name="Output 4 4" xfId="16478"/>
    <cellStyle name="Output 4 5" xfId="16479"/>
    <cellStyle name="Output 4 6" xfId="16480"/>
    <cellStyle name="Output 4 7" xfId="16481"/>
    <cellStyle name="Output 4 8" xfId="16482"/>
    <cellStyle name="Output 4 9" xfId="16483"/>
    <cellStyle name="Output 5" xfId="16484"/>
    <cellStyle name="Output 5 10" xfId="16485"/>
    <cellStyle name="Output 5 2" xfId="16486"/>
    <cellStyle name="Output 5 3" xfId="16487"/>
    <cellStyle name="Output 5 4" xfId="16488"/>
    <cellStyle name="Output 5 5" xfId="16489"/>
    <cellStyle name="Output 5 6" xfId="16490"/>
    <cellStyle name="Output 5 7" xfId="16491"/>
    <cellStyle name="Output 5 8" xfId="16492"/>
    <cellStyle name="Output 5 9" xfId="16493"/>
    <cellStyle name="Output 6 2" xfId="16494"/>
    <cellStyle name="Output 7 2" xfId="16495"/>
    <cellStyle name="Output 8" xfId="16496"/>
    <cellStyle name="Output 9" xfId="16497"/>
    <cellStyle name="Percent 2" xfId="16498"/>
    <cellStyle name="Title" xfId="16693" builtinId="15" customBuiltin="1"/>
    <cellStyle name="Title 10" xfId="16499"/>
    <cellStyle name="Title 11" xfId="16500"/>
    <cellStyle name="Title 12" xfId="16501"/>
    <cellStyle name="Title 13" xfId="16502"/>
    <cellStyle name="Title 14" xfId="16503"/>
    <cellStyle name="Title 2 10" xfId="16504"/>
    <cellStyle name="Title 2 11" xfId="16505"/>
    <cellStyle name="Title 2 12" xfId="16506"/>
    <cellStyle name="Title 2 2" xfId="16507"/>
    <cellStyle name="Title 2 2 10" xfId="16508"/>
    <cellStyle name="Title 2 2 2" xfId="16509"/>
    <cellStyle name="Title 2 2 2 2" xfId="16510"/>
    <cellStyle name="Title 2 2 3" xfId="16511"/>
    <cellStyle name="Title 2 2 4" xfId="16512"/>
    <cellStyle name="Title 2 2 5" xfId="16513"/>
    <cellStyle name="Title 2 2 6" xfId="16514"/>
    <cellStyle name="Title 2 2 7" xfId="16515"/>
    <cellStyle name="Title 2 2 8" xfId="16516"/>
    <cellStyle name="Title 2 2 9" xfId="16517"/>
    <cellStyle name="Title 2 3" xfId="16518"/>
    <cellStyle name="Title 2 3 2" xfId="16519"/>
    <cellStyle name="Title 2 4" xfId="16520"/>
    <cellStyle name="Title 2 4 2" xfId="16521"/>
    <cellStyle name="Title 2 5" xfId="16522"/>
    <cellStyle name="Title 2 6" xfId="16523"/>
    <cellStyle name="Title 2 7" xfId="16524"/>
    <cellStyle name="Title 2 8" xfId="16525"/>
    <cellStyle name="Title 2 9" xfId="16526"/>
    <cellStyle name="Title 3" xfId="16527"/>
    <cellStyle name="Title 3 10" xfId="16528"/>
    <cellStyle name="Title 3 2" xfId="16529"/>
    <cellStyle name="Title 3 3" xfId="16530"/>
    <cellStyle name="Title 3 4" xfId="16531"/>
    <cellStyle name="Title 3 5" xfId="16532"/>
    <cellStyle name="Title 3 6" xfId="16533"/>
    <cellStyle name="Title 3 7" xfId="16534"/>
    <cellStyle name="Title 3 8" xfId="16535"/>
    <cellStyle name="Title 3 9" xfId="16536"/>
    <cellStyle name="Title 4" xfId="16537"/>
    <cellStyle name="Title 4 10" xfId="16538"/>
    <cellStyle name="Title 4 2" xfId="16539"/>
    <cellStyle name="Title 4 3" xfId="16540"/>
    <cellStyle name="Title 4 4" xfId="16541"/>
    <cellStyle name="Title 4 5" xfId="16542"/>
    <cellStyle name="Title 4 6" xfId="16543"/>
    <cellStyle name="Title 4 7" xfId="16544"/>
    <cellStyle name="Title 4 8" xfId="16545"/>
    <cellStyle name="Title 4 9" xfId="16546"/>
    <cellStyle name="Title 5" xfId="16547"/>
    <cellStyle name="Title 5 10" xfId="16548"/>
    <cellStyle name="Title 5 2" xfId="16549"/>
    <cellStyle name="Title 5 3" xfId="16550"/>
    <cellStyle name="Title 5 4" xfId="16551"/>
    <cellStyle name="Title 5 5" xfId="16552"/>
    <cellStyle name="Title 5 6" xfId="16553"/>
    <cellStyle name="Title 5 7" xfId="16554"/>
    <cellStyle name="Title 5 8" xfId="16555"/>
    <cellStyle name="Title 5 9" xfId="16556"/>
    <cellStyle name="Title 6 2" xfId="16557"/>
    <cellStyle name="Title 7 2" xfId="16558"/>
    <cellStyle name="Title 8" xfId="16559"/>
    <cellStyle name="Title 9" xfId="16560"/>
    <cellStyle name="Total" xfId="16709" builtinId="25" customBuiltin="1"/>
    <cellStyle name="Total 10" xfId="16561"/>
    <cellStyle name="Total 11" xfId="16562"/>
    <cellStyle name="Total 12" xfId="16563"/>
    <cellStyle name="Total 13" xfId="16564"/>
    <cellStyle name="Total 14" xfId="16565"/>
    <cellStyle name="Total 2 10" xfId="16566"/>
    <cellStyle name="Total 2 11" xfId="16567"/>
    <cellStyle name="Total 2 12" xfId="16568"/>
    <cellStyle name="Total 2 13" xfId="16569"/>
    <cellStyle name="Total 2 2" xfId="16570"/>
    <cellStyle name="Total 2 2 10" xfId="16571"/>
    <cellStyle name="Total 2 2 2" xfId="16572"/>
    <cellStyle name="Total 2 2 2 2" xfId="16573"/>
    <cellStyle name="Total 2 2 3" xfId="16574"/>
    <cellStyle name="Total 2 2 4" xfId="16575"/>
    <cellStyle name="Total 2 2 5" xfId="16576"/>
    <cellStyle name="Total 2 2 6" xfId="16577"/>
    <cellStyle name="Total 2 2 7" xfId="16578"/>
    <cellStyle name="Total 2 2 8" xfId="16579"/>
    <cellStyle name="Total 2 2 9" xfId="16580"/>
    <cellStyle name="Total 2 3" xfId="16581"/>
    <cellStyle name="Total 2 3 2" xfId="16582"/>
    <cellStyle name="Total 2 4" xfId="16583"/>
    <cellStyle name="Total 2 4 2" xfId="16584"/>
    <cellStyle name="Total 2 5" xfId="16585"/>
    <cellStyle name="Total 2 6" xfId="16586"/>
    <cellStyle name="Total 2 7" xfId="16587"/>
    <cellStyle name="Total 2 8" xfId="16588"/>
    <cellStyle name="Total 2 9" xfId="16589"/>
    <cellStyle name="Total 3" xfId="16590"/>
    <cellStyle name="Total 3 10" xfId="16591"/>
    <cellStyle name="Total 3 2" xfId="16592"/>
    <cellStyle name="Total 3 3" xfId="16593"/>
    <cellStyle name="Total 3 4" xfId="16594"/>
    <cellStyle name="Total 3 5" xfId="16595"/>
    <cellStyle name="Total 3 6" xfId="16596"/>
    <cellStyle name="Total 3 7" xfId="16597"/>
    <cellStyle name="Total 3 8" xfId="16598"/>
    <cellStyle name="Total 3 9" xfId="16599"/>
    <cellStyle name="Total 4" xfId="16600"/>
    <cellStyle name="Total 4 10" xfId="16601"/>
    <cellStyle name="Total 4 2" xfId="16602"/>
    <cellStyle name="Total 4 3" xfId="16603"/>
    <cellStyle name="Total 4 4" xfId="16604"/>
    <cellStyle name="Total 4 5" xfId="16605"/>
    <cellStyle name="Total 4 6" xfId="16606"/>
    <cellStyle name="Total 4 7" xfId="16607"/>
    <cellStyle name="Total 4 8" xfId="16608"/>
    <cellStyle name="Total 4 9" xfId="16609"/>
    <cellStyle name="Total 5" xfId="16610"/>
    <cellStyle name="Total 5 10" xfId="16611"/>
    <cellStyle name="Total 5 2" xfId="16612"/>
    <cellStyle name="Total 5 3" xfId="16613"/>
    <cellStyle name="Total 5 4" xfId="16614"/>
    <cellStyle name="Total 5 5" xfId="16615"/>
    <cellStyle name="Total 5 6" xfId="16616"/>
    <cellStyle name="Total 5 7" xfId="16617"/>
    <cellStyle name="Total 5 8" xfId="16618"/>
    <cellStyle name="Total 5 9" xfId="16619"/>
    <cellStyle name="Total 6 2" xfId="16620"/>
    <cellStyle name="Total 7 2" xfId="16621"/>
    <cellStyle name="Total 8" xfId="16622"/>
    <cellStyle name="Total 9" xfId="16623"/>
    <cellStyle name="Warning Text" xfId="16706" builtinId="11" customBuiltin="1"/>
    <cellStyle name="Warning Text 10" xfId="16624"/>
    <cellStyle name="Warning Text 11" xfId="16625"/>
    <cellStyle name="Warning Text 12" xfId="16626"/>
    <cellStyle name="Warning Text 13" xfId="16627"/>
    <cellStyle name="Warning Text 14" xfId="16628"/>
    <cellStyle name="Warning Text 2 10" xfId="16629"/>
    <cellStyle name="Warning Text 2 11" xfId="16630"/>
    <cellStyle name="Warning Text 2 12" xfId="16631"/>
    <cellStyle name="Warning Text 2 13" xfId="16632"/>
    <cellStyle name="Warning Text 2 2" xfId="16633"/>
    <cellStyle name="Warning Text 2 2 10" xfId="16634"/>
    <cellStyle name="Warning Text 2 2 2" xfId="16635"/>
    <cellStyle name="Warning Text 2 2 2 2" xfId="16636"/>
    <cellStyle name="Warning Text 2 2 3" xfId="16637"/>
    <cellStyle name="Warning Text 2 2 4" xfId="16638"/>
    <cellStyle name="Warning Text 2 2 5" xfId="16639"/>
    <cellStyle name="Warning Text 2 2 6" xfId="16640"/>
    <cellStyle name="Warning Text 2 2 7" xfId="16641"/>
    <cellStyle name="Warning Text 2 2 8" xfId="16642"/>
    <cellStyle name="Warning Text 2 2 9" xfId="16643"/>
    <cellStyle name="Warning Text 2 3" xfId="16644"/>
    <cellStyle name="Warning Text 2 3 2" xfId="16645"/>
    <cellStyle name="Warning Text 2 4" xfId="16646"/>
    <cellStyle name="Warning Text 2 4 2" xfId="16647"/>
    <cellStyle name="Warning Text 2 5" xfId="16648"/>
    <cellStyle name="Warning Text 2 6" xfId="16649"/>
    <cellStyle name="Warning Text 2 7" xfId="16650"/>
    <cellStyle name="Warning Text 2 8" xfId="16651"/>
    <cellStyle name="Warning Text 2 9" xfId="16652"/>
    <cellStyle name="Warning Text 3" xfId="16653"/>
    <cellStyle name="Warning Text 3 10" xfId="16654"/>
    <cellStyle name="Warning Text 3 2" xfId="16655"/>
    <cellStyle name="Warning Text 3 3" xfId="16656"/>
    <cellStyle name="Warning Text 3 4" xfId="16657"/>
    <cellStyle name="Warning Text 3 5" xfId="16658"/>
    <cellStyle name="Warning Text 3 6" xfId="16659"/>
    <cellStyle name="Warning Text 3 7" xfId="16660"/>
    <cellStyle name="Warning Text 3 8" xfId="16661"/>
    <cellStyle name="Warning Text 3 9" xfId="16662"/>
    <cellStyle name="Warning Text 4" xfId="16663"/>
    <cellStyle name="Warning Text 4 10" xfId="16664"/>
    <cellStyle name="Warning Text 4 2" xfId="16665"/>
    <cellStyle name="Warning Text 4 3" xfId="16666"/>
    <cellStyle name="Warning Text 4 4" xfId="16667"/>
    <cellStyle name="Warning Text 4 5" xfId="16668"/>
    <cellStyle name="Warning Text 4 6" xfId="16669"/>
    <cellStyle name="Warning Text 4 7" xfId="16670"/>
    <cellStyle name="Warning Text 4 8" xfId="16671"/>
    <cellStyle name="Warning Text 4 9" xfId="16672"/>
    <cellStyle name="Warning Text 5" xfId="16673"/>
    <cellStyle name="Warning Text 5 10" xfId="16674"/>
    <cellStyle name="Warning Text 5 2" xfId="16675"/>
    <cellStyle name="Warning Text 5 3" xfId="16676"/>
    <cellStyle name="Warning Text 5 4" xfId="16677"/>
    <cellStyle name="Warning Text 5 5" xfId="16678"/>
    <cellStyle name="Warning Text 5 6" xfId="16679"/>
    <cellStyle name="Warning Text 5 7" xfId="16680"/>
    <cellStyle name="Warning Text 5 8" xfId="16681"/>
    <cellStyle name="Warning Text 5 9" xfId="16682"/>
    <cellStyle name="Warning Text 6 2" xfId="16683"/>
    <cellStyle name="Warning Text 7 2" xfId="16684"/>
    <cellStyle name="Warning Text 8" xfId="16685"/>
    <cellStyle name="Warning Text 9" xfId="166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externalLink" Target="externalLinks/externalLink4.xml"/><Relationship Id="rId55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7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56" Type="http://schemas.openxmlformats.org/officeDocument/2006/relationships/externalLink" Target="externalLinks/externalLink10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6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VegMelonOutlook\AApr10\AppendixTabs\ANewsLetter\Yearbook\YB2004\Yrbk2004_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FRUIT\S&amp;U\CITRUS\LIMES&amp;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S&amp;OTABS\NOVEMBER\2000Tables\NOV2000T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n16\Preview\August01\Tables\Trad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3/YRBK2012_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thornsbury\Desktop\Yrbk2012_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2/Melons/MelonsSection%204_Fresh_FM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2/Melons/Melon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FRUIT\S&amp;U\POP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FRUIT\S&amp;U\NOCITRUS\AVOCAS&amp;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89"/>
      <sheetName val="tab079"/>
      <sheetName val="tab080"/>
      <sheetName val="tab081"/>
      <sheetName val="tab082"/>
      <sheetName val="tab083"/>
      <sheetName val="tab084"/>
      <sheetName val="tab085"/>
      <sheetName val="tab086"/>
      <sheetName val="tab087"/>
      <sheetName val="tab088"/>
      <sheetName val="tab090"/>
      <sheetName val="tab091"/>
      <sheetName val="tab092"/>
      <sheetName val="tab093"/>
      <sheetName val="tab094"/>
      <sheetName val="tab095"/>
      <sheetName val="tab096"/>
      <sheetName val="tab097"/>
      <sheetName val="tab098"/>
      <sheetName val="tab099"/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tab142"/>
      <sheetName val="tab143"/>
      <sheetName val="tab14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"/>
      <sheetName val="Trade"/>
      <sheetName val="Juice SU"/>
      <sheetName val="Fresh SU"/>
      <sheetName val="Freshwt Summary"/>
    </sheetNames>
    <sheetDataSet>
      <sheetData sheetId="0"/>
      <sheetData sheetId="1"/>
      <sheetData sheetId="2"/>
      <sheetData sheetId="3"/>
      <sheetData sheetId="4">
        <row r="31">
          <cell r="C31">
            <v>0.1947407330900551</v>
          </cell>
        </row>
        <row r="32">
          <cell r="C32">
            <v>0.23307144144608094</v>
          </cell>
        </row>
        <row r="33">
          <cell r="C33">
            <v>0.50900945219787697</v>
          </cell>
        </row>
        <row r="34">
          <cell r="C34">
            <v>0.28225102272336622</v>
          </cell>
        </row>
        <row r="35">
          <cell r="C35">
            <v>0.48758187012635074</v>
          </cell>
        </row>
        <row r="36">
          <cell r="C36">
            <v>0.22884596348501487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1"/>
      <sheetName val="TAB02"/>
      <sheetName val="tab03"/>
      <sheetName val="TAB04"/>
      <sheetName val="TAB05"/>
      <sheetName val="TAB06"/>
      <sheetName val="TAB07"/>
      <sheetName val="TAB08"/>
      <sheetName val="tab09"/>
      <sheetName val="tab10"/>
      <sheetName val="Tab11"/>
      <sheetName val="Tab12"/>
      <sheetName val="Tab13"/>
      <sheetName val="Tab14"/>
      <sheetName val="Tab15"/>
      <sheetName val="Tab16"/>
      <sheetName val="Tab17"/>
      <sheetName val="TAB18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5"/>
      <sheetName val="Tab46"/>
      <sheetName val="Tab47"/>
      <sheetName val="Tab48"/>
      <sheetName val="Tab49"/>
      <sheetName val="Tab50"/>
      <sheetName val="Tab51"/>
      <sheetName val="Tab52"/>
      <sheetName val="Tab53"/>
      <sheetName val="Tab54"/>
      <sheetName val="TabA-1"/>
      <sheetName val="TabA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1"/>
      <sheetName val="Trade2"/>
      <sheetName val="Trade3"/>
      <sheetName val="Trade4"/>
      <sheetName val="Trade5"/>
      <sheetName val="Trade6"/>
      <sheetName val="Trade7"/>
      <sheetName val="Trade8"/>
      <sheetName val="Trade9"/>
      <sheetName val="Trade10"/>
      <sheetName val="Trade11"/>
    </sheetNames>
    <sheetDataSet>
      <sheetData sheetId="0">
        <row r="4">
          <cell r="B4" t="str">
            <v>--1,000 lbs--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--1,000 lbs--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-d1"/>
      <sheetName val="tab-d2a"/>
      <sheetName val="tab-d2b"/>
      <sheetName val="tab-d2c"/>
      <sheetName val="tab-d2d"/>
      <sheetName val="tab-d3a"/>
      <sheetName val="tab-d3b"/>
      <sheetName val="tab-d4"/>
      <sheetName val="tab-d5"/>
      <sheetName val="tab-d6"/>
      <sheetName val="tab-d7"/>
      <sheetName val="tab-d8"/>
      <sheetName val="tab-d9"/>
      <sheetName val="tab-d10"/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tab-f1"/>
      <sheetName val="tab-f2"/>
      <sheetName val="tab-f3"/>
      <sheetName val="tab-f4"/>
      <sheetName val="tab-f5"/>
      <sheetName val="tab-f6"/>
      <sheetName val="tab-f7"/>
      <sheetName val="tab-f8"/>
      <sheetName val="tab-f9"/>
      <sheetName val="tab-f10"/>
      <sheetName val="tab-f11"/>
      <sheetName val="tab-f12"/>
      <sheetName val="tab-f13"/>
      <sheetName val="tab-f14"/>
      <sheetName val="tab-f15"/>
      <sheetName val="tab-f16"/>
      <sheetName val="tab-f17"/>
      <sheetName val="tab-f18"/>
      <sheetName val="tab-g1"/>
      <sheetName val="tab-g2"/>
      <sheetName val="tab-g3"/>
      <sheetName val="tab-g4"/>
      <sheetName val="tab-g5"/>
      <sheetName val="tab-g6"/>
      <sheetName val="tab-g7"/>
      <sheetName val="tab-g8"/>
      <sheetName val="tab-g9"/>
      <sheetName val="tab-g10"/>
      <sheetName val="tab-g11"/>
      <sheetName val="tab-g12"/>
      <sheetName val="tab-g13"/>
      <sheetName val="tab-g14"/>
      <sheetName val="tab-g15"/>
      <sheetName val="tab-g16"/>
      <sheetName val="tab-g17"/>
      <sheetName val="tab-g18"/>
      <sheetName val="tab-g19"/>
      <sheetName val="tab-g20"/>
      <sheetName val="tab-g21"/>
      <sheetName val="tab-g22"/>
      <sheetName val="tab-g23"/>
      <sheetName val="tab-g24"/>
      <sheetName val="tab-g25"/>
      <sheetName val="tab-g26"/>
      <sheetName val="tab-g27"/>
      <sheetName val="tab-g28"/>
      <sheetName val="tab-g29"/>
      <sheetName val="tab-g30"/>
      <sheetName val="tab-g31"/>
      <sheetName val="tab-g32"/>
      <sheetName val="tab-g33"/>
      <sheetName val="tab-g34"/>
      <sheetName val="tab-g35"/>
      <sheetName val="tab-g36"/>
      <sheetName val="tab-g37"/>
      <sheetName val="tab-g38"/>
      <sheetName val="tab-g39"/>
      <sheetName val="tab-g40"/>
      <sheetName val="tab-g41"/>
      <sheetName val="tab-g42"/>
      <sheetName val="tab-g43"/>
      <sheetName val="tab-g44"/>
      <sheetName val="tab-g45"/>
      <sheetName val="tab-H1imports"/>
      <sheetName val="tab-h1b"/>
      <sheetName val="tab-H1c"/>
      <sheetName val="tab-h1d"/>
      <sheetName val="tab-h1e"/>
      <sheetName val="tab-H2export"/>
      <sheetName val="tab-H2b"/>
      <sheetName val="tab-H2c"/>
      <sheetName val="tab-h2d"/>
      <sheetName val="tab-h2e"/>
      <sheetName val="tab-h3"/>
      <sheetName val="tab-h4"/>
      <sheetName val="tab-h5"/>
      <sheetName val="tab-H6"/>
      <sheetName val="tab-H7"/>
      <sheetName val="tab-H8"/>
      <sheetName val="tab-H9"/>
      <sheetName val="tab-H10"/>
      <sheetName val="tab-H11"/>
      <sheetName val="tab-h12"/>
      <sheetName val="tab-h13"/>
      <sheetName val="tab-h14"/>
      <sheetName val="tab-h15"/>
      <sheetName val="tab-h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7">
          <cell r="K7">
            <v>5</v>
          </cell>
        </row>
        <row r="8">
          <cell r="K8">
            <v>4.5748284569698576</v>
          </cell>
        </row>
        <row r="9">
          <cell r="K9">
            <v>4.5201152684840222</v>
          </cell>
        </row>
        <row r="10">
          <cell r="K10">
            <v>4.6625124181233355</v>
          </cell>
        </row>
        <row r="11">
          <cell r="K11">
            <v>3.6989614622434739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Sheet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54"/>
      <sheetName val="Table 55"/>
      <sheetName val="Table 56"/>
      <sheetName val="Table 57"/>
      <sheetName val="Table 58a"/>
      <sheetName val="Table 58b"/>
      <sheetName val="Table 59"/>
      <sheetName val="Table 64"/>
      <sheetName val="Table 65"/>
      <sheetName val="Table 66a"/>
      <sheetName val="Table 66b"/>
      <sheetName val="Table 68"/>
      <sheetName val="Table 69"/>
      <sheetName val="Table 70a"/>
      <sheetName val="Table 72"/>
      <sheetName val="Table 79"/>
      <sheetName val="Table 80"/>
      <sheetName val="Table 8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</sheetNames>
    <sheetDataSet>
      <sheetData sheetId="0" refreshError="1">
        <row r="12">
          <cell r="B12">
            <v>203.84899999999999</v>
          </cell>
        </row>
        <row r="22">
          <cell r="C22">
            <v>227.726</v>
          </cell>
        </row>
        <row r="23">
          <cell r="C23">
            <v>229.96600000000001</v>
          </cell>
        </row>
        <row r="24">
          <cell r="C24">
            <v>232.18799999999999</v>
          </cell>
        </row>
        <row r="25">
          <cell r="C25">
            <v>234.30699999999999</v>
          </cell>
        </row>
        <row r="26">
          <cell r="C26">
            <v>236.34800000000001</v>
          </cell>
        </row>
        <row r="27">
          <cell r="C27">
            <v>238.46600000000001</v>
          </cell>
        </row>
        <row r="28">
          <cell r="C28">
            <v>240.65100000000001</v>
          </cell>
        </row>
        <row r="29">
          <cell r="C29">
            <v>242.804</v>
          </cell>
        </row>
        <row r="30">
          <cell r="C30">
            <v>245.02099999999999</v>
          </cell>
        </row>
        <row r="31">
          <cell r="C31">
            <v>247.34200000000001</v>
          </cell>
        </row>
        <row r="32">
          <cell r="C32">
            <v>249.97300000000001</v>
          </cell>
        </row>
        <row r="33">
          <cell r="C33">
            <v>253.33600000000001</v>
          </cell>
        </row>
        <row r="34">
          <cell r="C34">
            <v>256.67700000000002</v>
          </cell>
        </row>
        <row r="35">
          <cell r="C35">
            <v>260.03699999999998</v>
          </cell>
        </row>
        <row r="36">
          <cell r="C36">
            <v>263.226</v>
          </cell>
        </row>
        <row r="37">
          <cell r="C37">
            <v>266.36399999999998</v>
          </cell>
        </row>
        <row r="38">
          <cell r="C38">
            <v>269.48500000000001</v>
          </cell>
        </row>
        <row r="39">
          <cell r="C39">
            <v>272.75599999999997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"/>
      <sheetName val="Import"/>
      <sheetName val="Export"/>
      <sheetName val="Fresh"/>
      <sheetName val="forecast"/>
    </sheetNames>
    <sheetDataSet>
      <sheetData sheetId="0"/>
      <sheetData sheetId="1"/>
      <sheetData sheetId="2"/>
      <sheetData sheetId="3">
        <row r="8">
          <cell r="B8">
            <v>269</v>
          </cell>
        </row>
        <row r="14">
          <cell r="G14">
            <v>2.0820469112825375</v>
          </cell>
        </row>
        <row r="15">
          <cell r="G15">
            <v>1.5504677244302034</v>
          </cell>
        </row>
        <row r="16">
          <cell r="G16">
            <v>1.8458688814247974</v>
          </cell>
        </row>
        <row r="17">
          <cell r="G17">
            <v>2.193375869480596</v>
          </cell>
        </row>
        <row r="18">
          <cell r="G18">
            <v>1.8308689708386099</v>
          </cell>
        </row>
        <row r="19">
          <cell r="G19">
            <v>1.5067462840378807</v>
          </cell>
        </row>
        <row r="20">
          <cell r="G20">
            <v>2.3508673662707369</v>
          </cell>
        </row>
        <row r="21">
          <cell r="G21">
            <v>1.5872108921276136</v>
          </cell>
        </row>
        <row r="22">
          <cell r="G22">
            <v>1.5638266044586038</v>
          </cell>
        </row>
        <row r="23">
          <cell r="G23">
            <v>1.0750481051953611</v>
          </cell>
        </row>
        <row r="24">
          <cell r="G24">
            <v>1.409002273660277</v>
          </cell>
        </row>
        <row r="25">
          <cell r="G25">
            <v>1.4279931587169867</v>
          </cell>
        </row>
        <row r="26">
          <cell r="G26">
            <v>2.1602233528305592</v>
          </cell>
        </row>
        <row r="27">
          <cell r="G27">
            <v>1.3296444880065037</v>
          </cell>
        </row>
        <row r="28">
          <cell r="G28">
            <v>1.3536589028547403</v>
          </cell>
        </row>
        <row r="29">
          <cell r="G29">
            <v>1.5765367274616398</v>
          </cell>
        </row>
        <row r="30">
          <cell r="G30">
            <v>1.5842034639018026</v>
          </cell>
        </row>
        <row r="31">
          <cell r="G31">
            <v>1.731767860701926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Normal="100" workbookViewId="0">
      <selection activeCell="D18" sqref="D18"/>
    </sheetView>
  </sheetViews>
  <sheetFormatPr defaultRowHeight="12"/>
  <cols>
    <col min="1" max="1" width="76.85546875" bestFit="1" customWidth="1"/>
    <col min="2" max="2" width="9.28515625" customWidth="1"/>
  </cols>
  <sheetData>
    <row r="1" spans="1:13">
      <c r="A1" s="529" t="s">
        <v>606</v>
      </c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3" ht="15" customHeight="1">
      <c r="A2" s="530" t="s">
        <v>0</v>
      </c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</row>
    <row r="3" spans="1:13" ht="15" customHeight="1">
      <c r="A3" s="530" t="s">
        <v>49</v>
      </c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</row>
    <row r="4" spans="1:13" ht="15" customHeight="1">
      <c r="A4" s="530" t="s">
        <v>72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</row>
    <row r="5" spans="1:13" ht="15" customHeight="1">
      <c r="A5" s="530" t="s">
        <v>112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</row>
    <row r="6" spans="1:13" ht="15" customHeight="1">
      <c r="A6" s="530" t="s">
        <v>121</v>
      </c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</row>
    <row r="7" spans="1:13" ht="15" customHeight="1">
      <c r="A7" s="530" t="s">
        <v>499</v>
      </c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</row>
    <row r="8" spans="1:13" ht="15" customHeight="1">
      <c r="A8" s="530" t="s">
        <v>500</v>
      </c>
      <c r="C8" s="361"/>
      <c r="D8" s="361"/>
      <c r="E8" s="361"/>
      <c r="F8" s="361"/>
      <c r="G8" s="361"/>
      <c r="H8" s="361"/>
      <c r="I8" s="361"/>
      <c r="J8" s="361"/>
      <c r="K8" s="361"/>
      <c r="L8" s="361"/>
      <c r="M8" s="361"/>
    </row>
    <row r="9" spans="1:13" ht="15" customHeight="1">
      <c r="A9" s="530" t="s">
        <v>178</v>
      </c>
      <c r="C9" s="361"/>
      <c r="D9" s="361"/>
      <c r="E9" s="361"/>
      <c r="F9" s="361"/>
      <c r="G9" s="361"/>
      <c r="H9" s="361"/>
      <c r="I9" s="361"/>
      <c r="J9" s="361"/>
      <c r="K9" s="361"/>
      <c r="L9" s="361"/>
      <c r="M9" s="361"/>
    </row>
    <row r="10" spans="1:13" ht="15" customHeight="1">
      <c r="A10" s="530" t="s">
        <v>214</v>
      </c>
      <c r="C10" s="361"/>
      <c r="D10" s="361"/>
      <c r="E10" s="361"/>
      <c r="F10" s="361"/>
      <c r="G10" s="361"/>
      <c r="H10" s="361"/>
      <c r="I10" s="361"/>
      <c r="J10" s="361"/>
      <c r="K10" s="361"/>
      <c r="L10" s="361"/>
      <c r="M10" s="361"/>
    </row>
    <row r="11" spans="1:13" ht="15" customHeight="1">
      <c r="A11" s="530" t="s">
        <v>224</v>
      </c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</row>
    <row r="12" spans="1:13" ht="15" customHeight="1">
      <c r="A12" s="530" t="s">
        <v>227</v>
      </c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1"/>
    </row>
    <row r="13" spans="1:13" ht="15" customHeight="1">
      <c r="A13" s="530" t="s">
        <v>235</v>
      </c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1"/>
    </row>
    <row r="14" spans="1:13" ht="15" customHeight="1">
      <c r="A14" s="530" t="s">
        <v>237</v>
      </c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1"/>
    </row>
    <row r="15" spans="1:13" ht="15" customHeight="1">
      <c r="A15" s="530" t="s">
        <v>238</v>
      </c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</row>
    <row r="16" spans="1:13" ht="15" customHeight="1">
      <c r="A16" s="530" t="s">
        <v>241</v>
      </c>
      <c r="C16" s="361"/>
      <c r="D16" s="361"/>
      <c r="E16" s="361"/>
      <c r="F16" s="361"/>
      <c r="G16" s="361"/>
      <c r="H16" s="361"/>
      <c r="I16" s="361"/>
      <c r="J16" s="361"/>
      <c r="K16" s="361"/>
      <c r="L16" s="361"/>
      <c r="M16" s="361"/>
    </row>
    <row r="17" spans="1:13" ht="15" customHeight="1">
      <c r="A17" s="530" t="s">
        <v>255</v>
      </c>
      <c r="C17" s="361"/>
      <c r="D17" s="361"/>
      <c r="E17" s="361"/>
      <c r="F17" s="361"/>
      <c r="G17" s="361"/>
      <c r="H17" s="361"/>
      <c r="I17" s="361"/>
      <c r="J17" s="361"/>
      <c r="K17" s="361"/>
      <c r="L17" s="361"/>
      <c r="M17" s="361"/>
    </row>
    <row r="18" spans="1:13" ht="15" customHeight="1">
      <c r="A18" s="530" t="s">
        <v>267</v>
      </c>
      <c r="C18" s="361"/>
      <c r="D18" s="361"/>
      <c r="E18" s="361"/>
      <c r="F18" s="361"/>
      <c r="G18" s="361"/>
      <c r="H18" s="361"/>
      <c r="I18" s="361"/>
      <c r="J18" s="361"/>
      <c r="K18" s="361"/>
      <c r="L18" s="361"/>
      <c r="M18" s="361"/>
    </row>
    <row r="19" spans="1:13" ht="15" customHeight="1">
      <c r="A19" s="530" t="s">
        <v>279</v>
      </c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361"/>
    </row>
    <row r="20" spans="1:13" ht="15" customHeight="1">
      <c r="A20" s="530" t="s">
        <v>501</v>
      </c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</row>
    <row r="21" spans="1:13" ht="15" customHeight="1">
      <c r="A21" s="530" t="s">
        <v>502</v>
      </c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</row>
    <row r="22" spans="1:13" ht="15" customHeight="1">
      <c r="A22" s="530" t="s">
        <v>297</v>
      </c>
      <c r="C22" s="361"/>
      <c r="D22" s="361"/>
      <c r="E22" s="361"/>
      <c r="F22" s="361"/>
      <c r="G22" s="361"/>
      <c r="H22" s="361"/>
      <c r="I22" s="361"/>
      <c r="J22" s="361"/>
      <c r="K22" s="361"/>
      <c r="L22" s="361"/>
      <c r="M22" s="361"/>
    </row>
    <row r="23" spans="1:13" ht="15" customHeight="1">
      <c r="A23" s="530" t="s">
        <v>306</v>
      </c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1"/>
    </row>
    <row r="24" spans="1:13" ht="15" customHeight="1">
      <c r="A24" s="530" t="s">
        <v>308</v>
      </c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1"/>
    </row>
    <row r="25" spans="1:13" ht="15" customHeight="1">
      <c r="A25" s="530" t="s">
        <v>313</v>
      </c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</row>
    <row r="26" spans="1:13" ht="15" customHeight="1">
      <c r="A26" s="530" t="s">
        <v>314</v>
      </c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</row>
    <row r="27" spans="1:13" ht="15" customHeight="1">
      <c r="A27" s="530" t="s">
        <v>503</v>
      </c>
      <c r="C27" s="361"/>
      <c r="D27" s="361"/>
      <c r="E27" s="361"/>
      <c r="F27" s="361"/>
      <c r="G27" s="361"/>
      <c r="H27" s="361"/>
      <c r="I27" s="361"/>
      <c r="J27" s="361"/>
      <c r="K27" s="361"/>
      <c r="L27" s="361"/>
      <c r="M27" s="361"/>
    </row>
    <row r="28" spans="1:13" ht="15" customHeight="1">
      <c r="A28" s="530" t="s">
        <v>504</v>
      </c>
      <c r="C28" s="361"/>
      <c r="D28" s="361"/>
      <c r="E28" s="361"/>
      <c r="F28" s="361"/>
      <c r="G28" s="361"/>
      <c r="H28" s="361"/>
      <c r="I28" s="361"/>
      <c r="J28" s="361"/>
      <c r="K28" s="361"/>
      <c r="L28" s="361"/>
      <c r="M28" s="361"/>
    </row>
    <row r="29" spans="1:13" ht="15" customHeight="1">
      <c r="A29" s="530" t="s">
        <v>505</v>
      </c>
      <c r="C29" s="361"/>
      <c r="D29" s="361"/>
      <c r="E29" s="361"/>
      <c r="F29" s="361"/>
      <c r="G29" s="361"/>
      <c r="H29" s="361"/>
      <c r="I29" s="361"/>
      <c r="J29" s="361"/>
      <c r="K29" s="361"/>
      <c r="L29" s="361"/>
      <c r="M29" s="361"/>
    </row>
    <row r="30" spans="1:13" ht="15" customHeight="1">
      <c r="A30" s="530" t="s">
        <v>338</v>
      </c>
      <c r="C30" s="361"/>
      <c r="D30" s="361"/>
      <c r="E30" s="361"/>
      <c r="F30" s="361"/>
      <c r="G30" s="361"/>
      <c r="H30" s="361"/>
      <c r="I30" s="361"/>
      <c r="J30" s="361"/>
      <c r="K30" s="361"/>
      <c r="L30" s="361"/>
      <c r="M30" s="361"/>
    </row>
    <row r="31" spans="1:13" ht="15" customHeight="1">
      <c r="A31" s="530" t="s">
        <v>342</v>
      </c>
      <c r="C31" s="361"/>
      <c r="D31" s="361"/>
      <c r="E31" s="361"/>
      <c r="F31" s="361"/>
      <c r="G31" s="361"/>
      <c r="H31" s="361"/>
      <c r="I31" s="361"/>
      <c r="J31" s="361"/>
      <c r="K31" s="361"/>
      <c r="L31" s="361"/>
      <c r="M31" s="361"/>
    </row>
    <row r="32" spans="1:13" ht="15" customHeight="1">
      <c r="A32" s="530" t="s">
        <v>344</v>
      </c>
      <c r="C32" s="600"/>
      <c r="D32" s="361"/>
      <c r="E32" s="361"/>
      <c r="F32" s="361"/>
      <c r="G32" s="361"/>
      <c r="H32" s="361"/>
      <c r="I32" s="361"/>
      <c r="J32" s="361"/>
      <c r="K32" s="361"/>
      <c r="L32" s="361"/>
      <c r="M32" s="361"/>
    </row>
    <row r="33" spans="1:13" ht="15" customHeight="1">
      <c r="A33" s="530" t="s">
        <v>506</v>
      </c>
      <c r="C33" s="600"/>
      <c r="D33" s="361"/>
      <c r="E33" s="361"/>
      <c r="F33" s="361"/>
      <c r="G33" s="361"/>
      <c r="H33" s="361"/>
      <c r="I33" s="361"/>
      <c r="J33" s="361"/>
      <c r="K33" s="361"/>
      <c r="L33" s="361"/>
      <c r="M33" s="361"/>
    </row>
    <row r="34" spans="1:13" ht="15" customHeight="1">
      <c r="A34" s="530" t="s">
        <v>507</v>
      </c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</row>
    <row r="35" spans="1:13" ht="15" customHeight="1">
      <c r="A35" s="530" t="s">
        <v>363</v>
      </c>
      <c r="C35" s="600"/>
      <c r="D35" s="600"/>
      <c r="E35" s="600"/>
      <c r="F35" s="600"/>
      <c r="G35" s="600"/>
      <c r="H35" s="600"/>
      <c r="I35" s="600"/>
      <c r="J35" s="600"/>
      <c r="K35" s="361"/>
      <c r="L35" s="361"/>
      <c r="M35" s="361"/>
    </row>
    <row r="36" spans="1:13" ht="15" customHeight="1">
      <c r="A36" s="530" t="s">
        <v>670</v>
      </c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</row>
    <row r="37" spans="1:13" ht="15" customHeight="1">
      <c r="A37" s="530" t="s">
        <v>508</v>
      </c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1"/>
    </row>
    <row r="38" spans="1:13" ht="15" customHeight="1">
      <c r="A38" s="530" t="s">
        <v>509</v>
      </c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1"/>
    </row>
    <row r="39" spans="1:13" ht="15" customHeight="1">
      <c r="A39" s="530" t="s">
        <v>424</v>
      </c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</row>
    <row r="40" spans="1:13" ht="15" customHeight="1">
      <c r="A40" s="530" t="s">
        <v>438</v>
      </c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</row>
    <row r="41" spans="1:13" ht="15" customHeight="1">
      <c r="A41" s="530" t="s">
        <v>447</v>
      </c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</row>
    <row r="42" spans="1:13" ht="15" customHeight="1">
      <c r="A42" s="530" t="s">
        <v>510</v>
      </c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</row>
    <row r="43" spans="1:13" ht="15" customHeight="1">
      <c r="A43" s="530" t="s">
        <v>468</v>
      </c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</row>
    <row r="44" spans="1:13" ht="15" customHeight="1">
      <c r="A44" s="530" t="s">
        <v>478</v>
      </c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</row>
    <row r="45" spans="1:13" ht="15" customHeight="1">
      <c r="A45" s="530" t="s">
        <v>481</v>
      </c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1"/>
    </row>
    <row r="46" spans="1:13" ht="15" customHeight="1">
      <c r="A46" s="530" t="s">
        <v>511</v>
      </c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</row>
  </sheetData>
  <hyperlinks>
    <hyperlink ref="A2" location="'tab-g1'!A1" display="Table G-1--Fresh apples: Supply and utilization, 1980/81 to date"/>
    <hyperlink ref="A3" location="'tab-g2'!A1" display="Table G-2--Fresh apricots: Supply and utilization, 1980/81 to date"/>
    <hyperlink ref="A4" location="'tab-g3'!A1" display="Table G-3--Fresh avocados: Supply and utilization, 1980/81 to date"/>
    <hyperlink ref="A5" location="'tab-g4'!A1" display="Table G-4--Fresh bananas: Supply and utilization, 1980 to date"/>
    <hyperlink ref="A6" location="'tab-g5'!A1" display="Table G-5--Fresh blueberries: Supply and utilization, 1980 to date"/>
    <hyperlink ref="A7" location="'tab-g6'!A1" display="Table G-6--Fresh grapes: Supply and utilization, 1980-81 to date"/>
    <hyperlink ref="A8" location="'tab-g7'!A1" display="Table G-7--Fresh kiwifruit: Supply and utilization, 1988 to date"/>
    <hyperlink ref="A9" location="'tab-g8'!A1" display="Table G-8--Fresh mangos: Supply and utilization, 1980 to date"/>
    <hyperlink ref="A10" location="'tab-g9'!A1" display="Table G-9--Fresh papayas: Supply and utilization, 1980 to date"/>
    <hyperlink ref="A11" location="'tab-g10'!A1" display="Table G-10--Fresh peaches and nectarines: Supply and utilization, 1980 to date"/>
    <hyperlink ref="A12" location="'tab-g11'!A1" display="Table G-11--Fresh pears: Supply and utilization, 1980/81 to date"/>
    <hyperlink ref="A13" location="'tab-g12'!A1" display="Table G-12--Fresh pineapples: Supply and utilization, 1980 to date"/>
    <hyperlink ref="A14" location="'tab-g13'!A1" display="Table G-13--Fresh raspberries: Supply and utilization, 1992 to date"/>
    <hyperlink ref="A15" location="'tab-g14'!A1" display="Table G-14--Fresh strawberries: Supply and utilization, 1980 to date"/>
    <hyperlink ref="A16" location="'tab-g15'!A1" display="Table G-15--Fresh grapefruit: Supply and utilization, 1980/81 to date"/>
    <hyperlink ref="A17" location="'tab-g16'!A1" display="Table G-16--Fresh lemons: Supply and utilization, 1980/81 to date"/>
    <hyperlink ref="A18" location="'tab-g17'!A1" display="Table G-17--Fresh limes: Supply and utilization, 1980/81 to date"/>
    <hyperlink ref="A19" location="'tab-g18'!A1" display="Table G-18--Fresh oranges: Supply and utilization, 1980/81 to date"/>
    <hyperlink ref="A20" location="'tab-g19'!A1" display="Table G-19--Fresh tangerines: Supply and utilization, 1980/81 to date"/>
    <hyperlink ref="A21" location="'tab-g20'!A1" display="Table G-20--Canned apples: Supply and utilization, 1980/81 to date"/>
    <hyperlink ref="A22" location="'tab-g21'!A1" display="Table G-21--Canned apricots: Supply and utilization, 1980/81 to date"/>
    <hyperlink ref="A23" location="'tab-g22'!A1" display="Table G-22--Canned cherries: Supply and utilization, 1980/81 to date"/>
    <hyperlink ref="A24" location="'tab-g23'!A1" display="Table G-23--Canned cherries, tart: Supply and utilization, 1980/81 to date"/>
    <hyperlink ref="A25" location="'tab-g24'!A1" display="Table G-24--Canned olives: Supply and utilization, 1980/81 to date"/>
    <hyperlink ref="A26" location="'tab-g25'!A1" display="Table G-25--Canned peaches: Supply and utilization, 1980/81 to date"/>
    <hyperlink ref="A27" location="'tab-g26'!A1" display="Table G-26--Canned pears: Supply and utilization, 1980/81 to date"/>
    <hyperlink ref="A28" location="'tab-g27'!A1" display="Table G-27--Canned pineapples: Supply and utilization, processed-weight basis, 1980 to date"/>
    <hyperlink ref="A29" location="'tab-g28'!A1" display="Table G-28--Canned plums: Supply and utilization, 1980/81 to date"/>
    <hyperlink ref="A30" location="'tab-g29'!A1" display="Table G-29--Apple juice and cider: Supply and utilization, 1980/81 to date"/>
    <hyperlink ref="A31" location="'tab-g30'!A1" display="Table G-30--Grape juice: Supply and utilization, 1980/81 to date"/>
    <hyperlink ref="A32" location="'tab-g31'!A1" display="Table G-31--Grapefruit juice: Supply and utilization, 1980/81 to date"/>
    <hyperlink ref="A33" location="'tab-g32'!A1" display="Table G-32--Orange juice: Supply and utilization, 1985/86 to date"/>
    <hyperlink ref="A34" location="'tab-g33'!A1" display="Table G-33--Pineapple juice: Supply and utilization, 1980 to date"/>
    <hyperlink ref="A35" location="'tab-g34'!A1" display="Table G-34--Dried plums (prunes): Supply and utilization, 1980/81 to date"/>
    <hyperlink ref="A36" location="'tab-g35'!A1" display="Table G-35--Raisins: Supply and utilization, 1980/81 to date"/>
    <hyperlink ref="A37" location="'tab-g36'!A1" display="Table G-36--Fresh fruit: Per capita use, 1980 to date"/>
    <hyperlink ref="A38" location="'tab-g37'!A1" display="Table G-37--Canned fruit: Per capita use, product-weight basis, 1980/81 to date"/>
    <hyperlink ref="A39" location="'tab-g38'!A1" display="Table G-38--Frozen fruit: Per capita use, product-weight basis, 1980 to date"/>
    <hyperlink ref="A40" location="'tab-g39'!A1" display="Table G-39--Dried fruit: Per capita use, product-weight basis, 1980/81 to date"/>
    <hyperlink ref="A41" location="'tab-g40'!A1" display="Table G-40--Selected fruit juices: Per capita use, 1980/81 to date"/>
    <hyperlink ref="A42" location="'tab-g41'!A1" display="Table G-41--Per capita use of selected noncitrus fruit, fresh-weight equivalent, 1980/81 to date "/>
    <hyperlink ref="A43" location="'tab-g42'!A1" display="Table G-42--Per capita use of citrus fruit, fresh-weight equivalent, 1980/81 to date"/>
    <hyperlink ref="A44" location="'tab-g43'!A1" display="Table G-43--Selected fruit: Per capita use, fresh-weight equivalent, 1980 to date"/>
    <hyperlink ref="A45" location="'tab-g44'!A1" display="Table G-44--Tree nuts (shelled basis): Per capita use, 1980/81 to date"/>
    <hyperlink ref="A46" location="'tab-g45'!A1" display="Table G-45--Total U.S. population "/>
  </hyperlinks>
  <pageMargins left="0.7" right="0.7" top="0.75" bottom="0.75" header="0.3" footer="0.3"/>
  <pageSetup orientation="portrait" r:id="rId1"/>
  <colBreaks count="1" manualBreakCount="1">
    <brk id="1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59"/>
  <sheetViews>
    <sheetView showGridLines="0" zoomScaleNormal="100" workbookViewId="0">
      <selection activeCell="M38" sqref="M38"/>
    </sheetView>
  </sheetViews>
  <sheetFormatPr defaultColWidth="9.7109375" defaultRowHeight="12"/>
  <cols>
    <col min="1" max="1" width="9" customWidth="1"/>
    <col min="2" max="2" width="15" customWidth="1"/>
    <col min="3" max="4" width="14.140625" customWidth="1"/>
    <col min="5" max="5" width="1.42578125" customWidth="1"/>
    <col min="6" max="6" width="14.140625" customWidth="1"/>
    <col min="7" max="7" width="1.42578125" customWidth="1"/>
    <col min="8" max="9" width="14.140625" customWidth="1"/>
    <col min="11" max="11" width="11.7109375" customWidth="1"/>
  </cols>
  <sheetData>
    <row r="1" spans="1:9">
      <c r="A1" s="148" t="s">
        <v>214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>
      <c r="B3" s="3"/>
      <c r="C3" s="3"/>
      <c r="D3" s="3"/>
      <c r="E3" s="3"/>
      <c r="F3" s="3"/>
      <c r="G3" s="3"/>
      <c r="H3" s="7"/>
      <c r="I3" s="7" t="s">
        <v>3</v>
      </c>
    </row>
    <row r="4" spans="1:9" ht="11.65" customHeight="1">
      <c r="A4" s="9" t="s">
        <v>179</v>
      </c>
      <c r="B4" s="10" t="s">
        <v>4</v>
      </c>
      <c r="C4" s="10" t="s">
        <v>5</v>
      </c>
      <c r="D4" s="10" t="s">
        <v>6</v>
      </c>
      <c r="E4" s="10"/>
      <c r="F4" s="10" t="s">
        <v>215</v>
      </c>
      <c r="G4" s="10"/>
      <c r="H4" s="10" t="s">
        <v>8</v>
      </c>
      <c r="I4" s="10" t="s">
        <v>9</v>
      </c>
    </row>
    <row r="5" spans="1:9" ht="15" customHeight="1">
      <c r="A5" s="80"/>
      <c r="B5" s="610" t="s">
        <v>523</v>
      </c>
      <c r="C5" s="610"/>
      <c r="D5" s="610"/>
      <c r="E5" s="610"/>
      <c r="F5" s="610"/>
      <c r="G5" s="610"/>
      <c r="H5" s="610"/>
      <c r="I5" s="14" t="s">
        <v>10</v>
      </c>
    </row>
    <row r="6" spans="1:9" ht="3" customHeight="1">
      <c r="A6" s="3"/>
      <c r="B6" s="149"/>
      <c r="C6" s="149"/>
      <c r="D6" s="149"/>
      <c r="E6" s="149"/>
      <c r="F6" s="149"/>
      <c r="G6" s="149"/>
      <c r="H6" s="149"/>
      <c r="I6" s="3"/>
    </row>
    <row r="7" spans="1:9" ht="10.15" customHeight="1">
      <c r="A7" s="6" t="s">
        <v>180</v>
      </c>
      <c r="B7" s="15">
        <v>45.4</v>
      </c>
      <c r="C7" s="15">
        <v>1.6</v>
      </c>
      <c r="D7" s="20">
        <v>47</v>
      </c>
      <c r="E7" s="144"/>
      <c r="F7" s="164" t="s">
        <v>216</v>
      </c>
      <c r="G7" s="15"/>
      <c r="H7" s="20">
        <v>47</v>
      </c>
      <c r="I7" s="145">
        <v>0.206388379016889</v>
      </c>
    </row>
    <row r="8" spans="1:9" ht="10.15" customHeight="1">
      <c r="A8" s="6" t="s">
        <v>182</v>
      </c>
      <c r="B8" s="15">
        <v>58.2</v>
      </c>
      <c r="C8" s="15">
        <v>1.4</v>
      </c>
      <c r="D8" s="20">
        <v>59.6</v>
      </c>
      <c r="E8" s="144"/>
      <c r="F8" s="15">
        <v>9.7530000000000001</v>
      </c>
      <c r="G8" s="15"/>
      <c r="H8" s="20">
        <v>49.847000000000001</v>
      </c>
      <c r="I8" s="145">
        <v>0.21675812946261599</v>
      </c>
    </row>
    <row r="9" spans="1:9" ht="10.15" customHeight="1">
      <c r="A9" s="6" t="s">
        <v>183</v>
      </c>
      <c r="B9" s="15">
        <v>44.8</v>
      </c>
      <c r="C9" s="15">
        <v>2.2999999999999998</v>
      </c>
      <c r="D9" s="20">
        <v>47.1</v>
      </c>
      <c r="E9" s="144"/>
      <c r="F9" s="15">
        <v>8.9670000000000005</v>
      </c>
      <c r="G9" s="15"/>
      <c r="H9" s="20">
        <v>38.133000000000003</v>
      </c>
      <c r="I9" s="145">
        <v>0.16423329371026901</v>
      </c>
    </row>
    <row r="10" spans="1:9" ht="10.15" customHeight="1">
      <c r="A10" s="6" t="s">
        <v>184</v>
      </c>
      <c r="B10" s="15">
        <v>46.3</v>
      </c>
      <c r="C10" s="15">
        <v>4.0999999999999996</v>
      </c>
      <c r="D10" s="20">
        <v>50.4</v>
      </c>
      <c r="E10" s="144"/>
      <c r="F10" s="15">
        <v>8.3070000000000004</v>
      </c>
      <c r="G10" s="15"/>
      <c r="H10" s="20">
        <v>42.093000000000004</v>
      </c>
      <c r="I10" s="145">
        <v>0.17964892214061001</v>
      </c>
    </row>
    <row r="11" spans="1:9" ht="10.15" customHeight="1">
      <c r="A11" s="6" t="s">
        <v>185</v>
      </c>
      <c r="B11" s="15">
        <v>67</v>
      </c>
      <c r="C11" s="15">
        <v>4.3</v>
      </c>
      <c r="D11" s="20">
        <v>71.3</v>
      </c>
      <c r="E11" s="144"/>
      <c r="F11" s="15">
        <v>9.6129999999999995</v>
      </c>
      <c r="G11" s="15"/>
      <c r="H11" s="20">
        <v>61.686999999999998</v>
      </c>
      <c r="I11" s="145">
        <v>0.26100072774045102</v>
      </c>
    </row>
    <row r="12" spans="1:9" ht="10.15" customHeight="1">
      <c r="A12" s="6" t="s">
        <v>186</v>
      </c>
      <c r="B12" s="15">
        <v>49.3</v>
      </c>
      <c r="C12" s="15">
        <v>2.1</v>
      </c>
      <c r="D12" s="20">
        <v>51.4</v>
      </c>
      <c r="E12" s="144"/>
      <c r="F12" s="15">
        <v>7.6619999999999999</v>
      </c>
      <c r="G12" s="15"/>
      <c r="H12" s="20">
        <v>43.738</v>
      </c>
      <c r="I12" s="145">
        <v>0.18341398773829401</v>
      </c>
    </row>
    <row r="13" spans="1:9" ht="10.15" customHeight="1">
      <c r="A13" s="6" t="s">
        <v>187</v>
      </c>
      <c r="B13" s="15">
        <v>50.1</v>
      </c>
      <c r="C13" s="15">
        <v>2.7</v>
      </c>
      <c r="D13" s="20">
        <v>52.8</v>
      </c>
      <c r="E13" s="144"/>
      <c r="F13" s="15">
        <v>10.324999999999999</v>
      </c>
      <c r="G13" s="15"/>
      <c r="H13" s="20">
        <v>42.475000000000001</v>
      </c>
      <c r="I13" s="145">
        <v>0.176500409306423</v>
      </c>
    </row>
    <row r="14" spans="1:9" ht="10.15" customHeight="1">
      <c r="A14" s="6" t="s">
        <v>188</v>
      </c>
      <c r="B14" s="15">
        <v>56</v>
      </c>
      <c r="C14" s="15">
        <v>2.6</v>
      </c>
      <c r="D14" s="20">
        <v>58.6</v>
      </c>
      <c r="E14" s="144"/>
      <c r="F14" s="15">
        <v>13.205</v>
      </c>
      <c r="G14" s="15"/>
      <c r="H14" s="20">
        <v>45.395000000000003</v>
      </c>
      <c r="I14" s="145">
        <v>0.18696149981054699</v>
      </c>
    </row>
    <row r="15" spans="1:9" ht="10.15" customHeight="1">
      <c r="A15" s="6" t="s">
        <v>189</v>
      </c>
      <c r="B15" s="15">
        <v>57</v>
      </c>
      <c r="C15" s="15">
        <v>3.4</v>
      </c>
      <c r="D15" s="20">
        <v>60.4</v>
      </c>
      <c r="E15" s="144"/>
      <c r="F15" s="15">
        <v>22.082000000000001</v>
      </c>
      <c r="G15" s="15"/>
      <c r="H15" s="20">
        <v>38.317999999999998</v>
      </c>
      <c r="I15" s="145">
        <v>0.15638659543467701</v>
      </c>
    </row>
    <row r="16" spans="1:9" ht="10.15" customHeight="1">
      <c r="A16" s="6" t="s">
        <v>190</v>
      </c>
      <c r="B16" s="15">
        <v>64</v>
      </c>
      <c r="C16" s="15">
        <v>6.0419999999999998</v>
      </c>
      <c r="D16" s="20">
        <v>70.042000000000002</v>
      </c>
      <c r="E16" s="144"/>
      <c r="F16" s="15">
        <v>35.439</v>
      </c>
      <c r="G16" s="15"/>
      <c r="H16" s="20">
        <v>34.603000000000002</v>
      </c>
      <c r="I16" s="145">
        <v>0.13989941053278501</v>
      </c>
    </row>
    <row r="17" spans="1:12" ht="10.15" customHeight="1">
      <c r="A17" s="6" t="s">
        <v>191</v>
      </c>
      <c r="B17" s="15">
        <v>58</v>
      </c>
      <c r="C17" s="15">
        <v>11.483000000000001</v>
      </c>
      <c r="D17" s="20">
        <v>69.483000000000004</v>
      </c>
      <c r="E17" s="144"/>
      <c r="F17" s="15">
        <v>25.393000000000001</v>
      </c>
      <c r="G17" s="15"/>
      <c r="H17" s="20">
        <v>44.09</v>
      </c>
      <c r="I17" s="145">
        <v>0.176424924372169</v>
      </c>
    </row>
    <row r="18" spans="1:12" ht="10.15" customHeight="1">
      <c r="A18" s="6" t="s">
        <v>192</v>
      </c>
      <c r="B18" s="15">
        <v>48.15</v>
      </c>
      <c r="C18" s="15">
        <v>13.378</v>
      </c>
      <c r="D18" s="20">
        <v>61.527999999999999</v>
      </c>
      <c r="E18" s="144"/>
      <c r="F18" s="15">
        <v>18.628</v>
      </c>
      <c r="G18" s="15"/>
      <c r="H18" s="20">
        <v>42.9</v>
      </c>
      <c r="I18" s="145">
        <v>0.16980146290491099</v>
      </c>
    </row>
    <row r="19" spans="1:12" ht="10.15" customHeight="1">
      <c r="A19" s="6" t="s">
        <v>193</v>
      </c>
      <c r="B19" s="15">
        <v>55.8</v>
      </c>
      <c r="C19" s="15">
        <v>23.094000000000001</v>
      </c>
      <c r="D19" s="20">
        <v>78.894000000000005</v>
      </c>
      <c r="E19" s="144"/>
      <c r="F19" s="15">
        <v>17.870999999999999</v>
      </c>
      <c r="G19" s="15"/>
      <c r="H19" s="20">
        <v>61.023000000000003</v>
      </c>
      <c r="I19" s="145">
        <v>0.23887684081140501</v>
      </c>
    </row>
    <row r="20" spans="1:12" ht="10.15" customHeight="1">
      <c r="A20" s="6" t="s">
        <v>217</v>
      </c>
      <c r="B20" s="15">
        <v>58.2</v>
      </c>
      <c r="C20" s="15">
        <v>31.300999999999998</v>
      </c>
      <c r="D20" s="20">
        <v>89.501000000000005</v>
      </c>
      <c r="E20" s="144"/>
      <c r="F20" s="15">
        <v>16.7</v>
      </c>
      <c r="G20" s="15"/>
      <c r="H20" s="20">
        <v>72.801000000000002</v>
      </c>
      <c r="I20" s="145">
        <v>0.28190671649015497</v>
      </c>
    </row>
    <row r="21" spans="1:12" ht="10.15" customHeight="1">
      <c r="A21" s="6" t="s">
        <v>218</v>
      </c>
      <c r="B21" s="15">
        <v>56.2</v>
      </c>
      <c r="C21" s="15">
        <v>41.2</v>
      </c>
      <c r="D21" s="20">
        <v>97.4</v>
      </c>
      <c r="E21" s="144"/>
      <c r="F21" s="15">
        <v>18.3</v>
      </c>
      <c r="G21" s="15"/>
      <c r="H21" s="20">
        <v>79.099999999999994</v>
      </c>
      <c r="I21" s="145">
        <v>0.3</v>
      </c>
    </row>
    <row r="22" spans="1:12" ht="10.15" customHeight="1">
      <c r="A22" s="23" t="s">
        <v>195</v>
      </c>
      <c r="B22" s="24">
        <v>41.9</v>
      </c>
      <c r="C22" s="24">
        <v>73.400000000000006</v>
      </c>
      <c r="D22" s="28">
        <v>115.3</v>
      </c>
      <c r="E22" s="157"/>
      <c r="F22" s="24">
        <v>17.3</v>
      </c>
      <c r="G22" s="24"/>
      <c r="H22" s="28">
        <v>98</v>
      </c>
      <c r="I22" s="27">
        <v>0.37</v>
      </c>
    </row>
    <row r="23" spans="1:12" ht="10.15" customHeight="1">
      <c r="A23" s="23" t="s">
        <v>196</v>
      </c>
      <c r="B23" s="24">
        <v>37.799999999999997</v>
      </c>
      <c r="C23" s="24">
        <v>126.1</v>
      </c>
      <c r="D23" s="28">
        <v>163.9</v>
      </c>
      <c r="E23" s="157"/>
      <c r="F23" s="24">
        <v>17.7</v>
      </c>
      <c r="G23" s="24"/>
      <c r="H23" s="28">
        <v>146.19999999999999</v>
      </c>
      <c r="I23" s="27">
        <v>0.54</v>
      </c>
    </row>
    <row r="24" spans="1:12" ht="10.15" customHeight="1">
      <c r="A24" s="23" t="s">
        <v>219</v>
      </c>
      <c r="B24" s="24">
        <v>35.700000000000003</v>
      </c>
      <c r="C24" s="24">
        <v>106.264</v>
      </c>
      <c r="D24" s="28">
        <v>141.964</v>
      </c>
      <c r="E24" s="157"/>
      <c r="F24" s="24">
        <v>13.843999999999999</v>
      </c>
      <c r="G24" s="24"/>
      <c r="H24" s="28">
        <v>128.12</v>
      </c>
      <c r="I24" s="27">
        <v>0.47</v>
      </c>
    </row>
    <row r="25" spans="1:12" ht="10.15" customHeight="1">
      <c r="A25" s="23" t="s">
        <v>198</v>
      </c>
      <c r="B25" s="24">
        <v>35.6</v>
      </c>
      <c r="C25" s="24">
        <v>105.62</v>
      </c>
      <c r="D25" s="28">
        <v>141.22</v>
      </c>
      <c r="E25" s="157"/>
      <c r="F25" s="24">
        <v>12.805</v>
      </c>
      <c r="G25" s="24"/>
      <c r="H25" s="28">
        <v>128.41499999999999</v>
      </c>
      <c r="I25" s="27">
        <v>0.46534761102353644</v>
      </c>
    </row>
    <row r="26" spans="1:12" ht="10.15" customHeight="1">
      <c r="A26" s="23" t="s">
        <v>220</v>
      </c>
      <c r="B26" s="24">
        <v>39.4</v>
      </c>
      <c r="C26" s="24">
        <v>146.56106299999999</v>
      </c>
      <c r="D26" s="28">
        <v>185.961063</v>
      </c>
      <c r="E26" s="157"/>
      <c r="F26" s="24">
        <v>11.771870000000002</v>
      </c>
      <c r="G26" s="24"/>
      <c r="H26" s="28">
        <v>174.18919299999999</v>
      </c>
      <c r="I26" s="27">
        <v>0.62401195440346191</v>
      </c>
    </row>
    <row r="27" spans="1:12" ht="10.15" customHeight="1">
      <c r="A27" s="23" t="s">
        <v>200</v>
      </c>
      <c r="B27" s="24">
        <v>50.25</v>
      </c>
      <c r="C27" s="24">
        <v>154.073397</v>
      </c>
      <c r="D27" s="28">
        <v>204.323397</v>
      </c>
      <c r="E27" s="157"/>
      <c r="F27" s="24">
        <v>11.455844000000001</v>
      </c>
      <c r="G27" s="24"/>
      <c r="H27" s="28">
        <v>192.86755299999999</v>
      </c>
      <c r="I27" s="27">
        <v>0.68299605340700986</v>
      </c>
      <c r="J27" s="19"/>
      <c r="K27" s="30"/>
      <c r="L27" s="30"/>
    </row>
    <row r="28" spans="1:12" ht="10.15" customHeight="1">
      <c r="A28" s="23" t="s">
        <v>201</v>
      </c>
      <c r="B28" s="24">
        <v>52</v>
      </c>
      <c r="C28" s="24">
        <v>186.07240200000001</v>
      </c>
      <c r="D28" s="28">
        <v>238.07240200000001</v>
      </c>
      <c r="E28" s="157"/>
      <c r="F28" s="24">
        <v>14.152210999999998</v>
      </c>
      <c r="G28" s="24"/>
      <c r="H28" s="28">
        <v>223.92019100000002</v>
      </c>
      <c r="I28" s="27">
        <v>0.78483390320023505</v>
      </c>
      <c r="J28" s="19"/>
      <c r="K28" s="30"/>
      <c r="L28" s="30"/>
    </row>
    <row r="29" spans="1:12" ht="10.15" customHeight="1">
      <c r="A29" s="23" t="s">
        <v>202</v>
      </c>
      <c r="B29" s="24">
        <v>42.7</v>
      </c>
      <c r="C29" s="24">
        <v>195.23916799999998</v>
      </c>
      <c r="D29" s="28">
        <v>237.939168</v>
      </c>
      <c r="E29" s="157"/>
      <c r="F29" s="24">
        <v>10.792655999999999</v>
      </c>
      <c r="G29" s="24"/>
      <c r="H29" s="28">
        <v>227.146512</v>
      </c>
      <c r="I29" s="27">
        <v>0.78841622148783363</v>
      </c>
      <c r="J29" s="19"/>
      <c r="K29" s="30"/>
      <c r="L29" s="30"/>
    </row>
    <row r="30" spans="1:12" ht="10.15" customHeight="1">
      <c r="A30" s="23" t="s">
        <v>203</v>
      </c>
      <c r="B30" s="24">
        <v>40.799999999999997</v>
      </c>
      <c r="C30" s="24">
        <v>224.57972199999998</v>
      </c>
      <c r="D30" s="28">
        <v>265.37972199999996</v>
      </c>
      <c r="E30" s="157"/>
      <c r="F30" s="24">
        <v>11.555869000000001</v>
      </c>
      <c r="G30" s="24"/>
      <c r="H30" s="28">
        <v>253.82385299999996</v>
      </c>
      <c r="I30" s="27">
        <v>0.87278788405324781</v>
      </c>
      <c r="J30" s="19"/>
      <c r="K30" s="30"/>
      <c r="L30" s="30"/>
    </row>
    <row r="31" spans="1:12" ht="10.15" customHeight="1">
      <c r="A31" s="23" t="s">
        <v>204</v>
      </c>
      <c r="B31" s="24">
        <v>34.1</v>
      </c>
      <c r="C31" s="24">
        <v>277.80279300000001</v>
      </c>
      <c r="D31" s="28">
        <v>311.90279300000003</v>
      </c>
      <c r="E31" s="157"/>
      <c r="F31" s="24">
        <v>9.9996540000000032</v>
      </c>
      <c r="G31" s="24"/>
      <c r="H31" s="28">
        <v>301.90313900000001</v>
      </c>
      <c r="I31" s="27">
        <v>1.0287598391600636</v>
      </c>
      <c r="J31" s="19"/>
      <c r="K31" s="30"/>
      <c r="L31" s="30"/>
    </row>
    <row r="32" spans="1:12" ht="10.15" customHeight="1">
      <c r="A32" s="23" t="s">
        <v>205</v>
      </c>
      <c r="B32" s="24">
        <v>30.7</v>
      </c>
      <c r="C32" s="24">
        <v>255.88618499999995</v>
      </c>
      <c r="D32" s="28">
        <v>286.58618499999994</v>
      </c>
      <c r="E32" s="157"/>
      <c r="F32" s="24">
        <v>9.3994459999999993</v>
      </c>
      <c r="G32" s="24"/>
      <c r="H32" s="28">
        <v>277.18673899999993</v>
      </c>
      <c r="I32" s="27">
        <v>0.93585293314257378</v>
      </c>
      <c r="J32" s="19"/>
      <c r="K32" s="30"/>
      <c r="L32" s="30"/>
    </row>
    <row r="33" spans="1:12" ht="10.15" customHeight="1">
      <c r="A33" s="23" t="s">
        <v>206</v>
      </c>
      <c r="B33" s="24">
        <v>26.6</v>
      </c>
      <c r="C33" s="24">
        <v>291.385379</v>
      </c>
      <c r="D33" s="28">
        <v>317.98537900000002</v>
      </c>
      <c r="E33" s="157"/>
      <c r="F33" s="24">
        <v>7.9081940000000008</v>
      </c>
      <c r="G33" s="24"/>
      <c r="H33" s="28">
        <v>310.07718500000004</v>
      </c>
      <c r="I33" s="27">
        <v>1.0370619221857029</v>
      </c>
      <c r="J33" s="19"/>
      <c r="K33" s="30"/>
      <c r="L33" s="30"/>
    </row>
    <row r="34" spans="1:12" ht="10.15" customHeight="1">
      <c r="A34" s="23" t="s">
        <v>207</v>
      </c>
      <c r="B34" s="24">
        <v>31.2</v>
      </c>
      <c r="C34" s="24">
        <v>304.47719599999999</v>
      </c>
      <c r="D34" s="28">
        <v>335.67719599999998</v>
      </c>
      <c r="E34" s="157"/>
      <c r="F34" s="24">
        <v>8.4269599999999993</v>
      </c>
      <c r="G34" s="24"/>
      <c r="H34" s="28">
        <v>327.25023599999997</v>
      </c>
      <c r="I34" s="27">
        <v>1.0835959985247474</v>
      </c>
      <c r="J34" s="19"/>
      <c r="K34" s="30"/>
      <c r="L34" s="30"/>
    </row>
    <row r="35" spans="1:12" ht="10.15" customHeight="1">
      <c r="A35" s="23" t="s">
        <v>208</v>
      </c>
      <c r="B35" s="24">
        <v>31.5</v>
      </c>
      <c r="C35" s="24">
        <v>274.15542999999997</v>
      </c>
      <c r="D35" s="28">
        <v>305.65542999999997</v>
      </c>
      <c r="E35" s="157"/>
      <c r="F35" s="24">
        <v>7.6594280000000001</v>
      </c>
      <c r="G35" s="24"/>
      <c r="H35" s="28">
        <v>297.99600199999998</v>
      </c>
      <c r="I35" s="27">
        <v>0.97768435379024976</v>
      </c>
      <c r="J35" s="19"/>
      <c r="K35" s="30"/>
      <c r="L35" s="30"/>
    </row>
    <row r="36" spans="1:12" ht="10.15" customHeight="1">
      <c r="A36" s="23" t="s">
        <v>209</v>
      </c>
      <c r="B36" s="24">
        <v>30.3</v>
      </c>
      <c r="C36" s="24">
        <v>344.78890699999999</v>
      </c>
      <c r="D36" s="28">
        <v>375.08890700000001</v>
      </c>
      <c r="E36" s="157"/>
      <c r="F36" s="24">
        <v>7.4945510000000004</v>
      </c>
      <c r="G36" s="24"/>
      <c r="H36" s="28">
        <v>367.594356</v>
      </c>
      <c r="I36" s="27">
        <v>1.1956644100463816</v>
      </c>
      <c r="J36" s="19"/>
      <c r="K36" s="30"/>
      <c r="L36" s="30"/>
    </row>
    <row r="37" spans="1:12" ht="10.15" customHeight="1">
      <c r="A37" s="23" t="s">
        <v>221</v>
      </c>
      <c r="B37" s="24">
        <v>29.2</v>
      </c>
      <c r="C37" s="24">
        <v>339.27139599999992</v>
      </c>
      <c r="D37" s="28">
        <v>368.47139599999991</v>
      </c>
      <c r="E37" s="157"/>
      <c r="F37" s="24">
        <v>7.2351810000000008</v>
      </c>
      <c r="G37" s="24"/>
      <c r="H37" s="28">
        <v>361.2362149999999</v>
      </c>
      <c r="I37" s="27">
        <v>1.1662348091756223</v>
      </c>
      <c r="J37" s="19"/>
      <c r="K37" s="30"/>
      <c r="L37" s="30"/>
    </row>
    <row r="38" spans="1:12" ht="10.15" customHeight="1">
      <c r="A38" s="23" t="s">
        <v>211</v>
      </c>
      <c r="B38" s="24">
        <v>27.7</v>
      </c>
      <c r="C38" s="24">
        <v>308.23133479999996</v>
      </c>
      <c r="D38" s="28">
        <v>335.93133479999995</v>
      </c>
      <c r="E38" s="157"/>
      <c r="F38" s="24">
        <v>8.8596923799999985</v>
      </c>
      <c r="G38" s="24"/>
      <c r="H38" s="28">
        <v>327.07164241999993</v>
      </c>
      <c r="I38" s="27">
        <v>1.0483164615444807</v>
      </c>
      <c r="J38" s="19"/>
      <c r="K38" s="30"/>
      <c r="L38" s="30"/>
    </row>
    <row r="39" spans="1:12" ht="12" customHeight="1">
      <c r="A39" s="23" t="s">
        <v>617</v>
      </c>
      <c r="B39" s="165" t="s">
        <v>538</v>
      </c>
      <c r="C39" s="166">
        <v>313.57637668000001</v>
      </c>
      <c r="D39" s="167">
        <v>313.57637668000001</v>
      </c>
      <c r="E39" s="157"/>
      <c r="F39" s="24">
        <v>9.8227043399999996</v>
      </c>
      <c r="G39" s="24"/>
      <c r="H39" s="167">
        <v>303.75367234000004</v>
      </c>
      <c r="I39" s="27">
        <v>0.96671943126739146</v>
      </c>
      <c r="J39" s="19"/>
      <c r="K39" s="30"/>
      <c r="L39" s="30"/>
    </row>
    <row r="40" spans="1:12" ht="10.15" customHeight="1">
      <c r="A40" s="23" t="s">
        <v>212</v>
      </c>
      <c r="B40" s="168">
        <v>23</v>
      </c>
      <c r="C40" s="166">
        <v>341.95733330000002</v>
      </c>
      <c r="D40" s="167">
        <v>364.95733330000002</v>
      </c>
      <c r="E40" s="157"/>
      <c r="F40" s="24">
        <v>10.704050469999999</v>
      </c>
      <c r="G40" s="24"/>
      <c r="H40" s="167">
        <v>354.25328282999999</v>
      </c>
      <c r="I40" s="27">
        <v>1.1197833202845411</v>
      </c>
      <c r="J40" s="19"/>
      <c r="K40" s="30"/>
      <c r="L40" s="30"/>
    </row>
    <row r="41" spans="1:12" ht="10.15" customHeight="1">
      <c r="A41" s="23" t="s">
        <v>213</v>
      </c>
      <c r="B41" s="168">
        <v>23</v>
      </c>
      <c r="C41" s="166">
        <v>351.05235584999991</v>
      </c>
      <c r="D41" s="167">
        <v>374.05235584999991</v>
      </c>
      <c r="E41" s="157"/>
      <c r="F41" s="24">
        <v>11.094072370000001</v>
      </c>
      <c r="G41" s="24"/>
      <c r="H41" s="167">
        <v>362.95828347999992</v>
      </c>
      <c r="I41" s="27">
        <v>1.139005793994476</v>
      </c>
      <c r="J41" s="19"/>
      <c r="K41" s="30"/>
      <c r="L41" s="30"/>
    </row>
    <row r="42" spans="1:12" ht="12" customHeight="1">
      <c r="A42" s="23" t="s">
        <v>614</v>
      </c>
      <c r="B42" s="168">
        <v>24.341549529054902</v>
      </c>
      <c r="C42" s="166">
        <v>409.13040854999997</v>
      </c>
      <c r="D42" s="167">
        <v>433.47195807905484</v>
      </c>
      <c r="E42" s="157"/>
      <c r="F42" s="24">
        <v>7.9433059799999999</v>
      </c>
      <c r="G42" s="24"/>
      <c r="H42" s="167">
        <v>425.52865209905485</v>
      </c>
      <c r="I42" s="27">
        <v>1.3257244101457282</v>
      </c>
      <c r="J42" s="19"/>
      <c r="K42" s="30"/>
      <c r="L42" s="30"/>
    </row>
    <row r="43" spans="1:12" ht="12" customHeight="1">
      <c r="A43" s="23" t="s">
        <v>615</v>
      </c>
      <c r="B43" s="168">
        <v>19.077206476144219</v>
      </c>
      <c r="C43" s="166">
        <v>451.65750300000002</v>
      </c>
      <c r="D43" s="167">
        <v>470.73470947614425</v>
      </c>
      <c r="E43" s="157"/>
      <c r="F43" s="24">
        <v>8.5897033599999997</v>
      </c>
      <c r="G43" s="24"/>
      <c r="H43" s="167">
        <v>462.14500611614426</v>
      </c>
      <c r="I43" s="27">
        <v>1.4295014277449243</v>
      </c>
      <c r="J43" s="19"/>
      <c r="K43" s="30"/>
      <c r="L43" s="30"/>
    </row>
    <row r="44" spans="1:12" ht="12" customHeight="1">
      <c r="A44" s="23" t="s">
        <v>616</v>
      </c>
      <c r="B44" s="168">
        <v>21.492042738947283</v>
      </c>
      <c r="C44" s="166">
        <v>429.37007972999993</v>
      </c>
      <c r="D44" s="167">
        <v>450.86212246894723</v>
      </c>
      <c r="E44" s="157"/>
      <c r="F44" s="24">
        <v>7.4989423700000009</v>
      </c>
      <c r="G44" s="24"/>
      <c r="H44" s="167">
        <v>443.36318009894723</v>
      </c>
      <c r="I44" s="27">
        <v>1.3626530845330334</v>
      </c>
      <c r="J44" s="19"/>
      <c r="K44" s="30"/>
      <c r="L44" s="30"/>
    </row>
    <row r="45" spans="1:12" ht="12" customHeight="1">
      <c r="A45" s="31" t="s">
        <v>628</v>
      </c>
      <c r="B45" s="169">
        <v>7</v>
      </c>
      <c r="C45" s="170">
        <v>411.80387428000006</v>
      </c>
      <c r="D45" s="171">
        <v>418.80387428000006</v>
      </c>
      <c r="E45" s="161"/>
      <c r="F45" s="33">
        <v>6.6429361499999997</v>
      </c>
      <c r="G45" s="33"/>
      <c r="H45" s="171">
        <v>412.16093813000003</v>
      </c>
      <c r="I45" s="38">
        <v>1.2588760451543664</v>
      </c>
      <c r="J45" s="19"/>
      <c r="K45" s="30"/>
      <c r="L45" s="30"/>
    </row>
    <row r="46" spans="1:12" ht="12" customHeight="1">
      <c r="A46" s="39" t="s">
        <v>539</v>
      </c>
      <c r="B46" s="40"/>
      <c r="C46" s="41"/>
      <c r="D46" s="40"/>
      <c r="E46" s="40"/>
      <c r="F46" s="40"/>
      <c r="G46" s="40"/>
      <c r="H46" s="40"/>
      <c r="I46" s="40"/>
      <c r="J46" s="42"/>
      <c r="K46" s="42"/>
    </row>
    <row r="47" spans="1:12" ht="12" customHeight="1">
      <c r="A47" s="39" t="s">
        <v>222</v>
      </c>
      <c r="B47" s="40"/>
      <c r="C47" s="41"/>
      <c r="D47" s="40"/>
      <c r="E47" s="40"/>
      <c r="F47" s="40"/>
      <c r="G47" s="40"/>
      <c r="H47" s="40"/>
      <c r="I47" s="40"/>
      <c r="J47" s="42"/>
      <c r="K47" s="42"/>
    </row>
    <row r="48" spans="1:12" ht="12" customHeight="1">
      <c r="A48" s="39" t="s">
        <v>223</v>
      </c>
      <c r="B48" s="40"/>
      <c r="C48" s="41"/>
      <c r="D48" s="40"/>
      <c r="E48" s="40"/>
      <c r="F48" s="40"/>
      <c r="G48" s="40"/>
      <c r="H48" s="40"/>
      <c r="I48" s="40"/>
      <c r="J48" s="42"/>
      <c r="K48" s="42"/>
    </row>
    <row r="49" spans="1:11" ht="12" customHeight="1">
      <c r="A49" s="586" t="s">
        <v>594</v>
      </c>
      <c r="B49" s="40"/>
      <c r="C49" s="41"/>
      <c r="D49" s="40"/>
      <c r="E49" s="40"/>
      <c r="F49" s="40"/>
      <c r="G49" s="40"/>
      <c r="H49" s="40"/>
      <c r="I49" s="40"/>
      <c r="J49" s="42"/>
      <c r="K49" s="42"/>
    </row>
    <row r="50" spans="1:11" ht="12" customHeight="1">
      <c r="A50" s="43" t="s">
        <v>43</v>
      </c>
      <c r="B50" s="40"/>
      <c r="C50" s="41"/>
      <c r="D50" s="40"/>
      <c r="E50" s="40"/>
      <c r="F50" s="40"/>
      <c r="G50" s="40"/>
      <c r="H50" s="40"/>
      <c r="I50" s="40"/>
      <c r="J50" s="42"/>
      <c r="K50" s="42"/>
    </row>
    <row r="53" spans="1:11">
      <c r="B53" s="19"/>
      <c r="C53" s="19"/>
      <c r="D53" s="30"/>
    </row>
    <row r="54" spans="1:11">
      <c r="B54" s="19"/>
      <c r="C54" s="19"/>
      <c r="D54" s="30"/>
      <c r="F54" s="19"/>
      <c r="H54" s="19"/>
      <c r="I54" s="30"/>
    </row>
    <row r="55" spans="1:11">
      <c r="B55" s="19"/>
      <c r="C55" s="19"/>
      <c r="D55" s="30"/>
      <c r="F55" s="19"/>
      <c r="H55" s="19"/>
      <c r="I55" s="30"/>
    </row>
    <row r="56" spans="1:11">
      <c r="B56" s="19"/>
      <c r="C56" s="19"/>
      <c r="D56" s="30"/>
      <c r="F56" s="19"/>
      <c r="H56" s="19"/>
      <c r="I56" s="30"/>
    </row>
    <row r="57" spans="1:11">
      <c r="B57" s="19"/>
      <c r="C57" s="19"/>
      <c r="D57" s="19"/>
      <c r="F57" s="19"/>
      <c r="H57" s="19"/>
      <c r="I57" s="30"/>
    </row>
    <row r="58" spans="1:11">
      <c r="B58" s="19"/>
      <c r="C58" s="19"/>
      <c r="D58" s="19"/>
      <c r="F58" s="19"/>
      <c r="H58" s="19"/>
      <c r="I58" s="30"/>
    </row>
    <row r="59" spans="1:11">
      <c r="B59" s="19"/>
      <c r="C59" s="19"/>
      <c r="D59" s="19"/>
      <c r="F59" s="19"/>
      <c r="H59" s="19"/>
      <c r="I59" s="30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A7:A16 A17:A26 A27:A38 A40:A41 A4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P13" sqref="P13"/>
    </sheetView>
  </sheetViews>
  <sheetFormatPr defaultColWidth="9.7109375" defaultRowHeight="12"/>
  <cols>
    <col min="1" max="1" width="8.85546875" customWidth="1"/>
    <col min="2" max="4" width="15" customWidth="1"/>
    <col min="5" max="5" width="1.42578125" customWidth="1"/>
    <col min="6" max="6" width="15" customWidth="1"/>
    <col min="7" max="7" width="1.42578125" customWidth="1"/>
    <col min="8" max="9" width="15" customWidth="1"/>
    <col min="11" max="11" width="11.7109375" customWidth="1"/>
  </cols>
  <sheetData>
    <row r="1" spans="1:9">
      <c r="A1" s="1" t="s">
        <v>224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>
      <c r="A3" s="6" t="s">
        <v>50</v>
      </c>
      <c r="B3" s="3"/>
      <c r="C3" s="3"/>
      <c r="D3" s="3"/>
      <c r="E3" s="3"/>
      <c r="F3" s="3"/>
      <c r="G3" s="3"/>
      <c r="H3" s="7"/>
      <c r="I3" s="7" t="s">
        <v>3</v>
      </c>
    </row>
    <row r="4" spans="1:9">
      <c r="A4" s="9" t="s">
        <v>51</v>
      </c>
      <c r="B4" s="10" t="s">
        <v>4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9</v>
      </c>
    </row>
    <row r="5" spans="1:9" ht="15" customHeight="1">
      <c r="A5" s="80"/>
      <c r="B5" s="610" t="s">
        <v>520</v>
      </c>
      <c r="C5" s="610"/>
      <c r="D5" s="610"/>
      <c r="E5" s="610"/>
      <c r="F5" s="610"/>
      <c r="G5" s="610"/>
      <c r="H5" s="610"/>
      <c r="I5" s="14" t="s">
        <v>10</v>
      </c>
    </row>
    <row r="6" spans="1:9" ht="3" customHeight="1">
      <c r="A6" s="3"/>
      <c r="B6" s="149"/>
      <c r="C6" s="149"/>
      <c r="D6" s="149"/>
      <c r="E6" s="149"/>
      <c r="F6" s="149"/>
      <c r="G6" s="149"/>
      <c r="H6" s="149"/>
      <c r="I6" s="3"/>
    </row>
    <row r="7" spans="1:9" ht="10.15" customHeight="1">
      <c r="A7" s="6">
        <v>1980</v>
      </c>
      <c r="B7" s="15">
        <v>1705.1</v>
      </c>
      <c r="C7" s="15">
        <v>9</v>
      </c>
      <c r="D7" s="15">
        <v>1714.1</v>
      </c>
      <c r="E7" s="16"/>
      <c r="F7" s="15">
        <v>100.919</v>
      </c>
      <c r="G7" s="17"/>
      <c r="H7" s="17">
        <v>1613.181</v>
      </c>
      <c r="I7" s="18">
        <v>7.0838683329966701</v>
      </c>
    </row>
    <row r="8" spans="1:9" ht="10.15" customHeight="1">
      <c r="A8" s="6">
        <v>1981</v>
      </c>
      <c r="B8" s="15">
        <v>1694</v>
      </c>
      <c r="C8" s="15">
        <v>7</v>
      </c>
      <c r="D8" s="15">
        <v>1701</v>
      </c>
      <c r="E8" s="16"/>
      <c r="F8" s="15">
        <v>120.765</v>
      </c>
      <c r="G8" s="17"/>
      <c r="H8" s="17">
        <v>1580.2349999999999</v>
      </c>
      <c r="I8" s="18">
        <v>6.8716027586686703</v>
      </c>
    </row>
    <row r="9" spans="1:9" ht="10.15" customHeight="1">
      <c r="A9" s="6">
        <v>1982</v>
      </c>
      <c r="B9" s="15">
        <v>1328.7</v>
      </c>
      <c r="C9" s="15">
        <v>12.7</v>
      </c>
      <c r="D9" s="15">
        <v>1341.4</v>
      </c>
      <c r="E9" s="16"/>
      <c r="F9" s="15">
        <v>100.04900000000001</v>
      </c>
      <c r="G9" s="17"/>
      <c r="H9" s="17">
        <v>1241.3510000000001</v>
      </c>
      <c r="I9" s="18">
        <v>5.3463185005254399</v>
      </c>
    </row>
    <row r="10" spans="1:9" ht="10.15" customHeight="1">
      <c r="A10" s="6">
        <v>1983</v>
      </c>
      <c r="B10" s="15">
        <v>1334.7</v>
      </c>
      <c r="C10" s="15">
        <v>28.6</v>
      </c>
      <c r="D10" s="15">
        <v>1363.3</v>
      </c>
      <c r="E10" s="16"/>
      <c r="F10" s="15">
        <v>90.540999999999997</v>
      </c>
      <c r="G10" s="17"/>
      <c r="H10" s="17">
        <v>1272.759</v>
      </c>
      <c r="I10" s="18">
        <v>5.4320144084470403</v>
      </c>
    </row>
    <row r="11" spans="1:9" ht="10.15" customHeight="1">
      <c r="A11" s="6">
        <v>1984</v>
      </c>
      <c r="B11" s="15">
        <v>1653.4</v>
      </c>
      <c r="C11" s="15">
        <v>37.1</v>
      </c>
      <c r="D11" s="15">
        <v>1690.5</v>
      </c>
      <c r="E11" s="16"/>
      <c r="F11" s="15">
        <v>107.09699999999999</v>
      </c>
      <c r="G11" s="17"/>
      <c r="H11" s="17">
        <v>1583.403</v>
      </c>
      <c r="I11" s="18">
        <v>6.6994558870817604</v>
      </c>
    </row>
    <row r="12" spans="1:9" ht="10.15" customHeight="1">
      <c r="A12" s="6">
        <v>1985</v>
      </c>
      <c r="B12" s="15">
        <v>1341.6</v>
      </c>
      <c r="C12" s="15">
        <v>63.9</v>
      </c>
      <c r="D12" s="20">
        <v>1405.5</v>
      </c>
      <c r="E12" s="16"/>
      <c r="F12" s="15">
        <v>95.052000000000007</v>
      </c>
      <c r="G12" s="17"/>
      <c r="H12" s="21">
        <v>1310.4480000000001</v>
      </c>
      <c r="I12" s="18">
        <v>5.4953242810295801</v>
      </c>
    </row>
    <row r="13" spans="1:9" ht="10.15" customHeight="1">
      <c r="A13" s="6">
        <v>1986</v>
      </c>
      <c r="B13" s="15">
        <v>1431</v>
      </c>
      <c r="C13" s="15">
        <v>72.599999999999994</v>
      </c>
      <c r="D13" s="20">
        <v>1503.6</v>
      </c>
      <c r="E13" s="16"/>
      <c r="F13" s="15">
        <v>99.004999999999995</v>
      </c>
      <c r="G13" s="17"/>
      <c r="H13" s="21">
        <v>1404.595</v>
      </c>
      <c r="I13" s="18">
        <v>5.8366472609712803</v>
      </c>
    </row>
    <row r="14" spans="1:9" ht="10.15" customHeight="1">
      <c r="A14" s="6">
        <v>1987</v>
      </c>
      <c r="B14" s="15">
        <v>1494.5</v>
      </c>
      <c r="C14" s="15">
        <v>81.2</v>
      </c>
      <c r="D14" s="20">
        <v>1575.7</v>
      </c>
      <c r="E14" s="16"/>
      <c r="F14" s="15">
        <v>106.83799999999999</v>
      </c>
      <c r="G14" s="17"/>
      <c r="H14" s="21">
        <v>1468.8620000000001</v>
      </c>
      <c r="I14" s="18">
        <v>6.04957908436434</v>
      </c>
    </row>
    <row r="15" spans="1:9" ht="10.15" customHeight="1">
      <c r="A15" s="6">
        <v>1988</v>
      </c>
      <c r="B15" s="15">
        <v>1663.4</v>
      </c>
      <c r="C15" s="15">
        <v>95.1</v>
      </c>
      <c r="D15" s="20">
        <v>1758.5</v>
      </c>
      <c r="E15" s="16"/>
      <c r="F15" s="15">
        <v>104.77500000000001</v>
      </c>
      <c r="G15" s="17"/>
      <c r="H15" s="21">
        <v>1653.7249999999999</v>
      </c>
      <c r="I15" s="18">
        <v>6.75</v>
      </c>
    </row>
    <row r="16" spans="1:9" ht="10.15" customHeight="1">
      <c r="A16" s="6">
        <v>1989</v>
      </c>
      <c r="B16" s="15">
        <v>1504.6</v>
      </c>
      <c r="C16" s="15">
        <v>97.271000000000001</v>
      </c>
      <c r="D16" s="20">
        <v>1601.8709999999999</v>
      </c>
      <c r="E16" s="16"/>
      <c r="F16" s="15">
        <v>153.63</v>
      </c>
      <c r="G16" s="17"/>
      <c r="H16" s="21">
        <v>1448.241</v>
      </c>
      <c r="I16" s="18">
        <v>5.86</v>
      </c>
    </row>
    <row r="17" spans="1:12" ht="10.15" customHeight="1">
      <c r="A17" s="6">
        <v>1990</v>
      </c>
      <c r="B17" s="15">
        <v>1401.7</v>
      </c>
      <c r="C17" s="15">
        <v>111.2</v>
      </c>
      <c r="D17" s="20">
        <v>1512.9</v>
      </c>
      <c r="E17" s="16"/>
      <c r="F17" s="15">
        <v>127.48099999999999</v>
      </c>
      <c r="G17" s="17"/>
      <c r="H17" s="21">
        <v>1385.4190000000001</v>
      </c>
      <c r="I17" s="18">
        <v>5.54</v>
      </c>
    </row>
    <row r="18" spans="1:12" ht="10.15" customHeight="1">
      <c r="A18" s="6">
        <v>1991</v>
      </c>
      <c r="B18" s="15">
        <v>1663.7</v>
      </c>
      <c r="C18" s="15">
        <v>114.2</v>
      </c>
      <c r="D18" s="20">
        <v>1777.9</v>
      </c>
      <c r="E18" s="16"/>
      <c r="F18" s="15">
        <v>153.291</v>
      </c>
      <c r="G18" s="17"/>
      <c r="H18" s="21">
        <v>1624.6090000000002</v>
      </c>
      <c r="I18" s="18">
        <v>6.41</v>
      </c>
    </row>
    <row r="19" spans="1:12" ht="10.15" customHeight="1">
      <c r="A19" s="6">
        <v>1992</v>
      </c>
      <c r="B19" s="15">
        <v>1576.2</v>
      </c>
      <c r="C19" s="15">
        <v>118.4</v>
      </c>
      <c r="D19" s="20">
        <v>1694.6</v>
      </c>
      <c r="E19" s="16"/>
      <c r="F19" s="15">
        <v>155.75800000000001</v>
      </c>
      <c r="G19" s="17"/>
      <c r="H19" s="21">
        <v>1538.8420000000001</v>
      </c>
      <c r="I19" s="18">
        <v>6</v>
      </c>
    </row>
    <row r="20" spans="1:12" ht="10.15" customHeight="1">
      <c r="A20" s="6">
        <v>1993</v>
      </c>
      <c r="B20" s="15">
        <v>1568</v>
      </c>
      <c r="C20" s="15">
        <v>91.9</v>
      </c>
      <c r="D20" s="20">
        <v>1659.9</v>
      </c>
      <c r="E20" s="16"/>
      <c r="F20" s="15">
        <v>139.30000000000001</v>
      </c>
      <c r="G20" s="17"/>
      <c r="H20" s="21">
        <v>1520.6</v>
      </c>
      <c r="I20" s="18">
        <v>5.85</v>
      </c>
    </row>
    <row r="21" spans="1:12" ht="10.15" customHeight="1">
      <c r="A21" s="6">
        <v>1994</v>
      </c>
      <c r="B21" s="15">
        <v>1514.9</v>
      </c>
      <c r="C21" s="15">
        <v>98.3</v>
      </c>
      <c r="D21" s="20">
        <v>1613.2</v>
      </c>
      <c r="E21" s="16"/>
      <c r="F21" s="15">
        <v>186.5</v>
      </c>
      <c r="G21" s="17"/>
      <c r="H21" s="21">
        <v>1426.7</v>
      </c>
      <c r="I21" s="18">
        <v>5.42</v>
      </c>
    </row>
    <row r="22" spans="1:12" ht="10.15" customHeight="1">
      <c r="A22" s="23" t="s">
        <v>52</v>
      </c>
      <c r="B22" s="24">
        <v>1465</v>
      </c>
      <c r="C22" s="24">
        <v>100.8</v>
      </c>
      <c r="D22" s="28">
        <v>1565.8</v>
      </c>
      <c r="E22" s="25"/>
      <c r="F22" s="24">
        <v>147.1</v>
      </c>
      <c r="G22" s="26"/>
      <c r="H22" s="29">
        <v>1418.7</v>
      </c>
      <c r="I22" s="93">
        <v>5.33</v>
      </c>
    </row>
    <row r="23" spans="1:12" ht="10.15" customHeight="1">
      <c r="A23" s="23" t="s">
        <v>53</v>
      </c>
      <c r="B23" s="24">
        <v>1249.4000000000001</v>
      </c>
      <c r="C23" s="24">
        <v>97.585999999999999</v>
      </c>
      <c r="D23" s="28">
        <v>1347</v>
      </c>
      <c r="E23" s="25"/>
      <c r="F23" s="24">
        <v>167.09700000000001</v>
      </c>
      <c r="G23" s="26"/>
      <c r="H23" s="29">
        <v>1179.9000000000001</v>
      </c>
      <c r="I23" s="93">
        <v>4.38</v>
      </c>
    </row>
    <row r="24" spans="1:12" ht="10.15" customHeight="1">
      <c r="A24" s="23" t="s">
        <v>54</v>
      </c>
      <c r="B24" s="24">
        <v>1643.8</v>
      </c>
      <c r="C24" s="24">
        <v>90.832999999999998</v>
      </c>
      <c r="D24" s="28">
        <v>1734.6</v>
      </c>
      <c r="E24" s="25"/>
      <c r="F24" s="24">
        <v>230.80500000000001</v>
      </c>
      <c r="G24" s="26"/>
      <c r="H24" s="29">
        <v>1503.8</v>
      </c>
      <c r="I24" s="93">
        <v>5.51</v>
      </c>
    </row>
    <row r="25" spans="1:12" ht="10.15" customHeight="1">
      <c r="A25" s="23" t="s">
        <v>55</v>
      </c>
      <c r="B25" s="24">
        <v>1394.4</v>
      </c>
      <c r="C25" s="24">
        <v>77.540435874720004</v>
      </c>
      <c r="D25" s="28">
        <v>1471.9404358747202</v>
      </c>
      <c r="E25" s="25"/>
      <c r="F25" s="24">
        <v>176.45699999999999</v>
      </c>
      <c r="G25" s="26"/>
      <c r="H25" s="29">
        <v>1295.4834358747203</v>
      </c>
      <c r="I25" s="93">
        <v>4.6945459798688933</v>
      </c>
    </row>
    <row r="26" spans="1:12" ht="10.15" customHeight="1">
      <c r="A26" s="23" t="s">
        <v>56</v>
      </c>
      <c r="B26" s="24">
        <v>1590.4</v>
      </c>
      <c r="C26" s="24">
        <v>106.61786343318599</v>
      </c>
      <c r="D26" s="28">
        <v>1697.017863433186</v>
      </c>
      <c r="E26" s="25"/>
      <c r="F26" s="24">
        <v>221.41019800000001</v>
      </c>
      <c r="G26" s="26"/>
      <c r="H26" s="29">
        <v>1475.607665433186</v>
      </c>
      <c r="I26" s="93">
        <v>5.2861880084586659</v>
      </c>
    </row>
    <row r="27" spans="1:12" ht="10.15" customHeight="1">
      <c r="A27" s="23" t="s">
        <v>57</v>
      </c>
      <c r="B27" s="24">
        <v>1654.8000000000002</v>
      </c>
      <c r="C27" s="24">
        <v>97.328567381976015</v>
      </c>
      <c r="D27" s="28">
        <v>1752.1285673819762</v>
      </c>
      <c r="E27" s="25"/>
      <c r="F27" s="24">
        <v>254.66197699999998</v>
      </c>
      <c r="G27" s="26"/>
      <c r="H27" s="29">
        <v>1497.4665903819762</v>
      </c>
      <c r="I27" s="93">
        <v>5.3029333106110457</v>
      </c>
      <c r="J27" s="30"/>
      <c r="K27" s="19"/>
      <c r="L27" s="19"/>
    </row>
    <row r="28" spans="1:12" ht="10.15" customHeight="1">
      <c r="A28" s="23" t="s">
        <v>58</v>
      </c>
      <c r="B28" s="24">
        <v>1660.1</v>
      </c>
      <c r="C28" s="24">
        <v>104.03368890039</v>
      </c>
      <c r="D28" s="28">
        <v>1764.1336889003899</v>
      </c>
      <c r="E28" s="25"/>
      <c r="F28" s="24">
        <v>292.55450022999997</v>
      </c>
      <c r="G28" s="26"/>
      <c r="H28" s="29">
        <v>1471.5791886703898</v>
      </c>
      <c r="I28" s="93">
        <v>5.1578432179544595</v>
      </c>
      <c r="J28" s="30"/>
      <c r="K28" s="19"/>
      <c r="L28" s="19"/>
    </row>
    <row r="29" spans="1:12" ht="10.15" customHeight="1">
      <c r="A29" s="23" t="s">
        <v>59</v>
      </c>
      <c r="B29" s="24">
        <v>1674.5</v>
      </c>
      <c r="C29" s="24">
        <v>103.34348</v>
      </c>
      <c r="D29" s="28">
        <v>1777.84348</v>
      </c>
      <c r="E29" s="25"/>
      <c r="F29" s="24">
        <v>271.89057199999996</v>
      </c>
      <c r="G29" s="26"/>
      <c r="H29" s="29">
        <v>1505.952908</v>
      </c>
      <c r="I29" s="93">
        <v>5.2271007422027909</v>
      </c>
      <c r="J29" s="30"/>
      <c r="K29" s="19"/>
      <c r="L29" s="19"/>
    </row>
    <row r="30" spans="1:12" ht="10.15" customHeight="1">
      <c r="A30" s="23" t="s">
        <v>60</v>
      </c>
      <c r="B30" s="24">
        <v>1631.7</v>
      </c>
      <c r="C30" s="24">
        <v>143.46423499999997</v>
      </c>
      <c r="D30" s="28">
        <v>1775.164235</v>
      </c>
      <c r="E30" s="25"/>
      <c r="F30" s="24">
        <v>271.09031300000004</v>
      </c>
      <c r="G30" s="26"/>
      <c r="H30" s="29">
        <v>1504.073922</v>
      </c>
      <c r="I30" s="93">
        <v>5.171844491077243</v>
      </c>
      <c r="J30" s="30"/>
      <c r="K30" s="19"/>
      <c r="L30" s="19"/>
    </row>
    <row r="31" spans="1:12" ht="10.15" customHeight="1">
      <c r="A31" s="23" t="s">
        <v>61</v>
      </c>
      <c r="B31" s="24">
        <v>1575.48</v>
      </c>
      <c r="C31" s="24">
        <v>165.07009400000001</v>
      </c>
      <c r="D31" s="28">
        <v>1740.5500939999999</v>
      </c>
      <c r="E31" s="25"/>
      <c r="F31" s="24">
        <v>230.40884699999998</v>
      </c>
      <c r="G31" s="26"/>
      <c r="H31" s="29">
        <v>1510.141247</v>
      </c>
      <c r="I31" s="93">
        <v>5.1459308158193675</v>
      </c>
      <c r="J31" s="30"/>
      <c r="K31" s="19"/>
      <c r="L31" s="19"/>
    </row>
    <row r="32" spans="1:12" ht="10.15" customHeight="1">
      <c r="A32" s="23" t="s">
        <v>62</v>
      </c>
      <c r="B32" s="24">
        <v>1504.96</v>
      </c>
      <c r="C32" s="24">
        <v>157.59939199999999</v>
      </c>
      <c r="D32" s="28">
        <v>1662.5593920000001</v>
      </c>
      <c r="E32" s="25"/>
      <c r="F32" s="24">
        <v>233.12412</v>
      </c>
      <c r="G32" s="26"/>
      <c r="H32" s="29">
        <v>1429.4352720000002</v>
      </c>
      <c r="I32" s="93">
        <v>4.8261370542645379</v>
      </c>
      <c r="J32" s="30"/>
      <c r="K32" s="19"/>
      <c r="L32" s="19"/>
    </row>
    <row r="33" spans="1:12" ht="10.15" customHeight="1">
      <c r="A33" s="23" t="s">
        <v>63</v>
      </c>
      <c r="B33" s="24">
        <v>1426.96</v>
      </c>
      <c r="C33" s="24">
        <v>133.300962</v>
      </c>
      <c r="D33" s="28">
        <v>1560.2609620000001</v>
      </c>
      <c r="E33" s="25"/>
      <c r="F33" s="24">
        <v>190.48877500000003</v>
      </c>
      <c r="G33" s="26"/>
      <c r="H33" s="29">
        <v>1369.772187</v>
      </c>
      <c r="I33" s="93">
        <v>4.5812418517883984</v>
      </c>
      <c r="J33" s="30"/>
      <c r="K33" s="19"/>
      <c r="L33" s="19"/>
    </row>
    <row r="34" spans="1:12" ht="10.15" customHeight="1">
      <c r="A34" s="23" t="s">
        <v>64</v>
      </c>
      <c r="B34" s="24">
        <v>1448.37</v>
      </c>
      <c r="C34" s="24">
        <v>131.58839800000001</v>
      </c>
      <c r="D34" s="28">
        <v>1579.958398</v>
      </c>
      <c r="E34" s="25"/>
      <c r="F34" s="24">
        <v>232.27881500000001</v>
      </c>
      <c r="G34" s="26"/>
      <c r="H34" s="29">
        <v>1347.6795830000001</v>
      </c>
      <c r="I34" s="93">
        <v>4.4624572965389717</v>
      </c>
      <c r="J34" s="30"/>
      <c r="K34" s="19"/>
      <c r="L34" s="19"/>
    </row>
    <row r="35" spans="1:12" ht="10.15" customHeight="1">
      <c r="A35" s="23" t="s">
        <v>65</v>
      </c>
      <c r="B35" s="24">
        <v>1664.6</v>
      </c>
      <c r="C35" s="24">
        <v>148.68152199999997</v>
      </c>
      <c r="D35" s="28">
        <v>1813.2815219999998</v>
      </c>
      <c r="E35" s="25"/>
      <c r="F35" s="24">
        <v>264.63321399999995</v>
      </c>
      <c r="G35" s="26"/>
      <c r="H35" s="29">
        <v>1548.6483079999998</v>
      </c>
      <c r="I35" s="93">
        <v>5.0809044755417343</v>
      </c>
      <c r="J35" s="30"/>
      <c r="K35" s="19"/>
      <c r="L35" s="19"/>
    </row>
    <row r="36" spans="1:12" ht="10.15" customHeight="1">
      <c r="A36" s="23" t="s">
        <v>66</v>
      </c>
      <c r="B36" s="24">
        <v>1445.44</v>
      </c>
      <c r="C36" s="24">
        <v>111.48342300000002</v>
      </c>
      <c r="D36" s="28">
        <v>1556.9234230000002</v>
      </c>
      <c r="E36" s="25"/>
      <c r="F36" s="24">
        <v>200.699082</v>
      </c>
      <c r="G36" s="26"/>
      <c r="H36" s="29">
        <v>1356.2243410000001</v>
      </c>
      <c r="I36" s="93">
        <v>4.4113549354177453</v>
      </c>
      <c r="J36" s="30"/>
      <c r="K36" s="19"/>
      <c r="L36" s="19"/>
    </row>
    <row r="37" spans="1:12" ht="10.15" customHeight="1">
      <c r="A37" s="23" t="s">
        <v>225</v>
      </c>
      <c r="B37" s="24">
        <v>1599.2</v>
      </c>
      <c r="C37" s="24">
        <v>109.62511799999999</v>
      </c>
      <c r="D37" s="28">
        <v>1708.825118</v>
      </c>
      <c r="E37" s="25"/>
      <c r="F37" s="24">
        <v>244.61132600000002</v>
      </c>
      <c r="G37" s="26"/>
      <c r="H37" s="29">
        <v>1464.213792</v>
      </c>
      <c r="I37" s="93">
        <v>4.7271481136115732</v>
      </c>
      <c r="J37" s="30"/>
      <c r="K37" s="19"/>
      <c r="L37" s="19"/>
    </row>
    <row r="38" spans="1:12" ht="10.15" customHeight="1">
      <c r="A38" s="23" t="s">
        <v>68</v>
      </c>
      <c r="B38" s="24">
        <v>1512.5</v>
      </c>
      <c r="C38" s="24">
        <v>103.55183900000002</v>
      </c>
      <c r="D38" s="28">
        <v>1616.051839</v>
      </c>
      <c r="E38" s="25"/>
      <c r="F38" s="24">
        <v>222.35298</v>
      </c>
      <c r="G38" s="26"/>
      <c r="H38" s="29">
        <v>1393.6988590000001</v>
      </c>
      <c r="I38" s="93">
        <v>4.4670257730546679</v>
      </c>
      <c r="J38" s="30"/>
      <c r="K38" s="19"/>
      <c r="L38" s="19"/>
    </row>
    <row r="39" spans="1:12" ht="10.15" customHeight="1">
      <c r="A39" s="23" t="s">
        <v>226</v>
      </c>
      <c r="B39" s="24">
        <v>1339.3</v>
      </c>
      <c r="C39" s="24">
        <v>87.479089000000002</v>
      </c>
      <c r="D39" s="28">
        <v>1426.7790889999999</v>
      </c>
      <c r="E39" s="25"/>
      <c r="F39" s="24">
        <v>212.921288</v>
      </c>
      <c r="G39" s="26"/>
      <c r="H39" s="29">
        <v>1213.8578009999999</v>
      </c>
      <c r="I39" s="93">
        <v>3.8631958388595864</v>
      </c>
      <c r="J39" s="30"/>
      <c r="K39" s="19"/>
      <c r="L39" s="19"/>
    </row>
    <row r="40" spans="1:12" ht="10.15" customHeight="1">
      <c r="A40" s="23" t="s">
        <v>70</v>
      </c>
      <c r="B40" s="24">
        <v>1093.54</v>
      </c>
      <c r="C40" s="24">
        <v>81.574003480000002</v>
      </c>
      <c r="D40" s="28">
        <v>1175.1140034800001</v>
      </c>
      <c r="E40" s="25"/>
      <c r="F40" s="24">
        <v>220.81620277000007</v>
      </c>
      <c r="G40" s="26"/>
      <c r="H40" s="29">
        <v>954.29780071000005</v>
      </c>
      <c r="I40" s="93">
        <v>3.0165048896161819</v>
      </c>
      <c r="J40" s="30"/>
      <c r="K40" s="19"/>
      <c r="L40" s="19"/>
    </row>
    <row r="41" spans="1:12" ht="10.15" customHeight="1">
      <c r="A41" s="23" t="s">
        <v>71</v>
      </c>
      <c r="B41" s="24">
        <v>1142.4000000000001</v>
      </c>
      <c r="C41" s="24">
        <v>51.78952275999999</v>
      </c>
      <c r="D41" s="28">
        <v>1194.18952276</v>
      </c>
      <c r="E41" s="25"/>
      <c r="F41" s="24">
        <v>189.79324700999999</v>
      </c>
      <c r="G41" s="26"/>
      <c r="H41" s="29">
        <v>1004.3962757500001</v>
      </c>
      <c r="I41" s="93">
        <v>3.1519136760761159</v>
      </c>
      <c r="J41" s="30"/>
      <c r="K41" s="19"/>
      <c r="L41" s="19"/>
    </row>
    <row r="42" spans="1:12" ht="10.15" customHeight="1">
      <c r="A42" s="23" t="s">
        <v>568</v>
      </c>
      <c r="B42" s="24">
        <v>1011.8699999999999</v>
      </c>
      <c r="C42" s="24">
        <v>82.918730279999991</v>
      </c>
      <c r="D42" s="28">
        <v>1094.78873028</v>
      </c>
      <c r="E42" s="25"/>
      <c r="F42" s="24">
        <v>160.70818926000001</v>
      </c>
      <c r="G42" s="26"/>
      <c r="H42" s="29">
        <v>934.08054101999994</v>
      </c>
      <c r="I42" s="93">
        <v>2.9101057429714086</v>
      </c>
      <c r="J42" s="30"/>
      <c r="K42" s="19"/>
      <c r="L42" s="19"/>
    </row>
    <row r="43" spans="1:12" ht="10.15" customHeight="1">
      <c r="A43" s="23" t="s">
        <v>580</v>
      </c>
      <c r="B43" s="24">
        <v>957.90000000000009</v>
      </c>
      <c r="C43" s="24">
        <v>104.03180653</v>
      </c>
      <c r="D43" s="28">
        <v>1061.9318065300001</v>
      </c>
      <c r="E43" s="25"/>
      <c r="F43" s="24">
        <v>178.57290047999999</v>
      </c>
      <c r="G43" s="26"/>
      <c r="H43" s="29">
        <v>883.35890605000009</v>
      </c>
      <c r="I43" s="93">
        <v>2.7323952454271843</v>
      </c>
      <c r="J43" s="30"/>
      <c r="K43" s="19"/>
      <c r="L43" s="19"/>
    </row>
    <row r="44" spans="1:12" ht="10.15" customHeight="1">
      <c r="A44" s="23" t="s">
        <v>610</v>
      </c>
      <c r="B44" s="24">
        <v>899.6</v>
      </c>
      <c r="C44" s="24">
        <v>87.585057449999994</v>
      </c>
      <c r="D44" s="28">
        <v>987.18505745000004</v>
      </c>
      <c r="E44" s="25"/>
      <c r="F44" s="24">
        <v>120.93236825999998</v>
      </c>
      <c r="G44" s="26"/>
      <c r="H44" s="29">
        <v>866.25268919000007</v>
      </c>
      <c r="I44" s="93">
        <v>2.6623814333124223</v>
      </c>
      <c r="J44" s="30"/>
      <c r="K44" s="19"/>
      <c r="L44" s="19"/>
    </row>
    <row r="45" spans="1:12" ht="10.15" customHeight="1">
      <c r="A45" s="31" t="s">
        <v>627</v>
      </c>
      <c r="B45" s="33">
        <v>788.64717940587491</v>
      </c>
      <c r="C45" s="33">
        <v>83.566750269999986</v>
      </c>
      <c r="D45" s="34">
        <v>872.21392967587485</v>
      </c>
      <c r="E45" s="35"/>
      <c r="F45" s="33">
        <v>152.39702887999999</v>
      </c>
      <c r="G45" s="36"/>
      <c r="H45" s="37">
        <v>719.81690079587486</v>
      </c>
      <c r="I45" s="106">
        <v>2.1985592749776082</v>
      </c>
      <c r="J45" s="30"/>
      <c r="K45" s="19"/>
      <c r="L45" s="19"/>
    </row>
    <row r="46" spans="1:12" ht="13.15" customHeight="1">
      <c r="A46" s="43" t="s">
        <v>43</v>
      </c>
      <c r="B46" s="40"/>
      <c r="C46" s="41"/>
      <c r="D46" s="40"/>
      <c r="E46" s="40"/>
      <c r="F46" s="40"/>
      <c r="G46" s="40"/>
      <c r="H46" s="40"/>
      <c r="I46" s="40"/>
      <c r="J46" s="42"/>
      <c r="K46" s="42"/>
    </row>
    <row r="49" spans="2:9">
      <c r="B49" s="19"/>
      <c r="C49" s="19"/>
      <c r="D49" s="30"/>
    </row>
    <row r="50" spans="2:9">
      <c r="B50" s="19"/>
      <c r="C50" s="19"/>
      <c r="D50" s="30"/>
      <c r="F50" s="19"/>
      <c r="H50" s="19"/>
      <c r="I50" s="19"/>
    </row>
    <row r="51" spans="2:9">
      <c r="B51" s="19"/>
      <c r="C51" s="19"/>
      <c r="D51" s="30"/>
      <c r="F51" s="19"/>
      <c r="H51" s="19"/>
      <c r="I51" s="19"/>
    </row>
    <row r="52" spans="2:9">
      <c r="B52" s="19"/>
      <c r="C52" s="19"/>
      <c r="D52" s="30"/>
      <c r="F52" s="19"/>
      <c r="H52" s="19"/>
      <c r="I52" s="19"/>
    </row>
    <row r="53" spans="2:9">
      <c r="B53" s="19"/>
      <c r="C53" s="19"/>
      <c r="D53" s="30"/>
      <c r="F53" s="19"/>
      <c r="H53" s="19"/>
      <c r="I53" s="19"/>
    </row>
    <row r="54" spans="2:9">
      <c r="B54" s="19"/>
      <c r="C54" s="19"/>
      <c r="D54" s="19"/>
      <c r="F54" s="19"/>
      <c r="H54" s="19"/>
      <c r="I54" s="19"/>
    </row>
    <row r="55" spans="2:9">
      <c r="B55" s="19"/>
      <c r="C55" s="19"/>
      <c r="D55" s="19"/>
      <c r="F55" s="19"/>
      <c r="H55" s="19"/>
      <c r="I55" s="19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A22:A26 A27:A4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28" sqref="O28"/>
    </sheetView>
  </sheetViews>
  <sheetFormatPr defaultColWidth="9.7109375" defaultRowHeight="12"/>
  <cols>
    <col min="1" max="1" width="9.42578125" customWidth="1"/>
    <col min="2" max="4" width="15" customWidth="1"/>
    <col min="5" max="5" width="1.42578125" customWidth="1"/>
    <col min="6" max="6" width="15" customWidth="1"/>
    <col min="7" max="7" width="1.42578125" customWidth="1"/>
    <col min="8" max="8" width="15" customWidth="1"/>
    <col min="9" max="9" width="14.28515625" customWidth="1"/>
    <col min="11" max="11" width="11.7109375" customWidth="1"/>
  </cols>
  <sheetData>
    <row r="1" spans="1:9">
      <c r="A1" s="1" t="s">
        <v>227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>
      <c r="B3" s="3"/>
      <c r="C3" s="3"/>
      <c r="D3" s="3"/>
      <c r="E3" s="3"/>
      <c r="F3" s="3"/>
      <c r="G3" s="3"/>
      <c r="H3" s="7"/>
      <c r="I3" s="230" t="s">
        <v>3</v>
      </c>
    </row>
    <row r="4" spans="1:9">
      <c r="A4" s="31" t="s">
        <v>47</v>
      </c>
      <c r="B4" s="10" t="s">
        <v>4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9</v>
      </c>
    </row>
    <row r="5" spans="1:9">
      <c r="A5" s="80"/>
      <c r="B5" s="610" t="s">
        <v>520</v>
      </c>
      <c r="C5" s="610"/>
      <c r="D5" s="610"/>
      <c r="E5" s="610"/>
      <c r="F5" s="610"/>
      <c r="G5" s="610"/>
      <c r="H5" s="610"/>
      <c r="I5" s="14" t="s">
        <v>512</v>
      </c>
    </row>
    <row r="6" spans="1:9" ht="3" customHeight="1">
      <c r="A6" s="3"/>
      <c r="B6" s="3"/>
      <c r="C6" s="3"/>
      <c r="D6" s="3"/>
      <c r="E6" s="3"/>
      <c r="F6" s="3"/>
      <c r="G6" s="3"/>
      <c r="H6" s="3"/>
      <c r="I6" s="3"/>
    </row>
    <row r="7" spans="1:9" ht="10.15" customHeight="1">
      <c r="A7" s="6" t="s">
        <v>11</v>
      </c>
      <c r="B7" s="15">
        <v>690.2</v>
      </c>
      <c r="C7" s="15">
        <v>19.3</v>
      </c>
      <c r="D7" s="15">
        <v>709.5</v>
      </c>
      <c r="E7" s="84"/>
      <c r="F7" s="15">
        <v>111.5</v>
      </c>
      <c r="G7" s="15"/>
      <c r="H7" s="17">
        <v>598</v>
      </c>
      <c r="I7" s="18">
        <v>2.61207231683826</v>
      </c>
    </row>
    <row r="8" spans="1:9" ht="10.15" customHeight="1">
      <c r="A8" s="6" t="s">
        <v>12</v>
      </c>
      <c r="B8" s="15">
        <v>756</v>
      </c>
      <c r="C8" s="15">
        <v>21.7</v>
      </c>
      <c r="D8" s="15">
        <v>777.7</v>
      </c>
      <c r="E8" s="84"/>
      <c r="F8" s="15">
        <v>125</v>
      </c>
      <c r="G8" s="15"/>
      <c r="H8" s="17">
        <v>652.70000000000005</v>
      </c>
      <c r="I8" s="18">
        <v>2.8236220404313901</v>
      </c>
    </row>
    <row r="9" spans="1:9" ht="10.15" customHeight="1">
      <c r="A9" s="6" t="s">
        <v>13</v>
      </c>
      <c r="B9" s="15">
        <v>732.2</v>
      </c>
      <c r="C9" s="15">
        <v>21.7</v>
      </c>
      <c r="D9" s="15">
        <v>753.9</v>
      </c>
      <c r="E9" s="84"/>
      <c r="F9" s="15">
        <v>89.9</v>
      </c>
      <c r="G9" s="15"/>
      <c r="H9" s="17">
        <v>664</v>
      </c>
      <c r="I9" s="18">
        <v>2.8458525128363399</v>
      </c>
    </row>
    <row r="10" spans="1:9" ht="10.15" customHeight="1">
      <c r="A10" s="6" t="s">
        <v>14</v>
      </c>
      <c r="B10" s="15">
        <v>765.6</v>
      </c>
      <c r="C10" s="15">
        <v>27.4</v>
      </c>
      <c r="D10" s="15">
        <v>793</v>
      </c>
      <c r="E10" s="84"/>
      <c r="F10" s="15">
        <v>89.3</v>
      </c>
      <c r="G10" s="15"/>
      <c r="H10" s="17">
        <v>703.7</v>
      </c>
      <c r="I10" s="18">
        <v>2.9895702784799401</v>
      </c>
    </row>
    <row r="11" spans="1:9" ht="10.15" customHeight="1">
      <c r="A11" s="6" t="s">
        <v>15</v>
      </c>
      <c r="B11" s="15">
        <v>645.6</v>
      </c>
      <c r="C11" s="15">
        <v>40.200000000000003</v>
      </c>
      <c r="D11" s="15">
        <v>685.8</v>
      </c>
      <c r="E11" s="84"/>
      <c r="F11" s="15">
        <v>82.3</v>
      </c>
      <c r="G11" s="15"/>
      <c r="H11" s="17">
        <v>603.5</v>
      </c>
      <c r="I11" s="18">
        <v>2.5413950511226799</v>
      </c>
    </row>
    <row r="12" spans="1:9" ht="10.15" customHeight="1">
      <c r="A12" s="6" t="s">
        <v>16</v>
      </c>
      <c r="B12" s="15">
        <v>694.2</v>
      </c>
      <c r="C12" s="15">
        <v>55.4</v>
      </c>
      <c r="D12" s="20">
        <v>749.6</v>
      </c>
      <c r="E12" s="84"/>
      <c r="F12" s="15">
        <v>82</v>
      </c>
      <c r="G12" s="15"/>
      <c r="H12" s="21">
        <v>667.6</v>
      </c>
      <c r="I12" s="18">
        <v>2.7858686852669399</v>
      </c>
    </row>
    <row r="13" spans="1:9" ht="10.15" customHeight="1">
      <c r="A13" s="6" t="s">
        <v>17</v>
      </c>
      <c r="B13" s="15">
        <v>752.4</v>
      </c>
      <c r="C13" s="15">
        <v>69.900000000000006</v>
      </c>
      <c r="D13" s="20">
        <v>822.3</v>
      </c>
      <c r="E13" s="84"/>
      <c r="F13" s="15">
        <v>103.2</v>
      </c>
      <c r="G13" s="15"/>
      <c r="H13" s="21">
        <v>719.1</v>
      </c>
      <c r="I13" s="18">
        <v>2.9741422095754899</v>
      </c>
    </row>
    <row r="14" spans="1:9" ht="10.15" customHeight="1">
      <c r="A14" s="6" t="s">
        <v>18</v>
      </c>
      <c r="B14" s="15">
        <v>909.7</v>
      </c>
      <c r="C14" s="15">
        <v>72.7</v>
      </c>
      <c r="D14" s="20">
        <v>982.4</v>
      </c>
      <c r="E14" s="84"/>
      <c r="F14" s="15">
        <v>125.3</v>
      </c>
      <c r="G14" s="15"/>
      <c r="H14" s="21">
        <v>857.1</v>
      </c>
      <c r="I14" s="18">
        <v>3.5133883376164499</v>
      </c>
    </row>
    <row r="15" spans="1:9" ht="10.15" customHeight="1">
      <c r="A15" s="6" t="s">
        <v>19</v>
      </c>
      <c r="B15" s="15">
        <v>853.4</v>
      </c>
      <c r="C15" s="15">
        <v>88.4</v>
      </c>
      <c r="D15" s="20">
        <v>941.8</v>
      </c>
      <c r="E15" s="84"/>
      <c r="F15" s="15">
        <v>149.69999999999999</v>
      </c>
      <c r="G15" s="15"/>
      <c r="H15" s="21">
        <v>792.1</v>
      </c>
      <c r="I15" s="18">
        <v>3.22</v>
      </c>
    </row>
    <row r="16" spans="1:9" ht="10.15" customHeight="1">
      <c r="A16" s="6" t="s">
        <v>20</v>
      </c>
      <c r="B16" s="15">
        <v>906.4</v>
      </c>
      <c r="C16" s="15">
        <v>93.113</v>
      </c>
      <c r="D16" s="20">
        <v>999.6</v>
      </c>
      <c r="E16" s="84"/>
      <c r="F16" s="15">
        <v>203.1</v>
      </c>
      <c r="G16" s="15"/>
      <c r="H16" s="21">
        <v>796.5</v>
      </c>
      <c r="I16" s="18">
        <v>3.2</v>
      </c>
    </row>
    <row r="17" spans="1:12" ht="10.15" customHeight="1">
      <c r="A17" s="22" t="s">
        <v>21</v>
      </c>
      <c r="B17" s="15">
        <v>931.2</v>
      </c>
      <c r="C17" s="15">
        <v>100.962</v>
      </c>
      <c r="D17" s="20">
        <v>1032.162</v>
      </c>
      <c r="E17" s="84"/>
      <c r="F17" s="15">
        <v>222.43600000000001</v>
      </c>
      <c r="G17" s="15"/>
      <c r="H17" s="21">
        <v>809.726</v>
      </c>
      <c r="I17" s="18">
        <v>3.22</v>
      </c>
    </row>
    <row r="18" spans="1:12" ht="10.15" customHeight="1">
      <c r="A18" s="6" t="s">
        <v>22</v>
      </c>
      <c r="B18" s="15">
        <v>924</v>
      </c>
      <c r="C18" s="15">
        <v>130.51900000000001</v>
      </c>
      <c r="D18" s="20">
        <v>1054.519</v>
      </c>
      <c r="E18" s="84"/>
      <c r="F18" s="15">
        <v>252.922</v>
      </c>
      <c r="G18" s="15"/>
      <c r="H18" s="21">
        <v>801.59699999999998</v>
      </c>
      <c r="I18" s="18">
        <v>3.14</v>
      </c>
    </row>
    <row r="19" spans="1:12" ht="10.15" customHeight="1">
      <c r="A19" s="6" t="s">
        <v>23</v>
      </c>
      <c r="B19" s="15">
        <v>884.4</v>
      </c>
      <c r="C19" s="15">
        <v>142.80000000000001</v>
      </c>
      <c r="D19" s="20">
        <v>1027.2</v>
      </c>
      <c r="E19" s="84"/>
      <c r="F19" s="15">
        <v>221.3</v>
      </c>
      <c r="G19" s="15"/>
      <c r="H19" s="21">
        <v>805.9</v>
      </c>
      <c r="I19" s="18">
        <v>3.12</v>
      </c>
    </row>
    <row r="20" spans="1:12" ht="10.15" customHeight="1">
      <c r="A20" s="6" t="s">
        <v>24</v>
      </c>
      <c r="B20" s="15">
        <v>1014.8</v>
      </c>
      <c r="C20" s="15">
        <v>144.4</v>
      </c>
      <c r="D20" s="20">
        <v>1159.2</v>
      </c>
      <c r="E20" s="84"/>
      <c r="F20" s="15">
        <v>282.89999999999998</v>
      </c>
      <c r="G20" s="15"/>
      <c r="H20" s="21">
        <v>876.3</v>
      </c>
      <c r="I20" s="18">
        <v>3.35</v>
      </c>
    </row>
    <row r="21" spans="1:12" ht="10.15" customHeight="1">
      <c r="A21" s="6" t="s">
        <v>25</v>
      </c>
      <c r="B21" s="15">
        <v>1102</v>
      </c>
      <c r="C21" s="15">
        <v>105.9</v>
      </c>
      <c r="D21" s="20">
        <v>1207.9000000000001</v>
      </c>
      <c r="E21" s="84"/>
      <c r="F21" s="15">
        <v>297.10000000000002</v>
      </c>
      <c r="G21" s="15"/>
      <c r="H21" s="21">
        <v>910.8</v>
      </c>
      <c r="I21" s="18">
        <v>3.44</v>
      </c>
    </row>
    <row r="22" spans="1:12" ht="10.15" customHeight="1">
      <c r="A22" s="23" t="s">
        <v>26</v>
      </c>
      <c r="B22" s="24">
        <v>1088.5</v>
      </c>
      <c r="C22" s="24">
        <v>126.4</v>
      </c>
      <c r="D22" s="28">
        <v>1214.9000000000001</v>
      </c>
      <c r="E22" s="172"/>
      <c r="F22" s="24">
        <v>316</v>
      </c>
      <c r="G22" s="24"/>
      <c r="H22" s="29">
        <v>899</v>
      </c>
      <c r="I22" s="93">
        <v>3.36</v>
      </c>
    </row>
    <row r="23" spans="1:12" ht="10.15" customHeight="1">
      <c r="A23" s="23" t="s">
        <v>27</v>
      </c>
      <c r="B23" s="24">
        <v>919.1</v>
      </c>
      <c r="C23" s="24">
        <v>171.947</v>
      </c>
      <c r="D23" s="28">
        <v>1091.047</v>
      </c>
      <c r="E23" s="172"/>
      <c r="F23" s="24">
        <v>263.44499999999999</v>
      </c>
      <c r="G23" s="24"/>
      <c r="H23" s="29">
        <v>827.60200000000009</v>
      </c>
      <c r="I23" s="93">
        <v>3.05</v>
      </c>
    </row>
    <row r="24" spans="1:12" ht="10.15" customHeight="1">
      <c r="A24" s="23" t="s">
        <v>149</v>
      </c>
      <c r="B24" s="24">
        <v>1144.5999999999999</v>
      </c>
      <c r="C24" s="24">
        <v>148.95599999999999</v>
      </c>
      <c r="D24" s="28">
        <v>1293.5999999999999</v>
      </c>
      <c r="E24" s="172"/>
      <c r="F24" s="24">
        <v>363.17</v>
      </c>
      <c r="G24" s="24"/>
      <c r="H24" s="29">
        <v>930.4</v>
      </c>
      <c r="I24" s="93">
        <v>3.39</v>
      </c>
    </row>
    <row r="25" spans="1:12" ht="10.15" customHeight="1">
      <c r="A25" s="23" t="s">
        <v>29</v>
      </c>
      <c r="B25" s="24">
        <v>1067.5899999999999</v>
      </c>
      <c r="C25" s="24">
        <v>190.53213399999996</v>
      </c>
      <c r="D25" s="28">
        <v>1258.122134</v>
      </c>
      <c r="E25" s="172"/>
      <c r="F25" s="24">
        <v>305.20538799999997</v>
      </c>
      <c r="G25" s="24"/>
      <c r="H25" s="29">
        <v>952.91674599999999</v>
      </c>
      <c r="I25" s="93">
        <v>3.4333156043956041</v>
      </c>
    </row>
    <row r="26" spans="1:12" ht="10.15" customHeight="1">
      <c r="A26" s="23" t="s">
        <v>30</v>
      </c>
      <c r="B26" s="24">
        <v>1129.95</v>
      </c>
      <c r="C26" s="24">
        <v>198.99580300000005</v>
      </c>
      <c r="D26" s="28">
        <v>1328.9458030000001</v>
      </c>
      <c r="E26" s="172"/>
      <c r="F26" s="24">
        <v>336.80036200000006</v>
      </c>
      <c r="G26" s="24"/>
      <c r="H26" s="29">
        <v>992.14544100000001</v>
      </c>
      <c r="I26" s="93">
        <v>3.5310682798530837</v>
      </c>
    </row>
    <row r="27" spans="1:12" ht="10.15" customHeight="1">
      <c r="A27" s="23" t="s">
        <v>31</v>
      </c>
      <c r="B27" s="24">
        <v>1146.46</v>
      </c>
      <c r="C27" s="24">
        <v>187.60075699999999</v>
      </c>
      <c r="D27" s="28">
        <v>1334.060757</v>
      </c>
      <c r="E27" s="172"/>
      <c r="F27" s="24">
        <v>370.16359700000015</v>
      </c>
      <c r="G27" s="24"/>
      <c r="H27" s="29">
        <v>963.89715999999976</v>
      </c>
      <c r="I27" s="93">
        <v>3.3949556044936835</v>
      </c>
      <c r="J27" s="30"/>
      <c r="K27" s="19"/>
      <c r="L27" s="19"/>
    </row>
    <row r="28" spans="1:12" ht="10.15" customHeight="1">
      <c r="A28" s="23" t="s">
        <v>228</v>
      </c>
      <c r="B28" s="24">
        <v>1136.6400000000001</v>
      </c>
      <c r="C28" s="24">
        <v>175.80420300000003</v>
      </c>
      <c r="D28" s="28">
        <v>1312.444203</v>
      </c>
      <c r="E28" s="172"/>
      <c r="F28" s="24">
        <v>380.307706</v>
      </c>
      <c r="G28" s="24"/>
      <c r="H28" s="29">
        <v>932.13649699999996</v>
      </c>
      <c r="I28" s="93">
        <v>3.250268236878894</v>
      </c>
      <c r="J28" s="30"/>
      <c r="K28" s="19"/>
      <c r="L28" s="19"/>
    </row>
    <row r="29" spans="1:12" ht="10.15" customHeight="1">
      <c r="A29" s="23" t="s">
        <v>151</v>
      </c>
      <c r="B29" s="24">
        <v>1048.8800000000001</v>
      </c>
      <c r="C29" s="24">
        <v>190.33651090000001</v>
      </c>
      <c r="D29" s="28">
        <v>1239.2165109000002</v>
      </c>
      <c r="E29" s="172"/>
      <c r="F29" s="24">
        <v>352.59401500000001</v>
      </c>
      <c r="G29" s="24"/>
      <c r="H29" s="29">
        <v>886.62249590000022</v>
      </c>
      <c r="I29" s="93">
        <v>3.0624133181742774</v>
      </c>
      <c r="J29" s="30"/>
      <c r="K29" s="19"/>
      <c r="L29" s="19"/>
    </row>
    <row r="30" spans="1:12" ht="10.15" customHeight="1">
      <c r="A30" s="23" t="s">
        <v>34</v>
      </c>
      <c r="B30" s="24">
        <v>1119.9000000000001</v>
      </c>
      <c r="C30" s="24">
        <v>147.06147300000001</v>
      </c>
      <c r="D30" s="28">
        <v>1266.9614730000001</v>
      </c>
      <c r="E30" s="172"/>
      <c r="F30" s="24">
        <v>367.13283100000007</v>
      </c>
      <c r="G30" s="24"/>
      <c r="H30" s="29">
        <v>899.82864199999995</v>
      </c>
      <c r="I30" s="93">
        <v>3.0795811683890335</v>
      </c>
      <c r="J30" s="30"/>
      <c r="K30" s="19"/>
      <c r="L30" s="19"/>
    </row>
    <row r="31" spans="1:12" ht="10.15" customHeight="1">
      <c r="A31" s="23" t="s">
        <v>229</v>
      </c>
      <c r="B31" s="24">
        <v>1028.54</v>
      </c>
      <c r="C31" s="24">
        <v>168.57722700000002</v>
      </c>
      <c r="D31" s="28">
        <v>1197.117227</v>
      </c>
      <c r="E31" s="172"/>
      <c r="F31" s="24">
        <v>325.37390999999997</v>
      </c>
      <c r="G31" s="24"/>
      <c r="H31" s="29">
        <v>871.74331699999993</v>
      </c>
      <c r="I31" s="93">
        <v>2.9559229665141289</v>
      </c>
      <c r="J31" s="30"/>
      <c r="K31" s="19"/>
      <c r="L31" s="19"/>
    </row>
    <row r="32" spans="1:12" ht="10.15" customHeight="1">
      <c r="A32" s="23" t="s">
        <v>36</v>
      </c>
      <c r="B32" s="24">
        <v>1008.8</v>
      </c>
      <c r="C32" s="24">
        <v>184.60594800000001</v>
      </c>
      <c r="D32" s="28">
        <v>1193.4059480000001</v>
      </c>
      <c r="E32" s="172"/>
      <c r="F32" s="24">
        <v>326.48483199999998</v>
      </c>
      <c r="G32" s="24"/>
      <c r="H32" s="29">
        <v>866.9211160000001</v>
      </c>
      <c r="I32" s="93">
        <v>2.9125857350333813</v>
      </c>
      <c r="J32" s="30"/>
      <c r="K32" s="19"/>
      <c r="L32" s="19"/>
    </row>
    <row r="33" spans="1:12" ht="10.15" customHeight="1">
      <c r="A33" s="23" t="s">
        <v>230</v>
      </c>
      <c r="B33" s="24">
        <v>1001.44</v>
      </c>
      <c r="C33" s="24">
        <v>236.85872599999999</v>
      </c>
      <c r="D33" s="28">
        <v>1238.298726</v>
      </c>
      <c r="E33" s="172"/>
      <c r="F33" s="24">
        <v>280.23956800000002</v>
      </c>
      <c r="G33" s="65"/>
      <c r="H33" s="26">
        <v>958.05915800000002</v>
      </c>
      <c r="I33" s="93">
        <v>3.1874268062031521</v>
      </c>
      <c r="J33" s="30"/>
      <c r="K33" s="19"/>
      <c r="L33" s="19"/>
    </row>
    <row r="34" spans="1:12" ht="10.15" customHeight="1">
      <c r="A34" s="23" t="s">
        <v>231</v>
      </c>
      <c r="B34" s="24">
        <v>1103.92</v>
      </c>
      <c r="C34" s="24">
        <v>189.24012999999999</v>
      </c>
      <c r="D34" s="28">
        <v>1293.16013</v>
      </c>
      <c r="E34" s="172"/>
      <c r="F34" s="24">
        <v>356.18498999999997</v>
      </c>
      <c r="G34" s="65"/>
      <c r="H34" s="26">
        <v>936.97514000000001</v>
      </c>
      <c r="I34" s="93">
        <v>3.0871669493146787</v>
      </c>
      <c r="J34" s="30"/>
      <c r="K34" s="19"/>
      <c r="L34" s="19"/>
    </row>
    <row r="35" spans="1:12" ht="10.15" customHeight="1">
      <c r="A35" s="23" t="s">
        <v>155</v>
      </c>
      <c r="B35" s="24">
        <v>1097.8599999999999</v>
      </c>
      <c r="C35" s="24">
        <v>184.98439199999999</v>
      </c>
      <c r="D35" s="28">
        <v>1282.844392</v>
      </c>
      <c r="E35" s="172"/>
      <c r="F35" s="24">
        <v>331.01120299999997</v>
      </c>
      <c r="G35" s="65"/>
      <c r="H35" s="26">
        <v>951.83318899999995</v>
      </c>
      <c r="I35" s="93">
        <v>3.1084558942813585</v>
      </c>
      <c r="J35" s="30"/>
      <c r="K35" s="19"/>
      <c r="L35" s="19"/>
    </row>
    <row r="36" spans="1:12" ht="10.15" customHeight="1">
      <c r="A36" s="23" t="s">
        <v>232</v>
      </c>
      <c r="B36" s="24">
        <v>1207.5999999999999</v>
      </c>
      <c r="C36" s="24">
        <v>138.33041699999998</v>
      </c>
      <c r="D36" s="28">
        <v>1345.9304169999998</v>
      </c>
      <c r="E36" s="172"/>
      <c r="F36" s="24">
        <v>361.58446400000003</v>
      </c>
      <c r="G36" s="65"/>
      <c r="H36" s="26">
        <v>984.34595299999978</v>
      </c>
      <c r="I36" s="93">
        <v>3.1873054743222213</v>
      </c>
      <c r="J36" s="30"/>
      <c r="K36" s="19"/>
      <c r="L36" s="19"/>
    </row>
    <row r="37" spans="1:12" ht="10.35" customHeight="1">
      <c r="A37" s="23" t="s">
        <v>41</v>
      </c>
      <c r="B37" s="24">
        <v>1062.8599999999999</v>
      </c>
      <c r="C37" s="24">
        <v>173.563052</v>
      </c>
      <c r="D37" s="28">
        <v>1236.4230519999999</v>
      </c>
      <c r="E37" s="172"/>
      <c r="F37" s="24">
        <v>333.00124000000005</v>
      </c>
      <c r="G37" s="65"/>
      <c r="H37" s="26">
        <v>903.42181199999982</v>
      </c>
      <c r="I37" s="93">
        <v>2.9090772969963634</v>
      </c>
      <c r="J37" s="30"/>
      <c r="K37" s="19"/>
      <c r="L37" s="19"/>
    </row>
    <row r="38" spans="1:12" ht="10.35" customHeight="1">
      <c r="A38" s="23" t="s">
        <v>157</v>
      </c>
      <c r="B38" s="24">
        <v>1287.42</v>
      </c>
      <c r="C38" s="24">
        <v>138.76107999999999</v>
      </c>
      <c r="D38" s="28">
        <v>1426.1810800000001</v>
      </c>
      <c r="E38" s="172"/>
      <c r="F38" s="24">
        <v>420.21928300000002</v>
      </c>
      <c r="G38" s="65"/>
      <c r="H38" s="26">
        <v>1005.961797</v>
      </c>
      <c r="I38" s="93">
        <v>3.2157853727375687</v>
      </c>
      <c r="J38" s="30"/>
      <c r="K38" s="19"/>
      <c r="L38" s="19"/>
    </row>
    <row r="39" spans="1:12" ht="10.35" customHeight="1">
      <c r="A39" s="23" t="s">
        <v>158</v>
      </c>
      <c r="B39" s="24">
        <v>1103.6400000000001</v>
      </c>
      <c r="C39" s="24">
        <v>174.07270700000001</v>
      </c>
      <c r="D39" s="28">
        <v>1277.7127070000001</v>
      </c>
      <c r="E39" s="172"/>
      <c r="F39" s="24">
        <v>406.50215299999996</v>
      </c>
      <c r="G39" s="65"/>
      <c r="H39" s="26">
        <v>871.21055400000023</v>
      </c>
      <c r="I39" s="93">
        <v>2.7649622954098683</v>
      </c>
      <c r="J39" s="30"/>
      <c r="K39" s="19"/>
      <c r="L39" s="19"/>
    </row>
    <row r="40" spans="1:12" ht="10.35" customHeight="1">
      <c r="A40" s="23" t="s">
        <v>159</v>
      </c>
      <c r="B40" s="24">
        <v>1169.46</v>
      </c>
      <c r="C40" s="24">
        <v>180.70810114000002</v>
      </c>
      <c r="D40" s="28">
        <v>1350.1681011400001</v>
      </c>
      <c r="E40" s="172"/>
      <c r="F40" s="24">
        <v>449.16526379999999</v>
      </c>
      <c r="G40" s="65"/>
      <c r="H40" s="26">
        <v>901.00283734000004</v>
      </c>
      <c r="I40" s="93">
        <v>2.8394301637086428</v>
      </c>
      <c r="J40" s="30"/>
      <c r="K40" s="19"/>
      <c r="L40" s="19"/>
    </row>
    <row r="41" spans="1:12" ht="10.35" customHeight="1">
      <c r="A41" s="23" t="s">
        <v>233</v>
      </c>
      <c r="B41" s="24">
        <v>1100.1600000000001</v>
      </c>
      <c r="C41" s="24">
        <v>197.76798867999997</v>
      </c>
      <c r="D41" s="28">
        <v>1297.92798868</v>
      </c>
      <c r="E41" s="172"/>
      <c r="F41" s="24">
        <v>386.33203989000003</v>
      </c>
      <c r="G41" s="65"/>
      <c r="H41" s="26">
        <v>911.59594878999997</v>
      </c>
      <c r="I41" s="93">
        <v>2.8514871448642074</v>
      </c>
      <c r="J41" s="30"/>
      <c r="K41" s="19"/>
      <c r="L41" s="19"/>
    </row>
    <row r="42" spans="1:12" ht="10.35" customHeight="1">
      <c r="A42" s="23" t="s">
        <v>573</v>
      </c>
      <c r="B42" s="24">
        <v>1029.56</v>
      </c>
      <c r="C42" s="24">
        <v>174.81340931999998</v>
      </c>
      <c r="D42" s="28">
        <v>1204.3734093199998</v>
      </c>
      <c r="E42" s="172"/>
      <c r="F42" s="24">
        <v>346.06013261999993</v>
      </c>
      <c r="G42" s="65"/>
      <c r="H42" s="26">
        <v>858.31327669999996</v>
      </c>
      <c r="I42" s="93">
        <v>2.6657110527649417</v>
      </c>
      <c r="J42" s="30"/>
      <c r="K42" s="19"/>
      <c r="L42" s="19"/>
    </row>
    <row r="43" spans="1:12" ht="10.35" customHeight="1">
      <c r="A43" s="23" t="s">
        <v>583</v>
      </c>
      <c r="B43" s="24">
        <v>1010</v>
      </c>
      <c r="C43" s="24">
        <v>162.43033852999997</v>
      </c>
      <c r="D43" s="28">
        <v>1172.43033853</v>
      </c>
      <c r="E43" s="172"/>
      <c r="F43" s="24">
        <v>277.59129960999996</v>
      </c>
      <c r="G43" s="65"/>
      <c r="H43" s="26">
        <v>894.83903892000001</v>
      </c>
      <c r="I43" s="93">
        <v>2.7599957528516459</v>
      </c>
      <c r="J43" s="30"/>
      <c r="K43" s="19"/>
      <c r="L43" s="19"/>
    </row>
    <row r="44" spans="1:12" ht="10.35" customHeight="1">
      <c r="A44" s="23" t="s">
        <v>621</v>
      </c>
      <c r="B44" s="24">
        <v>972.3</v>
      </c>
      <c r="C44" s="24">
        <v>175.73388747999999</v>
      </c>
      <c r="D44" s="28">
        <v>1148.03388748</v>
      </c>
      <c r="E44" s="172"/>
      <c r="F44" s="24">
        <v>269.51740505999999</v>
      </c>
      <c r="G44" s="65"/>
      <c r="H44" s="26">
        <v>878.51648241999999</v>
      </c>
      <c r="I44" s="93">
        <v>2.6930341792565669</v>
      </c>
      <c r="J44" s="30"/>
      <c r="K44" s="19"/>
      <c r="L44" s="19"/>
    </row>
    <row r="45" spans="1:12" ht="10.35" customHeight="1">
      <c r="A45" s="31" t="s">
        <v>634</v>
      </c>
      <c r="B45" s="33">
        <v>1115.4000000000001</v>
      </c>
      <c r="C45" s="33">
        <v>162.19604014000001</v>
      </c>
      <c r="D45" s="34">
        <v>1277.59604014</v>
      </c>
      <c r="E45" s="173"/>
      <c r="F45" s="33">
        <v>318.41339454000007</v>
      </c>
      <c r="G45" s="67"/>
      <c r="H45" s="36">
        <v>959.18264559999989</v>
      </c>
      <c r="I45" s="106">
        <v>2.9222762651696472</v>
      </c>
      <c r="J45" s="30"/>
      <c r="K45" s="19"/>
      <c r="L45" s="19"/>
    </row>
    <row r="46" spans="1:12" ht="13.15" customHeight="1">
      <c r="A46" s="39" t="s">
        <v>234</v>
      </c>
      <c r="B46" s="40"/>
      <c r="C46" s="41"/>
      <c r="D46" s="40"/>
      <c r="E46" s="40"/>
      <c r="F46" s="40"/>
      <c r="G46" s="40"/>
      <c r="H46" s="40"/>
      <c r="I46" s="40"/>
      <c r="J46" s="42"/>
      <c r="K46" s="42"/>
    </row>
    <row r="47" spans="1:12" ht="13.15" customHeight="1">
      <c r="A47" s="43" t="s">
        <v>43</v>
      </c>
      <c r="B47" s="40"/>
      <c r="C47" s="41"/>
      <c r="D47" s="40"/>
      <c r="E47" s="40"/>
      <c r="F47" s="40"/>
      <c r="G47" s="40"/>
      <c r="H47" s="40"/>
      <c r="I47" s="40"/>
      <c r="J47" s="42"/>
      <c r="K47" s="42"/>
    </row>
    <row r="49" spans="2:9">
      <c r="B49" s="19"/>
      <c r="C49" s="19"/>
      <c r="D49" s="19"/>
    </row>
    <row r="50" spans="2:9">
      <c r="B50" s="19"/>
      <c r="C50" s="19"/>
      <c r="D50" s="19"/>
      <c r="F50" s="19"/>
      <c r="H50" s="19"/>
      <c r="I50" s="19"/>
    </row>
    <row r="51" spans="2:9">
      <c r="B51" s="19"/>
      <c r="C51" s="19"/>
      <c r="D51" s="19"/>
      <c r="F51" s="19"/>
      <c r="H51" s="19"/>
      <c r="I51" s="19"/>
    </row>
    <row r="52" spans="2:9">
      <c r="B52" s="19"/>
      <c r="C52" s="19"/>
      <c r="D52" s="19"/>
      <c r="F52" s="19"/>
      <c r="H52" s="19"/>
      <c r="I52" s="19"/>
    </row>
    <row r="53" spans="2:9">
      <c r="B53" s="19"/>
      <c r="C53" s="19"/>
      <c r="D53" s="19"/>
      <c r="F53" s="19"/>
      <c r="H53" s="19"/>
      <c r="I53" s="19"/>
    </row>
    <row r="54" spans="2:9">
      <c r="B54" s="19"/>
      <c r="C54" s="19"/>
      <c r="D54" s="19"/>
      <c r="F54" s="19"/>
      <c r="H54" s="19"/>
      <c r="I54" s="19"/>
    </row>
    <row r="55" spans="2:9">
      <c r="B55" s="19"/>
      <c r="C55" s="19"/>
      <c r="D55" s="19"/>
      <c r="F55" s="19"/>
      <c r="H55" s="19"/>
      <c r="I55" s="19"/>
    </row>
  </sheetData>
  <mergeCells count="1">
    <mergeCell ref="B5:H5"/>
  </mergeCells>
  <pageMargins left="0.66700000000000004" right="0.66700000000000004" top="0.66700000000000004" bottom="0.83299999999999996" header="0" footer="0"/>
  <pageSetup scale="97" firstPageNumber="101" orientation="portrait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54"/>
  <sheetViews>
    <sheetView showGridLines="0" workbookViewId="0">
      <selection activeCell="A14" sqref="A14"/>
    </sheetView>
  </sheetViews>
  <sheetFormatPr defaultColWidth="9.7109375" defaultRowHeight="12"/>
  <cols>
    <col min="1" max="1" width="10.28515625" customWidth="1"/>
    <col min="2" max="4" width="14.42578125" customWidth="1"/>
    <col min="5" max="5" width="2.5703125" customWidth="1"/>
    <col min="6" max="6" width="14.42578125" customWidth="1"/>
    <col min="7" max="7" width="2.7109375" customWidth="1"/>
    <col min="8" max="8" width="15.42578125" customWidth="1"/>
    <col min="9" max="9" width="14.42578125" customWidth="1"/>
  </cols>
  <sheetData>
    <row r="1" spans="1:9" ht="12" customHeight="1">
      <c r="A1" s="1" t="s">
        <v>235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 ht="11.1" customHeight="1">
      <c r="A3" s="6" t="s">
        <v>50</v>
      </c>
      <c r="B3" s="3"/>
      <c r="C3" s="3"/>
      <c r="D3" s="3"/>
      <c r="E3" s="3"/>
      <c r="F3" s="3"/>
      <c r="G3" s="3"/>
      <c r="H3" s="7"/>
      <c r="I3" s="230" t="s">
        <v>514</v>
      </c>
    </row>
    <row r="4" spans="1:9" ht="12" customHeight="1">
      <c r="A4" s="9" t="s">
        <v>113</v>
      </c>
      <c r="B4" s="10" t="s">
        <v>4</v>
      </c>
      <c r="C4" s="10" t="s">
        <v>164</v>
      </c>
      <c r="D4" s="10" t="s">
        <v>6</v>
      </c>
      <c r="E4" s="10"/>
      <c r="F4" s="9" t="s">
        <v>115</v>
      </c>
      <c r="G4" s="10"/>
      <c r="H4" s="10" t="s">
        <v>8</v>
      </c>
      <c r="I4" s="10" t="s">
        <v>515</v>
      </c>
    </row>
    <row r="5" spans="1:9" ht="15" customHeight="1">
      <c r="A5" s="80"/>
      <c r="B5" s="610" t="s">
        <v>520</v>
      </c>
      <c r="C5" s="610"/>
      <c r="D5" s="610"/>
      <c r="E5" s="610"/>
      <c r="F5" s="610"/>
      <c r="G5" s="610"/>
      <c r="H5" s="610"/>
      <c r="I5" s="14" t="s">
        <v>513</v>
      </c>
    </row>
    <row r="6" spans="1:9" ht="3" customHeight="1">
      <c r="A6" s="3"/>
      <c r="B6" s="3"/>
      <c r="C6" s="3"/>
      <c r="D6" s="3"/>
      <c r="E6" s="3"/>
      <c r="F6" s="3"/>
      <c r="G6" s="3"/>
      <c r="H6" s="3"/>
      <c r="I6" s="3"/>
    </row>
    <row r="7" spans="1:9" ht="10.15" customHeight="1">
      <c r="A7" s="6">
        <v>1980</v>
      </c>
      <c r="B7" s="81">
        <v>202</v>
      </c>
      <c r="C7" s="17">
        <v>151.1</v>
      </c>
      <c r="D7" s="17">
        <f t="shared" ref="D7:D24" si="0">B7+C7</f>
        <v>353.1</v>
      </c>
      <c r="E7" s="82"/>
      <c r="F7" s="83">
        <v>11.8</v>
      </c>
      <c r="G7" s="84"/>
      <c r="H7" s="21">
        <v>341.3</v>
      </c>
      <c r="I7" s="18">
        <v>1.4987309310311516</v>
      </c>
    </row>
    <row r="8" spans="1:9" ht="10.15" customHeight="1">
      <c r="A8" s="6">
        <v>1981</v>
      </c>
      <c r="B8" s="81">
        <v>234</v>
      </c>
      <c r="C8" s="17">
        <v>138.5</v>
      </c>
      <c r="D8" s="17">
        <f t="shared" si="0"/>
        <v>372.5</v>
      </c>
      <c r="E8" s="82"/>
      <c r="F8" s="83">
        <v>14.6</v>
      </c>
      <c r="G8" s="84"/>
      <c r="H8" s="21">
        <v>357.9</v>
      </c>
      <c r="I8" s="18">
        <v>1.5563170207769843</v>
      </c>
    </row>
    <row r="9" spans="1:9" ht="10.15" customHeight="1">
      <c r="A9" s="6">
        <v>1982</v>
      </c>
      <c r="B9" s="81">
        <v>256</v>
      </c>
      <c r="C9" s="17">
        <v>144.4</v>
      </c>
      <c r="D9" s="17">
        <f t="shared" si="0"/>
        <v>400.4</v>
      </c>
      <c r="E9" s="82"/>
      <c r="F9" s="83">
        <v>15</v>
      </c>
      <c r="G9" s="84"/>
      <c r="H9" s="21">
        <v>385.4</v>
      </c>
      <c r="I9" s="18">
        <v>1.6598618360983342</v>
      </c>
    </row>
    <row r="10" spans="1:9" ht="10.15" customHeight="1">
      <c r="A10" s="6">
        <v>1983</v>
      </c>
      <c r="B10" s="81">
        <v>240</v>
      </c>
      <c r="C10" s="17">
        <v>170.4</v>
      </c>
      <c r="D10" s="17">
        <f t="shared" si="0"/>
        <v>410.4</v>
      </c>
      <c r="E10" s="82"/>
      <c r="F10" s="83">
        <v>16.399999999999999</v>
      </c>
      <c r="G10" s="84"/>
      <c r="H10" s="21">
        <v>394</v>
      </c>
      <c r="I10" s="18">
        <v>1.6815545416910294</v>
      </c>
    </row>
    <row r="11" spans="1:9" ht="10.15" customHeight="1">
      <c r="A11" s="6">
        <v>1984</v>
      </c>
      <c r="B11" s="81">
        <v>238</v>
      </c>
      <c r="C11" s="17">
        <v>134.4</v>
      </c>
      <c r="D11" s="17">
        <f t="shared" si="0"/>
        <v>372.4</v>
      </c>
      <c r="E11" s="82"/>
      <c r="F11" s="83">
        <v>15.9</v>
      </c>
      <c r="G11" s="84"/>
      <c r="H11" s="21">
        <v>356.5</v>
      </c>
      <c r="I11" s="18">
        <v>1.5083690151810043</v>
      </c>
    </row>
    <row r="12" spans="1:9" ht="10.15" customHeight="1">
      <c r="A12" s="6">
        <v>1985</v>
      </c>
      <c r="B12" s="81">
        <v>248</v>
      </c>
      <c r="C12" s="17">
        <v>119</v>
      </c>
      <c r="D12" s="17">
        <f t="shared" si="0"/>
        <v>367</v>
      </c>
      <c r="E12" s="82"/>
      <c r="F12" s="83">
        <v>14.7</v>
      </c>
      <c r="G12" s="84"/>
      <c r="H12" s="21">
        <v>352.3</v>
      </c>
      <c r="I12" s="18">
        <v>1.477359455855342</v>
      </c>
    </row>
    <row r="13" spans="1:9" ht="10.15" customHeight="1">
      <c r="A13" s="6">
        <v>1986</v>
      </c>
      <c r="B13" s="81">
        <v>264</v>
      </c>
      <c r="C13" s="17">
        <v>170.3</v>
      </c>
      <c r="D13" s="17">
        <f t="shared" si="0"/>
        <v>434.3</v>
      </c>
      <c r="E13" s="82"/>
      <c r="F13" s="83">
        <v>17.899999999999999</v>
      </c>
      <c r="G13" s="84"/>
      <c r="H13" s="21">
        <v>416.4</v>
      </c>
      <c r="I13" s="18">
        <v>1.7303065435007543</v>
      </c>
    </row>
    <row r="14" spans="1:9" ht="10.15" customHeight="1">
      <c r="A14" s="6">
        <v>1987</v>
      </c>
      <c r="B14" s="81">
        <v>268</v>
      </c>
      <c r="C14" s="17">
        <v>148.30000000000001</v>
      </c>
      <c r="D14" s="17">
        <f t="shared" si="0"/>
        <v>416.3</v>
      </c>
      <c r="E14" s="84"/>
      <c r="F14" s="83">
        <v>20.3</v>
      </c>
      <c r="G14" s="84"/>
      <c r="H14" s="21">
        <v>396</v>
      </c>
      <c r="I14" s="18">
        <v>1.6309451244625295</v>
      </c>
    </row>
    <row r="15" spans="1:9" ht="10.15" customHeight="1">
      <c r="A15" s="6">
        <v>1988</v>
      </c>
      <c r="B15" s="81">
        <v>266</v>
      </c>
      <c r="C15" s="17">
        <v>180.2</v>
      </c>
      <c r="D15" s="17">
        <f t="shared" si="0"/>
        <v>446.2</v>
      </c>
      <c r="E15" s="82"/>
      <c r="F15" s="83">
        <v>15.9</v>
      </c>
      <c r="G15" s="84"/>
      <c r="H15" s="21">
        <v>430.3</v>
      </c>
      <c r="I15" s="18">
        <v>1.7561760012407102</v>
      </c>
    </row>
    <row r="16" spans="1:9" ht="10.15" customHeight="1">
      <c r="A16" s="6">
        <v>1989</v>
      </c>
      <c r="B16" s="81">
        <v>290</v>
      </c>
      <c r="C16" s="17">
        <v>217.041</v>
      </c>
      <c r="D16" s="17">
        <f t="shared" si="0"/>
        <v>507.041</v>
      </c>
      <c r="E16" s="82"/>
      <c r="F16" s="83">
        <v>21.7</v>
      </c>
      <c r="G16" s="84"/>
      <c r="H16" s="21">
        <v>485.34100000000001</v>
      </c>
      <c r="I16" s="18">
        <v>1.962226390988995</v>
      </c>
    </row>
    <row r="17" spans="1:12" ht="10.15" customHeight="1">
      <c r="A17" s="6">
        <v>1990</v>
      </c>
      <c r="B17" s="81">
        <v>282</v>
      </c>
      <c r="C17" s="17">
        <v>251.07300000000001</v>
      </c>
      <c r="D17" s="17">
        <f t="shared" si="0"/>
        <v>533.07299999999998</v>
      </c>
      <c r="E17" s="82"/>
      <c r="F17" s="85">
        <v>20.663</v>
      </c>
      <c r="G17" s="86"/>
      <c r="H17" s="21">
        <v>512.41</v>
      </c>
      <c r="I17" s="18">
        <v>2.0498613850295828</v>
      </c>
    </row>
    <row r="18" spans="1:12" ht="10.15" customHeight="1">
      <c r="A18" s="6">
        <v>1991</v>
      </c>
      <c r="B18" s="81">
        <v>250</v>
      </c>
      <c r="C18" s="17">
        <v>253.86099999999999</v>
      </c>
      <c r="D18" s="17">
        <f t="shared" si="0"/>
        <v>503.86099999999999</v>
      </c>
      <c r="E18" s="82"/>
      <c r="F18" s="85">
        <v>19.59</v>
      </c>
      <c r="G18" s="86"/>
      <c r="H18" s="21">
        <v>484.27100000000002</v>
      </c>
      <c r="I18" s="18">
        <v>1.911575930779676</v>
      </c>
    </row>
    <row r="19" spans="1:12" ht="10.15" customHeight="1">
      <c r="A19" s="6">
        <v>1992</v>
      </c>
      <c r="B19" s="81">
        <v>260</v>
      </c>
      <c r="C19" s="17">
        <v>272.66899999999998</v>
      </c>
      <c r="D19" s="17">
        <f t="shared" si="0"/>
        <v>532.66899999999998</v>
      </c>
      <c r="E19" s="82"/>
      <c r="F19" s="87">
        <v>20.946999999999999</v>
      </c>
      <c r="G19" s="86"/>
      <c r="H19" s="21">
        <v>511.72199999999998</v>
      </c>
      <c r="I19" s="18">
        <v>1.9936418144204582</v>
      </c>
    </row>
    <row r="20" spans="1:12" ht="10.15" customHeight="1">
      <c r="A20" s="6">
        <v>1993</v>
      </c>
      <c r="B20" s="81">
        <v>270</v>
      </c>
      <c r="C20" s="17">
        <v>280.28399999999999</v>
      </c>
      <c r="D20" s="17">
        <f t="shared" si="0"/>
        <v>550.28399999999999</v>
      </c>
      <c r="E20" s="82"/>
      <c r="F20" s="85">
        <v>20.209</v>
      </c>
      <c r="G20" s="86"/>
      <c r="H20" s="21">
        <v>530.07500000000005</v>
      </c>
      <c r="I20" s="18">
        <v>2.0384599114741366</v>
      </c>
    </row>
    <row r="21" spans="1:12" ht="10.15" customHeight="1">
      <c r="A21" s="6">
        <v>1994</v>
      </c>
      <c r="B21" s="81">
        <v>260</v>
      </c>
      <c r="C21" s="17">
        <v>289.06</v>
      </c>
      <c r="D21" s="17">
        <f t="shared" si="0"/>
        <v>549.05999999999995</v>
      </c>
      <c r="E21" s="82"/>
      <c r="F21" s="87">
        <v>17.763999999999999</v>
      </c>
      <c r="G21" s="86"/>
      <c r="H21" s="21">
        <v>531.29599999999994</v>
      </c>
      <c r="I21" s="18">
        <v>2.018402437449188</v>
      </c>
    </row>
    <row r="22" spans="1:12" ht="10.15" customHeight="1">
      <c r="A22" s="88">
        <v>1995</v>
      </c>
      <c r="B22" s="89">
        <v>250</v>
      </c>
      <c r="C22" s="26">
        <v>274.71800000000002</v>
      </c>
      <c r="D22" s="17">
        <f t="shared" si="0"/>
        <v>524.71800000000007</v>
      </c>
      <c r="E22" s="90"/>
      <c r="F22" s="91">
        <v>16.289000000000001</v>
      </c>
      <c r="G22" s="92"/>
      <c r="H22" s="29">
        <v>508.42900000000009</v>
      </c>
      <c r="I22" s="93">
        <v>1.9087752098631952</v>
      </c>
      <c r="J22" s="65"/>
    </row>
    <row r="23" spans="1:12" ht="10.15" customHeight="1">
      <c r="A23" s="23" t="s">
        <v>117</v>
      </c>
      <c r="B23" s="89">
        <v>230</v>
      </c>
      <c r="C23" s="26">
        <v>298.18599999999998</v>
      </c>
      <c r="D23" s="17">
        <f t="shared" si="0"/>
        <v>528.18599999999992</v>
      </c>
      <c r="E23" s="90"/>
      <c r="F23" s="91">
        <v>17.190999999999999</v>
      </c>
      <c r="G23" s="92"/>
      <c r="H23" s="29">
        <v>510.995</v>
      </c>
      <c r="I23" s="93">
        <v>1.8961908826094214</v>
      </c>
    </row>
    <row r="24" spans="1:12" ht="10.15" customHeight="1">
      <c r="A24" s="23">
        <v>1997</v>
      </c>
      <c r="B24" s="89">
        <v>206</v>
      </c>
      <c r="C24" s="26">
        <v>449.726</v>
      </c>
      <c r="D24" s="17">
        <f t="shared" si="0"/>
        <v>655.726</v>
      </c>
      <c r="E24" s="90"/>
      <c r="F24" s="91">
        <v>16.97</v>
      </c>
      <c r="G24" s="92"/>
      <c r="H24" s="29">
        <v>638.75599999999997</v>
      </c>
      <c r="I24" s="93">
        <v>2.3418586575547375</v>
      </c>
    </row>
    <row r="25" spans="1:12" ht="10.15" customHeight="1">
      <c r="A25" s="23">
        <v>1998</v>
      </c>
      <c r="B25" s="89">
        <v>222</v>
      </c>
      <c r="C25" s="26">
        <v>557.43399999999997</v>
      </c>
      <c r="D25" s="17">
        <f>B25+C25</f>
        <v>779.43399999999997</v>
      </c>
      <c r="E25" s="90"/>
      <c r="F25" s="91">
        <v>19.747</v>
      </c>
      <c r="G25" s="92"/>
      <c r="H25" s="29">
        <v>759.68700000000001</v>
      </c>
      <c r="I25" s="93">
        <v>2.7529379790183186</v>
      </c>
    </row>
    <row r="26" spans="1:12" ht="10.15" customHeight="1">
      <c r="A26" s="23">
        <v>1999</v>
      </c>
      <c r="B26" s="89">
        <v>244</v>
      </c>
      <c r="C26" s="26">
        <v>624.10656299999994</v>
      </c>
      <c r="D26" s="17">
        <f>B26+C26</f>
        <v>868.10656299999994</v>
      </c>
      <c r="E26" s="90"/>
      <c r="F26" s="91">
        <v>21.674642000000002</v>
      </c>
      <c r="G26" s="92"/>
      <c r="H26" s="29">
        <v>846.43192099999999</v>
      </c>
      <c r="I26" s="93">
        <v>3.032241140773221</v>
      </c>
    </row>
    <row r="27" spans="1:12" ht="10.15" customHeight="1">
      <c r="A27" s="23">
        <v>2000</v>
      </c>
      <c r="B27" s="89">
        <v>244</v>
      </c>
      <c r="C27" s="26">
        <v>692.32491999999979</v>
      </c>
      <c r="D27" s="17">
        <v>936.32491999999979</v>
      </c>
      <c r="E27" s="90"/>
      <c r="F27" s="91">
        <v>26.785533999999998</v>
      </c>
      <c r="G27" s="92"/>
      <c r="H27" s="29">
        <v>909.53938599999981</v>
      </c>
      <c r="I27" s="93">
        <v>3.2209244188224595</v>
      </c>
      <c r="J27" s="30"/>
      <c r="K27" s="19"/>
      <c r="L27" s="19"/>
    </row>
    <row r="28" spans="1:12" ht="10.15" customHeight="1">
      <c r="A28" s="23">
        <v>2001</v>
      </c>
      <c r="B28" s="89">
        <v>220</v>
      </c>
      <c r="C28" s="26">
        <v>708.34125199999994</v>
      </c>
      <c r="D28" s="17">
        <v>928.34125199999994</v>
      </c>
      <c r="E28" s="90"/>
      <c r="F28" s="91">
        <v>26.26698</v>
      </c>
      <c r="G28" s="92"/>
      <c r="H28" s="29">
        <v>902.07427199999995</v>
      </c>
      <c r="I28" s="93">
        <v>3.1617446765676904</v>
      </c>
      <c r="J28" s="30"/>
      <c r="K28" s="19"/>
      <c r="L28" s="19"/>
    </row>
    <row r="29" spans="1:12" ht="10.15" customHeight="1">
      <c r="A29" s="23">
        <v>2002</v>
      </c>
      <c r="B29" s="89">
        <v>234</v>
      </c>
      <c r="C29" s="26">
        <v>894.44711399999994</v>
      </c>
      <c r="D29" s="17">
        <v>1128.4471140000001</v>
      </c>
      <c r="E29" s="90"/>
      <c r="F29" s="91">
        <v>28.218225999999998</v>
      </c>
      <c r="G29" s="92"/>
      <c r="H29" s="29">
        <v>1100.2288880000001</v>
      </c>
      <c r="I29" s="93">
        <v>3.8188493189308623</v>
      </c>
      <c r="J29" s="30"/>
      <c r="K29" s="19"/>
      <c r="L29" s="19"/>
    </row>
    <row r="30" spans="1:12" ht="10.15" customHeight="1">
      <c r="A30" s="23">
        <v>2003</v>
      </c>
      <c r="B30" s="89">
        <v>260</v>
      </c>
      <c r="C30" s="26">
        <v>1044.8807689999999</v>
      </c>
      <c r="D30" s="17">
        <v>1304.8807689999999</v>
      </c>
      <c r="E30" s="90"/>
      <c r="F30" s="91">
        <v>27.234040999999998</v>
      </c>
      <c r="G30" s="92"/>
      <c r="H30" s="29">
        <v>1277.6467279999999</v>
      </c>
      <c r="I30" s="93">
        <v>4.3932615911345243</v>
      </c>
      <c r="J30" s="30"/>
      <c r="K30" s="19"/>
      <c r="L30" s="19"/>
    </row>
    <row r="31" spans="1:12" ht="10.15" customHeight="1">
      <c r="A31" s="23">
        <v>2004</v>
      </c>
      <c r="B31" s="89">
        <v>208</v>
      </c>
      <c r="C31" s="26">
        <v>1126.6718530000001</v>
      </c>
      <c r="D31" s="17">
        <v>1334.6718530000001</v>
      </c>
      <c r="E31" s="90"/>
      <c r="F31" s="91">
        <v>34.428478000000005</v>
      </c>
      <c r="G31" s="92"/>
      <c r="H31" s="29">
        <v>1300.243375</v>
      </c>
      <c r="I31" s="93">
        <v>4.4306865101324382</v>
      </c>
      <c r="J31" s="30"/>
      <c r="K31" s="19"/>
      <c r="L31" s="19"/>
    </row>
    <row r="32" spans="1:12" ht="10.15" customHeight="1">
      <c r="A32" s="23">
        <v>2005</v>
      </c>
      <c r="B32" s="89">
        <v>212</v>
      </c>
      <c r="C32" s="26">
        <v>1273.8119629999999</v>
      </c>
      <c r="D32" s="17">
        <v>1485.8119629999999</v>
      </c>
      <c r="E32" s="90"/>
      <c r="F32" s="91">
        <v>33.406509</v>
      </c>
      <c r="G32" s="92"/>
      <c r="H32" s="29">
        <v>1452.405454</v>
      </c>
      <c r="I32" s="93">
        <v>4.9036902311483663</v>
      </c>
      <c r="J32" s="30"/>
      <c r="K32" s="19"/>
      <c r="L32" s="19"/>
    </row>
    <row r="33" spans="1:12" ht="10.15" customHeight="1">
      <c r="A33" s="23">
        <v>2006</v>
      </c>
      <c r="B33" s="89">
        <v>192</v>
      </c>
      <c r="C33" s="26">
        <v>1397.8829879999998</v>
      </c>
      <c r="D33" s="26">
        <v>1589.8829879999998</v>
      </c>
      <c r="E33" s="90"/>
      <c r="F33" s="91">
        <v>34.507479000000004</v>
      </c>
      <c r="G33" s="92"/>
      <c r="H33" s="29">
        <v>1555.3755089999997</v>
      </c>
      <c r="I33" s="93">
        <v>5.2019974158502036</v>
      </c>
      <c r="J33" s="30"/>
      <c r="K33" s="19"/>
      <c r="L33" s="19"/>
    </row>
    <row r="34" spans="1:12" ht="10.15" customHeight="1">
      <c r="A34" s="23">
        <v>2007</v>
      </c>
      <c r="B34" s="174" t="s">
        <v>560</v>
      </c>
      <c r="C34" s="26">
        <v>1536.1880650000001</v>
      </c>
      <c r="D34" s="26">
        <v>1536.1880650000001</v>
      </c>
      <c r="E34" s="90"/>
      <c r="F34" s="91">
        <v>20.495607999999997</v>
      </c>
      <c r="G34" s="92"/>
      <c r="H34" s="29">
        <v>1515.6924570000001</v>
      </c>
      <c r="I34" s="93">
        <v>5.018784100737343</v>
      </c>
      <c r="J34" s="30"/>
      <c r="K34" s="19"/>
      <c r="L34" s="19"/>
    </row>
    <row r="35" spans="1:12" ht="10.15" customHeight="1">
      <c r="A35" s="23">
        <v>2008</v>
      </c>
      <c r="B35" s="174" t="s">
        <v>560</v>
      </c>
      <c r="C35" s="26">
        <v>1573.1604520000001</v>
      </c>
      <c r="D35" s="26">
        <v>1573.1604520000001</v>
      </c>
      <c r="E35" s="90"/>
      <c r="F35" s="91">
        <v>26.409264999999998</v>
      </c>
      <c r="G35" s="92"/>
      <c r="H35" s="29">
        <v>1546.7511870000001</v>
      </c>
      <c r="I35" s="93">
        <v>5.0746802795575663</v>
      </c>
      <c r="J35" s="30"/>
      <c r="K35" s="19"/>
      <c r="L35" s="19"/>
    </row>
    <row r="36" spans="1:12" ht="10.15" customHeight="1">
      <c r="A36" s="23">
        <v>2009</v>
      </c>
      <c r="B36" s="174" t="s">
        <v>560</v>
      </c>
      <c r="C36" s="26">
        <v>1587.598379</v>
      </c>
      <c r="D36" s="26">
        <v>1587.598379</v>
      </c>
      <c r="E36" s="90"/>
      <c r="F36" s="91">
        <v>23.762695999999998</v>
      </c>
      <c r="G36" s="92"/>
      <c r="H36" s="29">
        <v>1563.835683</v>
      </c>
      <c r="I36" s="93">
        <v>5.0866468399304674</v>
      </c>
      <c r="J36" s="30"/>
      <c r="K36" s="19"/>
      <c r="L36" s="19"/>
    </row>
    <row r="37" spans="1:12" ht="10.15" customHeight="1">
      <c r="A37" s="23">
        <v>2010</v>
      </c>
      <c r="B37" s="174" t="s">
        <v>560</v>
      </c>
      <c r="C37" s="26">
        <v>1783.3539430000003</v>
      </c>
      <c r="D37" s="26">
        <v>1783.3539430000003</v>
      </c>
      <c r="E37" s="90"/>
      <c r="F37" s="91">
        <v>18.647942</v>
      </c>
      <c r="G37" s="92"/>
      <c r="H37" s="29">
        <v>1764.7060010000002</v>
      </c>
      <c r="I37" s="93">
        <v>5.6972736421992218</v>
      </c>
      <c r="J37" s="30"/>
      <c r="K37" s="19"/>
      <c r="L37" s="19"/>
    </row>
    <row r="38" spans="1:12" ht="10.15" customHeight="1">
      <c r="A38" s="23">
        <v>2011</v>
      </c>
      <c r="B38" s="174" t="s">
        <v>560</v>
      </c>
      <c r="C38" s="26">
        <v>1802.4183925199998</v>
      </c>
      <c r="D38" s="26">
        <v>1802.4183925199998</v>
      </c>
      <c r="E38" s="90"/>
      <c r="F38" s="91">
        <v>18.306552770000003</v>
      </c>
      <c r="G38" s="92"/>
      <c r="H38" s="29">
        <v>1784.1118397499997</v>
      </c>
      <c r="I38" s="93">
        <v>5.7183612648528594</v>
      </c>
      <c r="J38" s="30"/>
      <c r="K38" s="19"/>
      <c r="L38" s="19"/>
    </row>
    <row r="39" spans="1:12" ht="10.15" customHeight="1">
      <c r="A39" s="23" t="s">
        <v>226</v>
      </c>
      <c r="B39" s="174" t="s">
        <v>560</v>
      </c>
      <c r="C39" s="26">
        <v>2038.2311200000004</v>
      </c>
      <c r="D39" s="26">
        <v>2038.2311200000004</v>
      </c>
      <c r="E39" s="90"/>
      <c r="F39" s="91">
        <v>20.574894779999997</v>
      </c>
      <c r="G39" s="92"/>
      <c r="H39" s="29">
        <v>2017.6562252200004</v>
      </c>
      <c r="I39" s="93">
        <v>6.4213461635273097</v>
      </c>
      <c r="J39" s="30"/>
      <c r="K39" s="19"/>
      <c r="L39" s="19"/>
    </row>
    <row r="40" spans="1:12" ht="10.15" customHeight="1">
      <c r="A40" s="23" t="s">
        <v>70</v>
      </c>
      <c r="B40" s="174" t="s">
        <v>560</v>
      </c>
      <c r="C40" s="26">
        <v>2150.8081999400001</v>
      </c>
      <c r="D40" s="26">
        <v>2150.8081999400001</v>
      </c>
      <c r="E40" s="90"/>
      <c r="F40" s="91">
        <v>18.280031170000001</v>
      </c>
      <c r="G40" s="92"/>
      <c r="H40" s="29">
        <v>2132.5281687700003</v>
      </c>
      <c r="I40" s="93">
        <v>6.7408534773452704</v>
      </c>
      <c r="J40" s="30"/>
      <c r="K40" s="19"/>
      <c r="L40" s="19"/>
    </row>
    <row r="41" spans="1:12" ht="10.15" customHeight="1">
      <c r="A41" s="23" t="s">
        <v>71</v>
      </c>
      <c r="B41" s="174" t="s">
        <v>560</v>
      </c>
      <c r="C41" s="26">
        <v>2308.3841283699999</v>
      </c>
      <c r="D41" s="26">
        <v>2308.3841283699999</v>
      </c>
      <c r="E41" s="90"/>
      <c r="F41" s="91">
        <v>16.662991649999999</v>
      </c>
      <c r="G41" s="92"/>
      <c r="H41" s="29">
        <v>2291.7211367199998</v>
      </c>
      <c r="I41" s="93">
        <v>7.1916905378673386</v>
      </c>
      <c r="J41" s="30"/>
      <c r="K41" s="19"/>
      <c r="L41" s="19"/>
    </row>
    <row r="42" spans="1:12" ht="10.15" customHeight="1">
      <c r="A42" s="23" t="s">
        <v>568</v>
      </c>
      <c r="B42" s="174" t="s">
        <v>560</v>
      </c>
      <c r="C42" s="26">
        <v>2267.8793755700003</v>
      </c>
      <c r="D42" s="26">
        <v>2267.8793755700003</v>
      </c>
      <c r="E42" s="90"/>
      <c r="F42" s="91">
        <v>26.486244909999996</v>
      </c>
      <c r="G42" s="92"/>
      <c r="H42" s="29">
        <v>2241.3931306600002</v>
      </c>
      <c r="I42" s="93">
        <v>6.983007069891066</v>
      </c>
      <c r="J42" s="30"/>
      <c r="K42" s="19"/>
      <c r="L42" s="19"/>
    </row>
    <row r="43" spans="1:12" ht="10.15" customHeight="1">
      <c r="A43" s="23" t="s">
        <v>580</v>
      </c>
      <c r="B43" s="174" t="s">
        <v>560</v>
      </c>
      <c r="C43" s="26">
        <v>2373.3126559299999</v>
      </c>
      <c r="D43" s="26">
        <v>2373.3126559299999</v>
      </c>
      <c r="E43" s="90"/>
      <c r="F43" s="91">
        <v>20.89252145</v>
      </c>
      <c r="G43" s="92"/>
      <c r="H43" s="29">
        <v>2352.4201344799999</v>
      </c>
      <c r="I43" s="93">
        <v>7.2764779374245698</v>
      </c>
      <c r="J43" s="30"/>
      <c r="K43" s="19"/>
      <c r="L43" s="19"/>
    </row>
    <row r="44" spans="1:12" ht="10.15" customHeight="1">
      <c r="A44" s="23">
        <v>2017</v>
      </c>
      <c r="B44" s="174" t="s">
        <v>560</v>
      </c>
      <c r="C44" s="26">
        <v>2541.8250483399997</v>
      </c>
      <c r="D44" s="26">
        <v>2541.8250483399997</v>
      </c>
      <c r="E44" s="90"/>
      <c r="F44" s="91">
        <v>19.76698257</v>
      </c>
      <c r="G44" s="92"/>
      <c r="H44" s="29">
        <v>2522.0580657699998</v>
      </c>
      <c r="I44" s="93">
        <v>7.7514109356711254</v>
      </c>
      <c r="J44" s="30"/>
      <c r="K44" s="19"/>
      <c r="L44" s="19"/>
    </row>
    <row r="45" spans="1:12" ht="10.15" customHeight="1">
      <c r="A45" s="31">
        <v>2018</v>
      </c>
      <c r="B45" s="175" t="s">
        <v>560</v>
      </c>
      <c r="C45" s="36">
        <v>2568.2547072100001</v>
      </c>
      <c r="D45" s="36">
        <v>2568.2547072100001</v>
      </c>
      <c r="E45" s="176"/>
      <c r="F45" s="104">
        <v>14.683225639999998</v>
      </c>
      <c r="G45" s="177"/>
      <c r="H45" s="37">
        <v>2553.5714815700003</v>
      </c>
      <c r="I45" s="106">
        <v>7.7994532483422496</v>
      </c>
      <c r="J45" s="30"/>
      <c r="K45" s="19"/>
      <c r="L45" s="19"/>
    </row>
    <row r="46" spans="1:12" ht="10.15" customHeight="1">
      <c r="A46" s="39" t="s">
        <v>564</v>
      </c>
      <c r="B46" s="178"/>
      <c r="C46" s="26"/>
      <c r="D46" s="26"/>
      <c r="E46" s="90"/>
      <c r="F46" s="91"/>
      <c r="G46" s="92"/>
      <c r="H46" s="29"/>
      <c r="I46" s="93"/>
    </row>
    <row r="47" spans="1:12" s="42" customFormat="1" ht="10.35" customHeight="1">
      <c r="A47" s="43" t="s">
        <v>43</v>
      </c>
      <c r="B47" s="40"/>
      <c r="C47" s="40"/>
      <c r="D47" s="40"/>
      <c r="E47" s="40"/>
      <c r="F47" s="40"/>
      <c r="G47" s="40"/>
      <c r="H47" s="40"/>
      <c r="I47" s="40"/>
    </row>
    <row r="49" spans="2:9">
      <c r="B49" s="19"/>
      <c r="C49" s="19"/>
      <c r="D49" s="19"/>
      <c r="F49" s="19"/>
      <c r="H49" s="19"/>
      <c r="I49" s="30"/>
    </row>
    <row r="50" spans="2:9">
      <c r="B50" s="19"/>
      <c r="C50" s="19"/>
      <c r="D50" s="19"/>
      <c r="F50" s="19"/>
      <c r="H50" s="19"/>
      <c r="I50" s="30"/>
    </row>
    <row r="51" spans="2:9">
      <c r="B51" s="19"/>
      <c r="C51" s="19"/>
      <c r="D51" s="19"/>
      <c r="F51" s="19"/>
      <c r="H51" s="19"/>
      <c r="I51" s="30"/>
    </row>
    <row r="52" spans="2:9">
      <c r="B52" s="19"/>
      <c r="C52" s="19"/>
      <c r="D52" s="19"/>
      <c r="F52" s="19"/>
      <c r="H52" s="19"/>
      <c r="I52" s="30"/>
    </row>
    <row r="53" spans="2:9">
      <c r="B53" s="19"/>
      <c r="C53" s="19"/>
      <c r="D53" s="19"/>
      <c r="F53" s="19"/>
      <c r="H53" s="19"/>
      <c r="I53" s="30"/>
    </row>
    <row r="54" spans="2:9">
      <c r="B54" s="19"/>
      <c r="C54" s="19"/>
      <c r="D54" s="19"/>
      <c r="F54" s="19"/>
      <c r="H54" s="19"/>
      <c r="I54" s="30"/>
    </row>
  </sheetData>
  <mergeCells count="1">
    <mergeCell ref="B5:H5"/>
  </mergeCells>
  <pageMargins left="0.66700000000000004" right="0.66700000000000004" top="0.66700000000000004" bottom="0.83299999999999996" header="0" footer="0"/>
  <pageSetup scale="96" firstPageNumber="101" orientation="portrait" useFirstPageNumber="1" horizontalDpi="300" verticalDpi="300" r:id="rId1"/>
  <headerFooter alignWithMargins="0"/>
  <ignoredErrors>
    <ignoredError sqref="A23 A39:A43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>
      <selection activeCell="O19" sqref="O19"/>
    </sheetView>
  </sheetViews>
  <sheetFormatPr defaultRowHeight="12"/>
  <cols>
    <col min="1" max="1" width="9" customWidth="1"/>
    <col min="2" max="2" width="15.28515625" customWidth="1"/>
    <col min="3" max="4" width="14.42578125" customWidth="1"/>
    <col min="5" max="5" width="1.7109375" customWidth="1"/>
    <col min="6" max="6" width="14.42578125" customWidth="1"/>
    <col min="7" max="7" width="1.42578125" customWidth="1"/>
    <col min="8" max="8" width="14.42578125" customWidth="1"/>
    <col min="9" max="9" width="14.85546875" customWidth="1"/>
  </cols>
  <sheetData>
    <row r="1" spans="1:12">
      <c r="A1" s="148" t="s">
        <v>237</v>
      </c>
      <c r="B1" s="2"/>
      <c r="C1" s="2"/>
      <c r="D1" s="2"/>
      <c r="E1" s="2"/>
      <c r="F1" s="2"/>
      <c r="G1" s="2"/>
      <c r="H1" s="2"/>
      <c r="I1" s="2"/>
    </row>
    <row r="2" spans="1:12">
      <c r="A2" s="3"/>
      <c r="B2" s="4" t="s">
        <v>1</v>
      </c>
      <c r="C2" s="71"/>
      <c r="D2" s="4"/>
      <c r="E2" s="3"/>
      <c r="F2" s="4" t="s">
        <v>2</v>
      </c>
      <c r="G2" s="4"/>
      <c r="H2" s="71"/>
      <c r="I2" s="4"/>
    </row>
    <row r="3" spans="1:12">
      <c r="B3" s="3"/>
      <c r="C3" s="3"/>
      <c r="D3" s="3"/>
      <c r="E3" s="3"/>
      <c r="F3" s="3"/>
      <c r="G3" s="3"/>
      <c r="H3" s="7"/>
      <c r="I3" s="7" t="s">
        <v>236</v>
      </c>
    </row>
    <row r="4" spans="1:12">
      <c r="A4" s="9" t="s">
        <v>179</v>
      </c>
      <c r="B4" s="11" t="s">
        <v>566</v>
      </c>
      <c r="C4" s="10" t="s">
        <v>5</v>
      </c>
      <c r="D4" s="10" t="s">
        <v>6</v>
      </c>
      <c r="E4" s="10"/>
      <c r="F4" s="10" t="s">
        <v>75</v>
      </c>
      <c r="G4" s="10"/>
      <c r="H4" s="10" t="s">
        <v>8</v>
      </c>
      <c r="I4" s="10" t="s">
        <v>9</v>
      </c>
    </row>
    <row r="5" spans="1:12" ht="15" customHeight="1">
      <c r="A5" s="80"/>
      <c r="B5" s="610" t="s">
        <v>520</v>
      </c>
      <c r="C5" s="610"/>
      <c r="D5" s="610"/>
      <c r="E5" s="610"/>
      <c r="F5" s="610"/>
      <c r="G5" s="610"/>
      <c r="H5" s="610"/>
      <c r="I5" s="14" t="s">
        <v>10</v>
      </c>
    </row>
    <row r="6" spans="1:12" ht="3" customHeight="1">
      <c r="A6" s="70"/>
      <c r="B6" s="70"/>
      <c r="C6" s="70"/>
      <c r="D6" s="70"/>
      <c r="E6" s="70"/>
      <c r="F6" s="70"/>
      <c r="G6" s="70"/>
      <c r="H6" s="70"/>
      <c r="I6" s="70"/>
    </row>
    <row r="7" spans="1:12" ht="10.35" customHeight="1">
      <c r="A7" s="179">
        <v>1992</v>
      </c>
      <c r="B7" s="72">
        <v>26.95</v>
      </c>
      <c r="C7" s="72">
        <v>2.057454331000002</v>
      </c>
      <c r="D7" s="72">
        <v>29.007454331000005</v>
      </c>
      <c r="E7" s="72"/>
      <c r="F7" s="72">
        <v>18.401419860000001</v>
      </c>
      <c r="G7" s="72"/>
      <c r="H7" s="72">
        <v>10.606034471000005</v>
      </c>
      <c r="I7" s="60">
        <v>4.1320548670118487E-2</v>
      </c>
    </row>
    <row r="8" spans="1:12" ht="10.35" customHeight="1">
      <c r="A8" s="179">
        <v>1993</v>
      </c>
      <c r="B8" s="72">
        <v>27.145</v>
      </c>
      <c r="C8" s="72">
        <v>2.269799448000001</v>
      </c>
      <c r="D8" s="72">
        <v>29.414799448</v>
      </c>
      <c r="E8" s="72"/>
      <c r="F8" s="72">
        <v>14.693483759999999</v>
      </c>
      <c r="G8" s="72"/>
      <c r="H8" s="72">
        <v>14.721315688000001</v>
      </c>
      <c r="I8" s="60">
        <v>5.6612388575471961E-2</v>
      </c>
    </row>
    <row r="9" spans="1:12" ht="10.35" customHeight="1">
      <c r="A9" s="179">
        <v>1994</v>
      </c>
      <c r="B9" s="72">
        <v>22.81</v>
      </c>
      <c r="C9" s="72">
        <v>3.4447886770000009</v>
      </c>
      <c r="D9" s="72">
        <v>26.254788677000001</v>
      </c>
      <c r="E9" s="72"/>
      <c r="F9" s="72">
        <v>6.3269322400000005</v>
      </c>
      <c r="G9" s="72"/>
      <c r="H9" s="72">
        <v>19.927856436999999</v>
      </c>
      <c r="I9" s="60">
        <v>7.5706261680077186E-2</v>
      </c>
    </row>
    <row r="10" spans="1:12" ht="10.35" customHeight="1">
      <c r="A10" s="179">
        <v>1995</v>
      </c>
      <c r="B10" s="72">
        <v>16.254999999999999</v>
      </c>
      <c r="C10" s="72">
        <v>4.3693965604999994</v>
      </c>
      <c r="D10" s="72">
        <v>20.624396560499999</v>
      </c>
      <c r="E10" s="72"/>
      <c r="F10" s="72">
        <v>7.2022333099999996</v>
      </c>
      <c r="G10" s="72"/>
      <c r="H10" s="72">
        <v>13.422163250499999</v>
      </c>
      <c r="I10" s="60">
        <v>5.0390305185760841E-2</v>
      </c>
    </row>
    <row r="11" spans="1:12" ht="10.35" customHeight="1">
      <c r="A11" s="179">
        <v>1996</v>
      </c>
      <c r="B11" s="72">
        <v>16.914999999999999</v>
      </c>
      <c r="C11" s="72">
        <v>4.4396869605000022</v>
      </c>
      <c r="D11" s="72">
        <v>21.3546869605</v>
      </c>
      <c r="E11" s="72"/>
      <c r="F11" s="72">
        <v>9.1147781699999992</v>
      </c>
      <c r="G11" s="72"/>
      <c r="H11" s="72">
        <v>12.239908790500001</v>
      </c>
      <c r="I11" s="60">
        <v>4.5419629257658127E-2</v>
      </c>
    </row>
    <row r="12" spans="1:12" ht="10.35" customHeight="1">
      <c r="A12" s="179">
        <v>1997</v>
      </c>
      <c r="B12" s="72">
        <v>17.285</v>
      </c>
      <c r="C12" s="72">
        <v>4.3665464299999996</v>
      </c>
      <c r="D12" s="72">
        <v>21.651546429999996</v>
      </c>
      <c r="E12" s="72"/>
      <c r="F12" s="72">
        <v>8.2746320000000004</v>
      </c>
      <c r="G12" s="72"/>
      <c r="H12" s="72">
        <v>13.376914429999996</v>
      </c>
      <c r="I12" s="60">
        <v>4.9043520325859E-2</v>
      </c>
    </row>
    <row r="13" spans="1:12" ht="10.35" customHeight="1">
      <c r="A13" s="179">
        <v>1998</v>
      </c>
      <c r="B13" s="72">
        <v>17.079999999999998</v>
      </c>
      <c r="C13" s="72">
        <v>3.7783581284999999</v>
      </c>
      <c r="D13" s="72">
        <v>20.858358128500001</v>
      </c>
      <c r="E13" s="72"/>
      <c r="F13" s="72">
        <v>10.493581839999999</v>
      </c>
      <c r="G13" s="72"/>
      <c r="H13" s="72">
        <v>10.364776288500002</v>
      </c>
      <c r="I13" s="60">
        <v>3.7559661134967663E-2</v>
      </c>
    </row>
    <row r="14" spans="1:12" ht="10.35" customHeight="1">
      <c r="A14" s="179">
        <v>1999</v>
      </c>
      <c r="B14" s="72">
        <v>24.47</v>
      </c>
      <c r="C14" s="72">
        <v>5.0213287515000005</v>
      </c>
      <c r="D14" s="72">
        <v>29.491328751499999</v>
      </c>
      <c r="E14" s="72"/>
      <c r="F14" s="72">
        <v>16.05871797</v>
      </c>
      <c r="G14" s="72"/>
      <c r="H14" s="72">
        <v>13.432610781499999</v>
      </c>
      <c r="I14" s="60">
        <v>4.8120721855028227E-2</v>
      </c>
    </row>
    <row r="15" spans="1:12" ht="10.35" customHeight="1">
      <c r="A15" s="179">
        <v>2000</v>
      </c>
      <c r="B15" s="72">
        <v>26.4</v>
      </c>
      <c r="C15" s="72">
        <v>5.4786348155000004</v>
      </c>
      <c r="D15" s="72">
        <v>31.8786348155</v>
      </c>
      <c r="E15" s="72"/>
      <c r="F15" s="72">
        <v>16.184432140000002</v>
      </c>
      <c r="G15" s="72"/>
      <c r="H15" s="72">
        <v>15.694202675499998</v>
      </c>
      <c r="I15" s="60">
        <v>5.5577406992539768E-2</v>
      </c>
      <c r="J15" s="30"/>
      <c r="K15" s="19"/>
      <c r="L15" s="30"/>
    </row>
    <row r="16" spans="1:12" ht="10.35" customHeight="1">
      <c r="A16" s="179">
        <v>2001</v>
      </c>
      <c r="B16" s="72">
        <v>28.11</v>
      </c>
      <c r="C16" s="72">
        <v>6.5394412744999997</v>
      </c>
      <c r="D16" s="72">
        <v>34.649441274499999</v>
      </c>
      <c r="E16" s="72"/>
      <c r="F16" s="72">
        <v>16.869377329999999</v>
      </c>
      <c r="G16" s="72"/>
      <c r="H16" s="72">
        <v>17.7800639445</v>
      </c>
      <c r="I16" s="60">
        <v>6.2318618622077285E-2</v>
      </c>
      <c r="J16" s="30"/>
      <c r="K16" s="19"/>
      <c r="L16" s="30"/>
    </row>
    <row r="17" spans="1:12" ht="10.35" customHeight="1">
      <c r="A17" s="179">
        <v>2002</v>
      </c>
      <c r="B17" s="72">
        <v>34.26</v>
      </c>
      <c r="C17" s="72">
        <v>8.7280615775000001</v>
      </c>
      <c r="D17" s="72">
        <v>42.988061577499998</v>
      </c>
      <c r="E17" s="72"/>
      <c r="F17" s="72">
        <v>25.929586699999998</v>
      </c>
      <c r="G17" s="72"/>
      <c r="H17" s="72">
        <v>17.0584748775</v>
      </c>
      <c r="I17" s="60">
        <v>5.920926625218742E-2</v>
      </c>
      <c r="J17" s="30"/>
      <c r="K17" s="19"/>
      <c r="L17" s="30"/>
    </row>
    <row r="18" spans="1:12" ht="10.35" customHeight="1">
      <c r="A18" s="179">
        <v>2003</v>
      </c>
      <c r="B18" s="72">
        <v>60.834999999999994</v>
      </c>
      <c r="C18" s="72">
        <v>10.608337592500002</v>
      </c>
      <c r="D18" s="72">
        <v>71.443337592500001</v>
      </c>
      <c r="E18" s="72"/>
      <c r="F18" s="72">
        <v>29.584832329999998</v>
      </c>
      <c r="G18" s="72"/>
      <c r="H18" s="72">
        <v>41.858505262500003</v>
      </c>
      <c r="I18" s="60">
        <v>0.14393287236755137</v>
      </c>
      <c r="J18" s="30"/>
      <c r="K18" s="19"/>
      <c r="L18" s="30"/>
    </row>
    <row r="19" spans="1:12" ht="10.35" customHeight="1">
      <c r="A19" s="179">
        <v>2004</v>
      </c>
      <c r="B19" s="72">
        <v>88.11</v>
      </c>
      <c r="C19" s="72">
        <v>13.619191519500003</v>
      </c>
      <c r="D19" s="72">
        <v>101.72919151950001</v>
      </c>
      <c r="E19" s="72"/>
      <c r="F19" s="72">
        <v>64.564943499999998</v>
      </c>
      <c r="G19" s="72"/>
      <c r="H19" s="72">
        <v>37.164248019500008</v>
      </c>
      <c r="I19" s="60">
        <v>0.12664023945456737</v>
      </c>
      <c r="J19" s="30"/>
      <c r="K19" s="19"/>
      <c r="L19" s="30"/>
    </row>
    <row r="20" spans="1:12" ht="10.35" customHeight="1">
      <c r="A20" s="180">
        <v>2005</v>
      </c>
      <c r="B20" s="75">
        <v>98.47999999999999</v>
      </c>
      <c r="C20" s="75">
        <v>15.439255794500001</v>
      </c>
      <c r="D20" s="75">
        <v>113.91925579449999</v>
      </c>
      <c r="E20" s="75"/>
      <c r="F20" s="75">
        <v>85.000885540000013</v>
      </c>
      <c r="G20" s="75"/>
      <c r="H20" s="75">
        <v>28.918370254499976</v>
      </c>
      <c r="I20" s="63">
        <v>9.7635773349087851E-2</v>
      </c>
      <c r="J20" s="30"/>
      <c r="K20" s="19"/>
      <c r="L20" s="30"/>
    </row>
    <row r="21" spans="1:12" ht="10.35" customHeight="1">
      <c r="A21" s="180">
        <v>2006</v>
      </c>
      <c r="B21" s="75">
        <v>94.15</v>
      </c>
      <c r="C21" s="75">
        <v>18.470628127500003</v>
      </c>
      <c r="D21" s="75">
        <v>112.62062812750001</v>
      </c>
      <c r="E21" s="75"/>
      <c r="F21" s="75">
        <v>38.013355770000004</v>
      </c>
      <c r="G21" s="75"/>
      <c r="H21" s="75">
        <v>74.607272357500008</v>
      </c>
      <c r="I21" s="63">
        <v>0.24952613421107134</v>
      </c>
      <c r="J21" s="30"/>
      <c r="K21" s="19"/>
      <c r="L21" s="30"/>
    </row>
    <row r="22" spans="1:12" ht="10.35" customHeight="1">
      <c r="A22" s="180">
        <v>2007</v>
      </c>
      <c r="B22" s="75">
        <v>76.3125</v>
      </c>
      <c r="C22" s="75">
        <v>26.502952000000001</v>
      </c>
      <c r="D22" s="75">
        <v>102.81545199999999</v>
      </c>
      <c r="E22" s="75"/>
      <c r="F22" s="75">
        <v>48.036059020000003</v>
      </c>
      <c r="G22" s="75"/>
      <c r="H22" s="75">
        <v>54.77939297999999</v>
      </c>
      <c r="I22" s="63">
        <v>0.18138636585961893</v>
      </c>
      <c r="J22" s="30"/>
      <c r="K22" s="19"/>
      <c r="L22" s="30"/>
    </row>
    <row r="23" spans="1:12" ht="10.35" customHeight="1">
      <c r="A23" s="180">
        <v>2008</v>
      </c>
      <c r="B23" s="75">
        <v>83.679999999999993</v>
      </c>
      <c r="C23" s="75">
        <v>25.898723753000002</v>
      </c>
      <c r="D23" s="75">
        <v>109.57872375299999</v>
      </c>
      <c r="E23" s="75"/>
      <c r="F23" s="75">
        <v>62.376210210000004</v>
      </c>
      <c r="G23" s="75"/>
      <c r="H23" s="75">
        <v>47.202513542999988</v>
      </c>
      <c r="I23" s="63">
        <v>0.15486502718436962</v>
      </c>
      <c r="J23" s="30"/>
      <c r="K23" s="19"/>
      <c r="L23" s="30"/>
    </row>
    <row r="24" spans="1:12" ht="10.35" customHeight="1">
      <c r="A24" s="180">
        <v>2009</v>
      </c>
      <c r="B24" s="75">
        <v>118.83999999999999</v>
      </c>
      <c r="C24" s="75">
        <v>27.428376027500004</v>
      </c>
      <c r="D24" s="75">
        <v>146.26837602749998</v>
      </c>
      <c r="E24" s="75"/>
      <c r="F24" s="75">
        <v>64.270024599999999</v>
      </c>
      <c r="G24" s="75"/>
      <c r="H24" s="75">
        <v>81.998351427499983</v>
      </c>
      <c r="I24" s="63">
        <v>0.26671386239765238</v>
      </c>
      <c r="J24" s="30"/>
      <c r="K24" s="19"/>
      <c r="L24" s="30"/>
    </row>
    <row r="25" spans="1:12" ht="10.35" customHeight="1">
      <c r="A25" s="180">
        <v>2010</v>
      </c>
      <c r="B25" s="75">
        <v>78.72</v>
      </c>
      <c r="C25" s="75">
        <v>32.082818651000004</v>
      </c>
      <c r="D25" s="75">
        <v>110.802818651</v>
      </c>
      <c r="E25" s="75"/>
      <c r="F25" s="75">
        <v>47.655281109999997</v>
      </c>
      <c r="G25" s="75"/>
      <c r="H25" s="75">
        <v>63.147537540999998</v>
      </c>
      <c r="I25" s="63">
        <v>0.20386897364108023</v>
      </c>
      <c r="J25" s="30"/>
      <c r="K25" s="19"/>
      <c r="L25" s="30"/>
    </row>
    <row r="26" spans="1:12" ht="10.35" customHeight="1">
      <c r="A26" s="180">
        <v>2011</v>
      </c>
      <c r="B26" s="75">
        <v>104.03</v>
      </c>
      <c r="C26" s="75">
        <v>42.383820693499999</v>
      </c>
      <c r="D26" s="75">
        <v>146.41382069349999</v>
      </c>
      <c r="E26" s="75"/>
      <c r="F26" s="75">
        <v>48.330766270000005</v>
      </c>
      <c r="G26" s="75"/>
      <c r="H26" s="75">
        <v>98.083054423499988</v>
      </c>
      <c r="I26" s="63">
        <v>0.31437173761056947</v>
      </c>
      <c r="J26" s="30"/>
      <c r="K26" s="19"/>
      <c r="L26" s="30"/>
    </row>
    <row r="27" spans="1:12" ht="10.35" customHeight="1">
      <c r="A27" s="180">
        <v>2012</v>
      </c>
      <c r="B27" s="75">
        <v>93.64</v>
      </c>
      <c r="C27" s="75">
        <v>58.320883762000001</v>
      </c>
      <c r="D27" s="75">
        <v>151.96088376200001</v>
      </c>
      <c r="E27" s="75"/>
      <c r="F27" s="75">
        <v>50.162255999999999</v>
      </c>
      <c r="G27" s="75"/>
      <c r="H27" s="75">
        <v>101.79862776200001</v>
      </c>
      <c r="I27" s="63">
        <v>0.32398196464840651</v>
      </c>
      <c r="J27" s="30"/>
      <c r="K27" s="19"/>
      <c r="L27" s="30"/>
    </row>
    <row r="28" spans="1:12" ht="10.35" customHeight="1">
      <c r="A28" s="180">
        <v>2013</v>
      </c>
      <c r="B28" s="75">
        <v>103.575</v>
      </c>
      <c r="C28" s="75">
        <v>69.773699952999991</v>
      </c>
      <c r="D28" s="75">
        <v>173.34869995299999</v>
      </c>
      <c r="E28" s="75"/>
      <c r="F28" s="75">
        <v>53.732134259999995</v>
      </c>
      <c r="G28" s="75"/>
      <c r="H28" s="75">
        <v>119.616565693</v>
      </c>
      <c r="I28" s="63">
        <v>0.37810414634045658</v>
      </c>
      <c r="J28" s="30"/>
      <c r="K28" s="19"/>
      <c r="L28" s="30"/>
    </row>
    <row r="29" spans="1:12" ht="12" customHeight="1">
      <c r="A29" s="180" t="s">
        <v>556</v>
      </c>
      <c r="B29" s="75">
        <v>198.75</v>
      </c>
      <c r="C29" s="75">
        <v>93.469545670999992</v>
      </c>
      <c r="D29" s="75">
        <v>292.21954567099999</v>
      </c>
      <c r="E29" s="75"/>
      <c r="F29" s="75">
        <v>57.592257630000006</v>
      </c>
      <c r="G29" s="75"/>
      <c r="H29" s="75">
        <v>234.62728804099999</v>
      </c>
      <c r="I29" s="63">
        <v>0.73628803273375532</v>
      </c>
      <c r="J29" s="30"/>
      <c r="K29" s="19"/>
      <c r="L29" s="30"/>
    </row>
    <row r="30" spans="1:12" ht="12" customHeight="1">
      <c r="A30" s="180">
        <v>2015</v>
      </c>
      <c r="B30" s="75">
        <v>187.79500000000002</v>
      </c>
      <c r="C30" s="75">
        <v>151.60639981999998</v>
      </c>
      <c r="D30" s="75">
        <v>339.40139981999999</v>
      </c>
      <c r="E30" s="75"/>
      <c r="F30" s="75">
        <v>48.541808119999999</v>
      </c>
      <c r="G30" s="75"/>
      <c r="H30" s="75">
        <v>290.85959170000001</v>
      </c>
      <c r="I30" s="63">
        <v>0.9061661505978913</v>
      </c>
      <c r="J30" s="30"/>
      <c r="K30" s="19"/>
      <c r="L30" s="30"/>
    </row>
    <row r="31" spans="1:12" ht="12" customHeight="1">
      <c r="A31" s="180">
        <v>2016</v>
      </c>
      <c r="B31" s="75">
        <v>157.22999999999999</v>
      </c>
      <c r="C31" s="75">
        <v>135.09555543100001</v>
      </c>
      <c r="D31" s="75">
        <v>292.325555431</v>
      </c>
      <c r="E31" s="75"/>
      <c r="F31" s="75">
        <v>41.507842579999995</v>
      </c>
      <c r="G31" s="75"/>
      <c r="H31" s="75">
        <v>250.81771285100001</v>
      </c>
      <c r="I31" s="63">
        <v>0.77582636159464013</v>
      </c>
      <c r="J31" s="30"/>
      <c r="K31" s="19"/>
      <c r="L31" s="30"/>
    </row>
    <row r="32" spans="1:12" ht="12" customHeight="1">
      <c r="A32" s="180">
        <v>2017</v>
      </c>
      <c r="B32" s="75">
        <v>133.01</v>
      </c>
      <c r="C32" s="75">
        <v>192.307864314</v>
      </c>
      <c r="D32" s="75">
        <v>325.31786431399996</v>
      </c>
      <c r="E32" s="75"/>
      <c r="F32" s="75">
        <v>40.622199630000004</v>
      </c>
      <c r="G32" s="75"/>
      <c r="H32" s="75">
        <v>284.69566468399995</v>
      </c>
      <c r="I32" s="63">
        <v>0.87499693941264178</v>
      </c>
      <c r="J32" s="30"/>
      <c r="K32" s="19"/>
      <c r="L32" s="30"/>
    </row>
    <row r="33" spans="1:12" ht="12" customHeight="1">
      <c r="A33" s="181">
        <v>2018</v>
      </c>
      <c r="B33" s="79">
        <v>132.34</v>
      </c>
      <c r="C33" s="79">
        <v>176.93008617800001</v>
      </c>
      <c r="D33" s="79">
        <v>309.27008617800004</v>
      </c>
      <c r="E33" s="79"/>
      <c r="F33" s="79">
        <v>43.893904970000001</v>
      </c>
      <c r="G33" s="79"/>
      <c r="H33" s="79">
        <v>265.37618120800005</v>
      </c>
      <c r="I33" s="69">
        <v>0.81054677086338656</v>
      </c>
      <c r="J33" s="30"/>
      <c r="K33" s="19"/>
      <c r="L33" s="30"/>
    </row>
    <row r="34" spans="1:12" ht="12.6" customHeight="1">
      <c r="A34" s="39" t="s">
        <v>618</v>
      </c>
    </row>
    <row r="35" spans="1:12" ht="12" customHeight="1">
      <c r="A35" s="39" t="s">
        <v>620</v>
      </c>
    </row>
    <row r="36" spans="1:12" ht="12" customHeight="1">
      <c r="A36" s="39" t="s">
        <v>619</v>
      </c>
    </row>
    <row r="37" spans="1:12" ht="12" customHeight="1">
      <c r="A37" s="43" t="s">
        <v>43</v>
      </c>
    </row>
    <row r="40" spans="1:12">
      <c r="B40" s="19"/>
      <c r="C40" s="19"/>
      <c r="D40" s="19"/>
      <c r="H40" s="19"/>
      <c r="I40" s="30"/>
    </row>
    <row r="41" spans="1:12">
      <c r="B41" s="19"/>
      <c r="C41" s="19"/>
      <c r="D41" s="19"/>
      <c r="H41" s="19"/>
      <c r="I41" s="30"/>
    </row>
    <row r="42" spans="1:12">
      <c r="B42" s="19"/>
      <c r="C42" s="19"/>
      <c r="D42" s="19"/>
      <c r="H42" s="19"/>
      <c r="I42" s="30"/>
    </row>
    <row r="43" spans="1:12">
      <c r="B43" s="19"/>
      <c r="C43" s="19"/>
      <c r="D43" s="19"/>
      <c r="H43" s="19"/>
      <c r="I43" s="30"/>
    </row>
    <row r="44" spans="1:12">
      <c r="B44" s="19"/>
      <c r="C44" s="19"/>
      <c r="D44" s="19"/>
      <c r="H44" s="19"/>
      <c r="I44" s="30"/>
    </row>
    <row r="45" spans="1:12">
      <c r="B45" s="19"/>
      <c r="C45" s="19"/>
      <c r="D45" s="19"/>
      <c r="H45" s="19"/>
      <c r="I45" s="30"/>
    </row>
  </sheetData>
  <mergeCells count="1">
    <mergeCell ref="B5:H5"/>
  </mergeCells>
  <pageMargins left="0.66700000000000004" right="0.66700000000000004" top="0.66700000000000004" bottom="0.83299999999999996" header="0" footer="0"/>
  <pageSetup scale="94" firstPageNumber="101" orientation="portrait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54"/>
  <sheetViews>
    <sheetView showGridLines="0" workbookViewId="0">
      <selection activeCell="O22" sqref="O22"/>
    </sheetView>
  </sheetViews>
  <sheetFormatPr defaultColWidth="9.7109375" defaultRowHeight="12"/>
  <cols>
    <col min="1" max="1" width="7.42578125" customWidth="1"/>
    <col min="2" max="4" width="15" customWidth="1"/>
    <col min="5" max="5" width="1.42578125" customWidth="1"/>
    <col min="6" max="6" width="15" customWidth="1"/>
    <col min="7" max="7" width="1.42578125" customWidth="1"/>
    <col min="8" max="9" width="15" customWidth="1"/>
    <col min="11" max="11" width="11.7109375" customWidth="1"/>
  </cols>
  <sheetData>
    <row r="1" spans="1:9">
      <c r="A1" s="148" t="s">
        <v>238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 t="s">
        <v>1</v>
      </c>
      <c r="C2" s="5"/>
      <c r="D2" s="4"/>
      <c r="E2" s="3"/>
      <c r="F2" s="4" t="s">
        <v>2</v>
      </c>
      <c r="G2" s="4"/>
      <c r="H2" s="71"/>
      <c r="I2" s="4"/>
    </row>
    <row r="3" spans="1:9">
      <c r="B3" s="3"/>
      <c r="C3" s="3"/>
      <c r="D3" s="3"/>
      <c r="E3" s="3"/>
      <c r="F3" s="3"/>
      <c r="G3" s="3"/>
      <c r="H3" s="7"/>
      <c r="I3" s="7" t="s">
        <v>516</v>
      </c>
    </row>
    <row r="4" spans="1:9">
      <c r="A4" s="9" t="s">
        <v>179</v>
      </c>
      <c r="B4" s="10" t="s">
        <v>4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517</v>
      </c>
    </row>
    <row r="5" spans="1:9" ht="15" customHeight="1">
      <c r="A5" s="80"/>
      <c r="B5" s="610" t="s">
        <v>520</v>
      </c>
      <c r="C5" s="610"/>
      <c r="D5" s="610"/>
      <c r="E5" s="610"/>
      <c r="F5" s="610"/>
      <c r="G5" s="610"/>
      <c r="H5" s="610"/>
      <c r="I5" s="14" t="s">
        <v>239</v>
      </c>
    </row>
    <row r="6" spans="1:9" ht="3" customHeight="1">
      <c r="A6" s="6"/>
      <c r="B6" s="149"/>
      <c r="C6" s="149"/>
      <c r="D6" s="149"/>
      <c r="E6" s="149"/>
      <c r="F6" s="149"/>
      <c r="G6" s="149"/>
      <c r="H6" s="149"/>
      <c r="I6" s="3"/>
    </row>
    <row r="7" spans="1:9" ht="10.15" customHeight="1">
      <c r="A7" s="6">
        <v>1980</v>
      </c>
      <c r="B7" s="17">
        <v>482.1</v>
      </c>
      <c r="C7" s="15">
        <v>12.7</v>
      </c>
      <c r="D7" s="17">
        <v>494.8</v>
      </c>
      <c r="E7" s="84"/>
      <c r="F7" s="15">
        <v>47.093000000000004</v>
      </c>
      <c r="G7" s="133"/>
      <c r="H7" s="17">
        <v>447.70699999999999</v>
      </c>
      <c r="I7" s="18">
        <v>1.9659898298832801</v>
      </c>
    </row>
    <row r="8" spans="1:9" ht="10.15" customHeight="1">
      <c r="A8" s="6">
        <v>1981</v>
      </c>
      <c r="B8" s="17">
        <v>537.5</v>
      </c>
      <c r="C8" s="15">
        <v>6.7</v>
      </c>
      <c r="D8" s="17">
        <v>544.20000000000005</v>
      </c>
      <c r="E8" s="84"/>
      <c r="F8" s="15">
        <v>44.357999999999997</v>
      </c>
      <c r="G8" s="133"/>
      <c r="H8" s="17">
        <v>499.84199999999998</v>
      </c>
      <c r="I8" s="18">
        <v>2.1735473939625898</v>
      </c>
    </row>
    <row r="9" spans="1:9" ht="10.15" customHeight="1">
      <c r="A9" s="6">
        <v>1982</v>
      </c>
      <c r="B9" s="17">
        <v>589.6</v>
      </c>
      <c r="C9" s="15">
        <v>4.5</v>
      </c>
      <c r="D9" s="17">
        <v>594.1</v>
      </c>
      <c r="E9" s="84"/>
      <c r="F9" s="15">
        <v>44</v>
      </c>
      <c r="G9" s="133"/>
      <c r="H9" s="17">
        <v>550.1</v>
      </c>
      <c r="I9" s="18">
        <v>2.3692008200251502</v>
      </c>
    </row>
    <row r="10" spans="1:9" ht="10.15" customHeight="1">
      <c r="A10" s="6">
        <v>1983</v>
      </c>
      <c r="B10" s="17">
        <v>585.4</v>
      </c>
      <c r="C10" s="15">
        <v>5.0999999999999996</v>
      </c>
      <c r="D10" s="17">
        <v>590.5</v>
      </c>
      <c r="E10" s="84"/>
      <c r="F10" s="15">
        <v>46.375999999999998</v>
      </c>
      <c r="G10" s="133"/>
      <c r="H10" s="17">
        <v>544.12400000000002</v>
      </c>
      <c r="I10" s="18">
        <v>2.3222695011245902</v>
      </c>
    </row>
    <row r="11" spans="1:9" ht="10.15" customHeight="1">
      <c r="A11" s="6">
        <v>1984</v>
      </c>
      <c r="B11" s="17">
        <v>748.2</v>
      </c>
      <c r="C11" s="15">
        <v>8.8000000000000007</v>
      </c>
      <c r="D11" s="17">
        <v>757</v>
      </c>
      <c r="E11" s="84"/>
      <c r="F11" s="15">
        <v>56.262999999999998</v>
      </c>
      <c r="G11" s="133"/>
      <c r="H11" s="17">
        <v>700.73699999999997</v>
      </c>
      <c r="I11" s="18">
        <v>2.9648526748692601</v>
      </c>
    </row>
    <row r="12" spans="1:9" ht="10.15" customHeight="1">
      <c r="A12" s="6">
        <v>1985</v>
      </c>
      <c r="B12" s="17">
        <v>754.1</v>
      </c>
      <c r="C12" s="15">
        <v>9.6</v>
      </c>
      <c r="D12" s="17">
        <v>763.7</v>
      </c>
      <c r="E12" s="84"/>
      <c r="F12" s="15">
        <v>51.451000000000001</v>
      </c>
      <c r="G12" s="133"/>
      <c r="H12" s="17">
        <v>712.24900000000002</v>
      </c>
      <c r="I12" s="18">
        <v>2.9867947631947498</v>
      </c>
    </row>
    <row r="13" spans="1:9" ht="10.15" customHeight="1">
      <c r="A13" s="6">
        <v>1986</v>
      </c>
      <c r="B13" s="17">
        <v>734.8</v>
      </c>
      <c r="C13" s="15">
        <v>13</v>
      </c>
      <c r="D13" s="17">
        <v>747.8</v>
      </c>
      <c r="E13" s="84"/>
      <c r="F13" s="15">
        <v>51.511000000000003</v>
      </c>
      <c r="G13" s="133"/>
      <c r="H13" s="17">
        <v>696.28899999999999</v>
      </c>
      <c r="I13" s="18">
        <v>2.8933559386829901</v>
      </c>
    </row>
    <row r="14" spans="1:9" ht="10.15" customHeight="1">
      <c r="A14" s="6">
        <v>1987</v>
      </c>
      <c r="B14" s="17">
        <v>780.4</v>
      </c>
      <c r="C14" s="15">
        <v>33.200000000000003</v>
      </c>
      <c r="D14" s="17">
        <v>813.6</v>
      </c>
      <c r="E14" s="84"/>
      <c r="F14" s="15">
        <v>57.116999999999997</v>
      </c>
      <c r="G14" s="133"/>
      <c r="H14" s="17">
        <v>756.48299999999995</v>
      </c>
      <c r="I14" s="18">
        <v>3.11561176916361</v>
      </c>
    </row>
    <row r="15" spans="1:9" ht="10.15" customHeight="1">
      <c r="A15" s="6">
        <v>1988</v>
      </c>
      <c r="B15" s="17">
        <v>855.5</v>
      </c>
      <c r="C15" s="15">
        <v>39.4</v>
      </c>
      <c r="D15" s="17">
        <v>894.9</v>
      </c>
      <c r="E15" s="84"/>
      <c r="F15" s="15">
        <v>78</v>
      </c>
      <c r="G15" s="133"/>
      <c r="H15" s="17">
        <v>816.9</v>
      </c>
      <c r="I15" s="18">
        <v>3.3339999428620399</v>
      </c>
    </row>
    <row r="16" spans="1:9" ht="10.15" customHeight="1">
      <c r="A16" s="6">
        <v>1989</v>
      </c>
      <c r="B16" s="17">
        <v>861.6</v>
      </c>
      <c r="C16" s="15">
        <v>36.036999999999999</v>
      </c>
      <c r="D16" s="17">
        <v>897.63699999999994</v>
      </c>
      <c r="E16" s="84"/>
      <c r="F16" s="15">
        <v>92.96</v>
      </c>
      <c r="G16" s="133"/>
      <c r="H16" s="17">
        <v>804.67700000000002</v>
      </c>
      <c r="I16" s="18">
        <v>3.2532970542811199</v>
      </c>
    </row>
    <row r="17" spans="1:12" ht="10.15" customHeight="1">
      <c r="A17" s="6">
        <v>1990</v>
      </c>
      <c r="B17" s="17">
        <v>863.6</v>
      </c>
      <c r="C17" s="15">
        <v>32.183</v>
      </c>
      <c r="D17" s="21">
        <v>895.78300000000002</v>
      </c>
      <c r="E17" s="84"/>
      <c r="F17" s="15">
        <v>85.73</v>
      </c>
      <c r="G17" s="133"/>
      <c r="H17" s="21">
        <v>810.053</v>
      </c>
      <c r="I17" s="18">
        <v>3.2438057205051498</v>
      </c>
    </row>
    <row r="18" spans="1:12" ht="10.15" customHeight="1">
      <c r="A18" s="6">
        <v>1991</v>
      </c>
      <c r="B18" s="17">
        <v>968.2</v>
      </c>
      <c r="C18" s="15">
        <v>31.45</v>
      </c>
      <c r="D18" s="21">
        <v>999.65</v>
      </c>
      <c r="E18" s="84"/>
      <c r="F18" s="15">
        <v>95.215000000000003</v>
      </c>
      <c r="G18" s="133"/>
      <c r="H18" s="21">
        <v>904.43499999999995</v>
      </c>
      <c r="I18" s="18">
        <v>3.57</v>
      </c>
    </row>
    <row r="19" spans="1:12" ht="10.15" customHeight="1">
      <c r="A19" s="6">
        <v>1992</v>
      </c>
      <c r="B19" s="16">
        <v>999.7</v>
      </c>
      <c r="C19" s="15">
        <v>23.803000000000001</v>
      </c>
      <c r="D19" s="21">
        <v>1023.503</v>
      </c>
      <c r="E19" s="84"/>
      <c r="F19" s="15">
        <v>102.264</v>
      </c>
      <c r="G19" s="133"/>
      <c r="H19" s="21">
        <v>921.23900000000003</v>
      </c>
      <c r="I19" s="18">
        <v>3.59</v>
      </c>
    </row>
    <row r="20" spans="1:12" ht="10.15" customHeight="1">
      <c r="A20" s="6">
        <v>1993</v>
      </c>
      <c r="B20" s="17">
        <v>1010.8</v>
      </c>
      <c r="C20" s="15">
        <v>31.366</v>
      </c>
      <c r="D20" s="21">
        <v>1042.2</v>
      </c>
      <c r="E20" s="84"/>
      <c r="F20" s="15">
        <v>102.059</v>
      </c>
      <c r="G20" s="133"/>
      <c r="H20" s="21">
        <v>940.1</v>
      </c>
      <c r="I20" s="18">
        <v>3.62</v>
      </c>
    </row>
    <row r="21" spans="1:12" ht="10.15" customHeight="1">
      <c r="A21" s="6">
        <v>1994</v>
      </c>
      <c r="B21" s="17">
        <v>1147.7</v>
      </c>
      <c r="C21" s="15">
        <v>43.7</v>
      </c>
      <c r="D21" s="21">
        <v>1191.4000000000001</v>
      </c>
      <c r="E21" s="84"/>
      <c r="F21" s="15">
        <v>126.4</v>
      </c>
      <c r="G21" s="133"/>
      <c r="H21" s="21">
        <v>1065</v>
      </c>
      <c r="I21" s="18">
        <v>4.05</v>
      </c>
    </row>
    <row r="22" spans="1:12" ht="10.15" customHeight="1">
      <c r="A22" s="23" t="s">
        <v>240</v>
      </c>
      <c r="B22" s="26">
        <v>1145.5999999999999</v>
      </c>
      <c r="C22" s="24">
        <v>58.829000000000001</v>
      </c>
      <c r="D22" s="29">
        <v>1204.4000000000001</v>
      </c>
      <c r="E22" s="172"/>
      <c r="F22" s="24">
        <v>111.373</v>
      </c>
      <c r="G22" s="135"/>
      <c r="H22" s="21">
        <v>1093.0999999999999</v>
      </c>
      <c r="I22" s="93">
        <v>4.0999999999999996</v>
      </c>
    </row>
    <row r="23" spans="1:12" ht="10.15" customHeight="1">
      <c r="A23" s="23" t="s">
        <v>53</v>
      </c>
      <c r="B23" s="26">
        <v>1212.5999999999999</v>
      </c>
      <c r="C23" s="24">
        <v>67.305000000000007</v>
      </c>
      <c r="D23" s="29">
        <v>1279.9000000000001</v>
      </c>
      <c r="E23" s="172"/>
      <c r="F23" s="24">
        <v>116.032</v>
      </c>
      <c r="G23" s="135"/>
      <c r="H23" s="29">
        <v>1163.9000000000001</v>
      </c>
      <c r="I23" s="93">
        <v>4.32</v>
      </c>
    </row>
    <row r="24" spans="1:12" ht="10.15" customHeight="1">
      <c r="A24" s="23" t="s">
        <v>54</v>
      </c>
      <c r="B24" s="26">
        <v>1201.8</v>
      </c>
      <c r="C24" s="24">
        <v>31.92</v>
      </c>
      <c r="D24" s="29">
        <v>1233.7</v>
      </c>
      <c r="E24" s="172"/>
      <c r="F24" s="24">
        <v>115.771</v>
      </c>
      <c r="G24" s="135"/>
      <c r="H24" s="29">
        <v>1117.9000000000001</v>
      </c>
      <c r="I24" s="93">
        <v>4.0999999999999996</v>
      </c>
    </row>
    <row r="25" spans="1:12" ht="10.15" customHeight="1">
      <c r="A25" s="23" t="s">
        <v>138</v>
      </c>
      <c r="B25" s="26">
        <v>1132.2</v>
      </c>
      <c r="C25" s="24">
        <v>58.149000000000001</v>
      </c>
      <c r="D25" s="29">
        <v>1190.3490000000002</v>
      </c>
      <c r="E25" s="172"/>
      <c r="F25" s="24">
        <v>109.273</v>
      </c>
      <c r="G25" s="135"/>
      <c r="H25" s="29">
        <v>1081.0760000000002</v>
      </c>
      <c r="I25" s="93">
        <v>3.9175807649797987</v>
      </c>
      <c r="J25" s="65"/>
    </row>
    <row r="26" spans="1:12" ht="10.15" customHeight="1">
      <c r="A26" s="23" t="s">
        <v>139</v>
      </c>
      <c r="B26" s="26">
        <v>1305.2</v>
      </c>
      <c r="C26" s="24">
        <v>94.801200000000009</v>
      </c>
      <c r="D26" s="29">
        <v>1400.0012000000002</v>
      </c>
      <c r="E26" s="172"/>
      <c r="F26" s="24">
        <v>124.271247</v>
      </c>
      <c r="G26" s="135"/>
      <c r="H26" s="29">
        <v>1275.7299530000003</v>
      </c>
      <c r="I26" s="93">
        <v>4.570150005015333</v>
      </c>
    </row>
    <row r="27" spans="1:12" ht="10.15" customHeight="1">
      <c r="A27" s="88">
        <v>2000</v>
      </c>
      <c r="B27" s="26">
        <v>1433.3</v>
      </c>
      <c r="C27" s="24">
        <v>76.236764999999991</v>
      </c>
      <c r="D27" s="29">
        <v>1509.5367649999998</v>
      </c>
      <c r="E27" s="172"/>
      <c r="F27" s="24">
        <v>136.52775800000001</v>
      </c>
      <c r="G27" s="135"/>
      <c r="H27" s="29">
        <v>1373.0090069999999</v>
      </c>
      <c r="I27" s="93">
        <v>4.8621954210891944</v>
      </c>
      <c r="J27" s="30"/>
      <c r="K27" s="19"/>
      <c r="L27" s="30"/>
    </row>
    <row r="28" spans="1:12" ht="10.15" customHeight="1">
      <c r="A28" s="88">
        <v>2001</v>
      </c>
      <c r="B28" s="26">
        <v>1259.7</v>
      </c>
      <c r="C28" s="24">
        <v>70.683209000000005</v>
      </c>
      <c r="D28" s="29">
        <v>1330.3832090000001</v>
      </c>
      <c r="E28" s="172"/>
      <c r="F28" s="24">
        <v>128.11611099999999</v>
      </c>
      <c r="G28" s="135"/>
      <c r="H28" s="29">
        <v>1202.267098</v>
      </c>
      <c r="I28" s="93">
        <v>4.2139119969425156</v>
      </c>
      <c r="J28" s="30"/>
      <c r="K28" s="19"/>
      <c r="L28" s="30"/>
    </row>
    <row r="29" spans="1:12" ht="10.15" customHeight="1">
      <c r="A29" s="88">
        <v>2002</v>
      </c>
      <c r="B29" s="26">
        <v>1406.3</v>
      </c>
      <c r="C29" s="24">
        <v>89.929209999999983</v>
      </c>
      <c r="D29" s="29">
        <v>1496.22921</v>
      </c>
      <c r="E29" s="172"/>
      <c r="F29" s="24">
        <v>156.89601099999996</v>
      </c>
      <c r="G29" s="135"/>
      <c r="H29" s="29">
        <v>1339.3331989999999</v>
      </c>
      <c r="I29" s="93">
        <v>4.648770570022192</v>
      </c>
      <c r="J29" s="30"/>
      <c r="K29" s="19"/>
    </row>
    <row r="30" spans="1:12" ht="10.15" customHeight="1">
      <c r="A30" s="88">
        <v>2003</v>
      </c>
      <c r="B30" s="26">
        <v>1642.4</v>
      </c>
      <c r="C30" s="24">
        <v>90.340158000000017</v>
      </c>
      <c r="D30" s="29">
        <v>1732.7401580000001</v>
      </c>
      <c r="E30" s="172"/>
      <c r="F30" s="24">
        <v>194.80573099999998</v>
      </c>
      <c r="G30" s="135"/>
      <c r="H30" s="29">
        <v>1537.9344270000001</v>
      </c>
      <c r="I30" s="93">
        <v>5.2882757805822704</v>
      </c>
      <c r="J30" s="30"/>
      <c r="K30" s="19"/>
      <c r="L30" s="30"/>
    </row>
    <row r="31" spans="1:12" ht="10.15" customHeight="1">
      <c r="A31" s="88">
        <v>2004</v>
      </c>
      <c r="B31" s="26">
        <v>1694.4</v>
      </c>
      <c r="C31" s="24">
        <v>94.44272500000001</v>
      </c>
      <c r="D31" s="29">
        <v>1788.8427250000002</v>
      </c>
      <c r="E31" s="172"/>
      <c r="F31" s="24">
        <v>182.55753799999997</v>
      </c>
      <c r="G31" s="135"/>
      <c r="H31" s="29">
        <v>1606.2851870000002</v>
      </c>
      <c r="I31" s="93">
        <v>5.4735492187887216</v>
      </c>
      <c r="J31" s="30"/>
      <c r="K31" s="19"/>
      <c r="L31" s="30"/>
    </row>
    <row r="32" spans="1:12" ht="10.15" customHeight="1">
      <c r="A32" s="88">
        <v>2005</v>
      </c>
      <c r="B32" s="26">
        <v>1811</v>
      </c>
      <c r="C32" s="24">
        <v>122.71214600000002</v>
      </c>
      <c r="D32" s="29">
        <v>1933.7121460000001</v>
      </c>
      <c r="E32" s="172"/>
      <c r="F32" s="24">
        <v>207.62642700000001</v>
      </c>
      <c r="G32" s="135"/>
      <c r="H32" s="29">
        <v>1726.0857190000002</v>
      </c>
      <c r="I32" s="93">
        <v>5.8277044161974105</v>
      </c>
      <c r="J32" s="30"/>
      <c r="K32" s="19"/>
      <c r="L32" s="30"/>
    </row>
    <row r="33" spans="1:12" ht="10.15" customHeight="1">
      <c r="A33" s="88">
        <v>2006</v>
      </c>
      <c r="B33" s="26">
        <v>1910.9</v>
      </c>
      <c r="C33" s="24">
        <v>153.42317000000006</v>
      </c>
      <c r="D33" s="29">
        <v>2064.3231700000001</v>
      </c>
      <c r="E33" s="172"/>
      <c r="F33" s="24">
        <v>229.08129100000002</v>
      </c>
      <c r="G33" s="135"/>
      <c r="H33" s="29">
        <v>1835.2418790000002</v>
      </c>
      <c r="I33" s="93">
        <v>6.1380184121300019</v>
      </c>
      <c r="J33" s="30"/>
      <c r="K33" s="19"/>
      <c r="L33" s="30"/>
    </row>
    <row r="34" spans="1:12" ht="10.15" customHeight="1">
      <c r="A34" s="88">
        <v>2007</v>
      </c>
      <c r="B34" s="26">
        <v>1973.3</v>
      </c>
      <c r="C34" s="24">
        <v>157.66937900000002</v>
      </c>
      <c r="D34" s="29">
        <v>2130.9693790000001</v>
      </c>
      <c r="E34" s="172"/>
      <c r="F34" s="24">
        <v>240.302539</v>
      </c>
      <c r="G34" s="135"/>
      <c r="H34" s="29">
        <v>1890.6668400000001</v>
      </c>
      <c r="I34" s="93">
        <v>6.2604050264685807</v>
      </c>
      <c r="J34" s="30"/>
      <c r="K34" s="19"/>
      <c r="L34" s="30"/>
    </row>
    <row r="35" spans="1:12" ht="10.15" customHeight="1">
      <c r="A35" s="88">
        <v>2008</v>
      </c>
      <c r="B35" s="26">
        <v>2091.1</v>
      </c>
      <c r="C35" s="24">
        <v>143.00655900000001</v>
      </c>
      <c r="D35" s="29">
        <v>2234.1065589999998</v>
      </c>
      <c r="E35" s="172"/>
      <c r="F35" s="24">
        <v>269.18592999999998</v>
      </c>
      <c r="G35" s="135"/>
      <c r="H35" s="29">
        <v>1964.9206289999997</v>
      </c>
      <c r="I35" s="93">
        <v>6.4466373458694788</v>
      </c>
      <c r="J35" s="30"/>
      <c r="K35" s="19"/>
      <c r="L35" s="30"/>
    </row>
    <row r="36" spans="1:12" ht="10.15" customHeight="1">
      <c r="A36" s="88">
        <v>2009</v>
      </c>
      <c r="B36" s="26">
        <v>2288</v>
      </c>
      <c r="C36" s="24">
        <v>187.15077399999998</v>
      </c>
      <c r="D36" s="29">
        <v>2475.1507740000002</v>
      </c>
      <c r="E36" s="172"/>
      <c r="F36" s="24">
        <v>271.81193800000005</v>
      </c>
      <c r="G36" s="135"/>
      <c r="H36" s="29">
        <v>2203.3388359999999</v>
      </c>
      <c r="I36" s="93">
        <v>7.1667417806551441</v>
      </c>
      <c r="J36" s="30"/>
      <c r="K36" s="19"/>
      <c r="L36" s="30"/>
    </row>
    <row r="37" spans="1:12" ht="10.15" customHeight="1">
      <c r="A37" s="88">
        <v>2010</v>
      </c>
      <c r="B37" s="26">
        <v>2319.6</v>
      </c>
      <c r="C37" s="24">
        <v>198.31715199999999</v>
      </c>
      <c r="D37" s="29">
        <v>2517.917152</v>
      </c>
      <c r="E37" s="172"/>
      <c r="F37" s="24">
        <v>279.777601</v>
      </c>
      <c r="G37" s="135"/>
      <c r="H37" s="29">
        <v>2238.1395510000002</v>
      </c>
      <c r="I37" s="93">
        <v>7.2257324813595964</v>
      </c>
      <c r="J37" s="30"/>
      <c r="K37" s="19"/>
      <c r="L37" s="30"/>
    </row>
    <row r="38" spans="1:12" ht="10.15" customHeight="1">
      <c r="A38" s="88">
        <v>2011</v>
      </c>
      <c r="B38" s="26">
        <v>2332.4</v>
      </c>
      <c r="C38" s="24">
        <v>243.51696300000006</v>
      </c>
      <c r="D38" s="29">
        <v>2575.9169630000001</v>
      </c>
      <c r="E38" s="172"/>
      <c r="F38" s="24">
        <v>279.55818299999999</v>
      </c>
      <c r="G38" s="135"/>
      <c r="H38" s="29">
        <v>2296.35878</v>
      </c>
      <c r="I38" s="93">
        <v>7.360193910039194</v>
      </c>
      <c r="J38" s="30"/>
      <c r="K38" s="19"/>
      <c r="L38" s="30"/>
    </row>
    <row r="39" spans="1:12" ht="10.15" customHeight="1">
      <c r="A39" s="88">
        <v>2012</v>
      </c>
      <c r="B39" s="26">
        <v>2455.1999999999998</v>
      </c>
      <c r="C39" s="24">
        <v>351.26558900000003</v>
      </c>
      <c r="D39" s="29">
        <v>2806.4655889999999</v>
      </c>
      <c r="E39" s="172"/>
      <c r="F39" s="24">
        <v>301.63782799999996</v>
      </c>
      <c r="G39" s="135"/>
      <c r="H39" s="29">
        <v>2504.827761</v>
      </c>
      <c r="I39" s="93">
        <v>7.9718070562988252</v>
      </c>
      <c r="J39" s="30"/>
      <c r="K39" s="19"/>
      <c r="L39" s="30"/>
    </row>
    <row r="40" spans="1:12" ht="10.15" customHeight="1">
      <c r="A40" s="88">
        <v>2013</v>
      </c>
      <c r="B40" s="26">
        <v>2508.5</v>
      </c>
      <c r="C40" s="24">
        <v>330.57062601000001</v>
      </c>
      <c r="D40" s="29">
        <v>2839.0706260100001</v>
      </c>
      <c r="E40" s="172"/>
      <c r="F40" s="24">
        <v>306.32324305999998</v>
      </c>
      <c r="G40" s="135"/>
      <c r="H40" s="29">
        <v>2532.74738295</v>
      </c>
      <c r="I40" s="93">
        <v>8.005933639527461</v>
      </c>
      <c r="J40" s="30"/>
      <c r="K40" s="19"/>
      <c r="L40" s="30"/>
    </row>
    <row r="41" spans="1:12" ht="10.15" customHeight="1">
      <c r="A41" s="88">
        <v>2014</v>
      </c>
      <c r="B41" s="26">
        <v>2454.3000000000002</v>
      </c>
      <c r="C41" s="24">
        <v>355.96902448000003</v>
      </c>
      <c r="D41" s="29">
        <v>2810.2690244800001</v>
      </c>
      <c r="E41" s="172"/>
      <c r="F41" s="24">
        <v>273.67138029</v>
      </c>
      <c r="G41" s="135"/>
      <c r="H41" s="29">
        <v>2536.5976441900002</v>
      </c>
      <c r="I41" s="93">
        <v>7.960141826944561</v>
      </c>
      <c r="J41" s="30"/>
      <c r="K41" s="19"/>
      <c r="L41" s="30"/>
    </row>
    <row r="42" spans="1:12" ht="10.15" customHeight="1">
      <c r="A42" s="88">
        <v>2015</v>
      </c>
      <c r="B42" s="26">
        <v>2437.1999999999998</v>
      </c>
      <c r="C42" s="24">
        <v>314.36487078999994</v>
      </c>
      <c r="D42" s="29">
        <v>2751.56487079</v>
      </c>
      <c r="E42" s="172"/>
      <c r="F42" s="24">
        <v>273.34578847000006</v>
      </c>
      <c r="G42" s="135"/>
      <c r="H42" s="29">
        <v>2478.2190823199999</v>
      </c>
      <c r="I42" s="93">
        <v>7.7208326981370536</v>
      </c>
      <c r="J42" s="30"/>
      <c r="K42" s="19"/>
      <c r="L42" s="30"/>
    </row>
    <row r="43" spans="1:12" ht="10.15" customHeight="1">
      <c r="A43" s="88">
        <v>2016</v>
      </c>
      <c r="B43" s="26">
        <v>2302.38</v>
      </c>
      <c r="C43" s="24">
        <v>364.48713713999996</v>
      </c>
      <c r="D43" s="29">
        <v>2666.8671371400001</v>
      </c>
      <c r="E43" s="172"/>
      <c r="F43" s="24">
        <v>276.96680739000004</v>
      </c>
      <c r="G43" s="135"/>
      <c r="H43" s="29">
        <v>2389.9003297499999</v>
      </c>
      <c r="I43" s="93">
        <v>7.3924112309613568</v>
      </c>
      <c r="J43" s="30"/>
      <c r="K43" s="19"/>
      <c r="L43" s="30"/>
    </row>
    <row r="44" spans="1:12" ht="10.15" customHeight="1">
      <c r="A44" s="88">
        <v>2017</v>
      </c>
      <c r="B44" s="26">
        <v>2137.1999999999998</v>
      </c>
      <c r="C44" s="24">
        <v>367.23742511</v>
      </c>
      <c r="D44" s="29">
        <v>2504.4374251099998</v>
      </c>
      <c r="E44" s="172"/>
      <c r="F44" s="24">
        <v>290.51606585000002</v>
      </c>
      <c r="G44" s="135"/>
      <c r="H44" s="29">
        <v>2213.9213592599999</v>
      </c>
      <c r="I44" s="93">
        <v>6.8043692045783581</v>
      </c>
      <c r="J44" s="30"/>
      <c r="K44" s="19"/>
      <c r="L44" s="30"/>
    </row>
    <row r="45" spans="1:12" ht="10.15" customHeight="1">
      <c r="A45" s="9">
        <v>2018</v>
      </c>
      <c r="B45" s="36">
        <v>2291.88</v>
      </c>
      <c r="C45" s="33">
        <v>356.90431991999992</v>
      </c>
      <c r="D45" s="37">
        <v>2648.7843199200001</v>
      </c>
      <c r="E45" s="173"/>
      <c r="F45" s="33">
        <v>310.58270724999994</v>
      </c>
      <c r="G45" s="140"/>
      <c r="H45" s="37">
        <v>2338.20161267</v>
      </c>
      <c r="I45" s="106">
        <v>7.1416423212894502</v>
      </c>
      <c r="J45" s="30"/>
      <c r="K45" s="19"/>
      <c r="L45" s="30"/>
    </row>
    <row r="46" spans="1:12" ht="10.35" customHeight="1">
      <c r="A46" s="43" t="s">
        <v>43</v>
      </c>
      <c r="B46" s="40"/>
      <c r="C46" s="41"/>
      <c r="D46" s="40"/>
      <c r="E46" s="40"/>
      <c r="F46" s="40"/>
      <c r="G46" s="40"/>
      <c r="H46" s="40"/>
      <c r="I46" s="40"/>
      <c r="J46" s="42"/>
      <c r="K46" s="42"/>
    </row>
    <row r="48" spans="1:12">
      <c r="B48" s="19"/>
      <c r="C48" s="19"/>
      <c r="D48" s="19"/>
      <c r="F48" s="19"/>
      <c r="H48" s="19"/>
      <c r="I48" s="30"/>
    </row>
    <row r="49" spans="2:9">
      <c r="B49" s="19"/>
      <c r="C49" s="19"/>
      <c r="D49" s="19"/>
      <c r="F49" s="19"/>
      <c r="H49" s="19"/>
      <c r="I49" s="30"/>
    </row>
    <row r="50" spans="2:9">
      <c r="B50" s="19"/>
      <c r="C50" s="19"/>
      <c r="D50" s="30"/>
      <c r="F50" s="19"/>
      <c r="H50" s="19"/>
      <c r="I50" s="30"/>
    </row>
    <row r="51" spans="2:9">
      <c r="B51" s="19"/>
      <c r="C51" s="19"/>
      <c r="D51" s="30"/>
      <c r="F51" s="19"/>
      <c r="H51" s="19"/>
      <c r="I51" s="30"/>
    </row>
    <row r="52" spans="2:9">
      <c r="B52" s="19"/>
      <c r="C52" s="19"/>
      <c r="D52" s="30"/>
      <c r="F52" s="19"/>
      <c r="H52" s="19"/>
      <c r="I52" s="30"/>
    </row>
    <row r="53" spans="2:9">
      <c r="B53" s="19"/>
      <c r="C53" s="19"/>
      <c r="D53" s="30"/>
      <c r="F53" s="19"/>
      <c r="H53" s="19"/>
      <c r="I53" s="30"/>
    </row>
    <row r="54" spans="2:9">
      <c r="B54" s="19"/>
      <c r="C54" s="19"/>
      <c r="D54" s="30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A22:A26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R95"/>
  <sheetViews>
    <sheetView showGridLines="0" workbookViewId="0">
      <selection activeCell="J45" sqref="J45"/>
    </sheetView>
  </sheetViews>
  <sheetFormatPr defaultColWidth="9.7109375" defaultRowHeight="12"/>
  <cols>
    <col min="1" max="1" width="10.28515625" customWidth="1"/>
    <col min="2" max="2" width="15" customWidth="1"/>
    <col min="3" max="3" width="14.140625" customWidth="1"/>
    <col min="4" max="4" width="15" customWidth="1"/>
    <col min="5" max="5" width="1.42578125" customWidth="1"/>
    <col min="6" max="6" width="15" customWidth="1"/>
    <col min="7" max="7" width="1.42578125" customWidth="1"/>
    <col min="8" max="9" width="15" customWidth="1"/>
    <col min="11" max="11" width="11.7109375" customWidth="1"/>
  </cols>
  <sheetData>
    <row r="1" spans="1:9">
      <c r="A1" s="1" t="s">
        <v>241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 t="s">
        <v>1</v>
      </c>
      <c r="C2" s="5"/>
      <c r="D2" s="4"/>
      <c r="E2" s="3"/>
      <c r="F2" s="4" t="s">
        <v>2</v>
      </c>
      <c r="G2" s="4"/>
      <c r="H2" s="71"/>
      <c r="I2" s="4"/>
    </row>
    <row r="3" spans="1:9">
      <c r="B3" s="182" t="s">
        <v>242</v>
      </c>
      <c r="C3" s="3"/>
      <c r="D3" s="3"/>
      <c r="E3" s="3"/>
      <c r="F3" s="3"/>
      <c r="G3" s="3"/>
      <c r="H3" s="7"/>
      <c r="I3" s="7" t="s">
        <v>516</v>
      </c>
    </row>
    <row r="4" spans="1:9">
      <c r="A4" s="31" t="s">
        <v>47</v>
      </c>
      <c r="B4" s="10" t="s">
        <v>243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517</v>
      </c>
    </row>
    <row r="5" spans="1:9" ht="15" customHeight="1">
      <c r="A5" s="80"/>
      <c r="B5" s="610" t="s">
        <v>520</v>
      </c>
      <c r="C5" s="610"/>
      <c r="D5" s="610"/>
      <c r="E5" s="610"/>
      <c r="F5" s="610"/>
      <c r="G5" s="610"/>
      <c r="H5" s="610"/>
      <c r="I5" s="14" t="s">
        <v>518</v>
      </c>
    </row>
    <row r="6" spans="1:9" ht="3" customHeight="1">
      <c r="A6" s="3"/>
      <c r="B6" s="3"/>
      <c r="C6" s="3"/>
      <c r="D6" s="3"/>
      <c r="E6" s="3"/>
      <c r="F6" s="3"/>
      <c r="G6" s="3"/>
      <c r="H6" s="3"/>
      <c r="I6" s="3"/>
    </row>
    <row r="7" spans="1:9" ht="10.15" customHeight="1">
      <c r="A7" s="6" t="s">
        <v>11</v>
      </c>
      <c r="B7" s="20">
        <v>2225.4450000000002</v>
      </c>
      <c r="C7" s="15">
        <v>9.4</v>
      </c>
      <c r="D7" s="21">
        <v>2234.8449999999998</v>
      </c>
      <c r="E7" s="16"/>
      <c r="F7" s="21">
        <v>711.77599999999995</v>
      </c>
      <c r="G7" s="17"/>
      <c r="H7" s="20">
        <v>1523.069</v>
      </c>
      <c r="I7" s="145">
        <v>6.6527865744724499</v>
      </c>
    </row>
    <row r="8" spans="1:9" ht="10.15" customHeight="1">
      <c r="A8" s="6" t="s">
        <v>12</v>
      </c>
      <c r="B8" s="20">
        <v>2311.38</v>
      </c>
      <c r="C8" s="15">
        <v>3.9</v>
      </c>
      <c r="D8" s="21">
        <v>2315.2800000000002</v>
      </c>
      <c r="E8" s="16"/>
      <c r="F8" s="21">
        <v>650.63900000000001</v>
      </c>
      <c r="G8" s="17"/>
      <c r="H8" s="20">
        <v>1664.6410000000001</v>
      </c>
      <c r="I8" s="145">
        <v>7.2013436755105804</v>
      </c>
    </row>
    <row r="9" spans="1:9" ht="10.15" customHeight="1">
      <c r="A9" s="6" t="s">
        <v>13</v>
      </c>
      <c r="B9" s="20">
        <v>2594.625</v>
      </c>
      <c r="C9" s="15">
        <v>4.8</v>
      </c>
      <c r="D9" s="21">
        <v>2599.4250000000002</v>
      </c>
      <c r="E9" s="16"/>
      <c r="F9" s="21">
        <v>771.03</v>
      </c>
      <c r="G9" s="17"/>
      <c r="H9" s="20">
        <v>1828.395</v>
      </c>
      <c r="I9" s="145">
        <v>7.8363591945894502</v>
      </c>
    </row>
    <row r="10" spans="1:9" ht="10.15" customHeight="1">
      <c r="A10" s="6" t="s">
        <v>14</v>
      </c>
      <c r="B10" s="20">
        <v>2054.085</v>
      </c>
      <c r="C10" s="15">
        <v>2.1</v>
      </c>
      <c r="D10" s="21">
        <v>2056.1849999999999</v>
      </c>
      <c r="E10" s="16"/>
      <c r="F10" s="21">
        <v>648.40599999999995</v>
      </c>
      <c r="G10" s="17"/>
      <c r="H10" s="20">
        <v>1407.779</v>
      </c>
      <c r="I10" s="145">
        <v>5.9807506850478998</v>
      </c>
    </row>
    <row r="11" spans="1:9" ht="10.15" customHeight="1">
      <c r="A11" s="6" t="s">
        <v>15</v>
      </c>
      <c r="B11" s="20">
        <v>1816.5</v>
      </c>
      <c r="C11" s="15">
        <v>5.0999999999999996</v>
      </c>
      <c r="D11" s="21">
        <v>1821.6</v>
      </c>
      <c r="E11" s="16"/>
      <c r="F11" s="21">
        <v>513.96400000000006</v>
      </c>
      <c r="G11" s="17"/>
      <c r="H11" s="20">
        <v>1307.636</v>
      </c>
      <c r="I11" s="145">
        <v>5.5065777283676098</v>
      </c>
    </row>
    <row r="12" spans="1:9" ht="10.15" customHeight="1">
      <c r="A12" s="6" t="s">
        <v>16</v>
      </c>
      <c r="B12" s="20">
        <v>2169.4</v>
      </c>
      <c r="C12" s="15">
        <v>5.5</v>
      </c>
      <c r="D12" s="21">
        <v>2174.9</v>
      </c>
      <c r="E12" s="16"/>
      <c r="F12" s="21">
        <v>705.20899999999995</v>
      </c>
      <c r="G12" s="17"/>
      <c r="H12" s="20">
        <v>1469.5909999999999</v>
      </c>
      <c r="I12" s="145">
        <v>6.1325457565160804</v>
      </c>
    </row>
    <row r="13" spans="1:9" ht="10.15" customHeight="1">
      <c r="A13" s="559" t="s">
        <v>17</v>
      </c>
      <c r="B13" s="20">
        <v>2401.59</v>
      </c>
      <c r="C13" s="15">
        <v>4</v>
      </c>
      <c r="D13" s="21">
        <v>2405.59</v>
      </c>
      <c r="E13" s="16"/>
      <c r="F13" s="21">
        <v>871.37099999999998</v>
      </c>
      <c r="G13" s="17"/>
      <c r="H13" s="20">
        <v>1534.2190000000001</v>
      </c>
      <c r="I13" s="145">
        <v>6.35</v>
      </c>
    </row>
    <row r="14" spans="1:9" ht="10.15" customHeight="1">
      <c r="A14" s="559" t="s">
        <v>18</v>
      </c>
      <c r="B14" s="20">
        <v>2666.35</v>
      </c>
      <c r="C14" s="15">
        <v>11</v>
      </c>
      <c r="D14" s="21">
        <v>2677.35</v>
      </c>
      <c r="E14" s="16"/>
      <c r="F14" s="21">
        <v>1045.5429999999999</v>
      </c>
      <c r="G14" s="17"/>
      <c r="H14" s="20">
        <v>1631.807</v>
      </c>
      <c r="I14" s="145">
        <v>6.69</v>
      </c>
    </row>
    <row r="15" spans="1:9" ht="10.15" customHeight="1">
      <c r="A15" s="559" t="s">
        <v>19</v>
      </c>
      <c r="B15" s="20">
        <v>2791.31</v>
      </c>
      <c r="C15" s="15">
        <v>8.5</v>
      </c>
      <c r="D15" s="21">
        <v>2799.81</v>
      </c>
      <c r="E15" s="16"/>
      <c r="F15" s="21">
        <v>1173.749</v>
      </c>
      <c r="G15" s="17"/>
      <c r="H15" s="20">
        <v>1626.0609999999999</v>
      </c>
      <c r="I15" s="145">
        <v>6.6</v>
      </c>
    </row>
    <row r="16" spans="1:9" ht="10.15" customHeight="1">
      <c r="A16" s="559" t="s">
        <v>20</v>
      </c>
      <c r="B16" s="20">
        <v>1765.2</v>
      </c>
      <c r="C16" s="20">
        <v>9.9730000000000008</v>
      </c>
      <c r="D16" s="21">
        <v>1775.173</v>
      </c>
      <c r="E16" s="16"/>
      <c r="F16" s="21">
        <v>633.45399999999995</v>
      </c>
      <c r="G16" s="17"/>
      <c r="H16" s="20">
        <v>1141.7190000000001</v>
      </c>
      <c r="I16" s="145">
        <v>4.5915048319184111</v>
      </c>
    </row>
    <row r="17" spans="1:252" ht="10.15" customHeight="1">
      <c r="A17" s="568" t="s">
        <v>21</v>
      </c>
      <c r="B17" s="20">
        <v>2484.9430000000002</v>
      </c>
      <c r="C17" s="20">
        <v>16.478000000000002</v>
      </c>
      <c r="D17" s="21">
        <v>2501.4210000000003</v>
      </c>
      <c r="E17" s="16"/>
      <c r="F17" s="21">
        <v>1025.9122</v>
      </c>
      <c r="G17" s="17"/>
      <c r="H17" s="20">
        <v>1475.5088000000003</v>
      </c>
      <c r="I17" s="145">
        <v>5.86</v>
      </c>
      <c r="K17" s="65"/>
    </row>
    <row r="18" spans="1:252" ht="10.15" customHeight="1">
      <c r="A18" s="559" t="s">
        <v>22</v>
      </c>
      <c r="B18" s="20">
        <v>2499.65</v>
      </c>
      <c r="C18" s="20">
        <v>23.465</v>
      </c>
      <c r="D18" s="21">
        <v>2523.1149999999998</v>
      </c>
      <c r="E18" s="16"/>
      <c r="F18" s="21">
        <v>1012.323</v>
      </c>
      <c r="G18" s="17"/>
      <c r="H18" s="15">
        <v>1510.7920000000004</v>
      </c>
      <c r="I18" s="145">
        <v>5.92</v>
      </c>
    </row>
    <row r="19" spans="1:252" ht="10.15" customHeight="1">
      <c r="A19" s="559" t="s">
        <v>23</v>
      </c>
      <c r="B19" s="15">
        <v>2546.6</v>
      </c>
      <c r="C19" s="15">
        <v>27.44</v>
      </c>
      <c r="D19" s="17">
        <v>2574.04</v>
      </c>
      <c r="E19" s="16"/>
      <c r="F19" s="17">
        <v>972.2</v>
      </c>
      <c r="G19" s="17"/>
      <c r="H19" s="15">
        <v>1601.7</v>
      </c>
      <c r="I19" s="18">
        <v>6.2</v>
      </c>
    </row>
    <row r="20" spans="1:252" ht="10.15" customHeight="1">
      <c r="A20" s="559" t="s">
        <v>24</v>
      </c>
      <c r="B20" s="15">
        <v>2568.3000000000002</v>
      </c>
      <c r="C20" s="15">
        <v>32.200000000000003</v>
      </c>
      <c r="D20" s="17">
        <v>2600.5</v>
      </c>
      <c r="E20" s="16"/>
      <c r="F20" s="17">
        <v>1011.3</v>
      </c>
      <c r="G20" s="17"/>
      <c r="H20" s="15">
        <v>1589.2</v>
      </c>
      <c r="I20" s="18">
        <v>6.07</v>
      </c>
    </row>
    <row r="21" spans="1:252" ht="10.15" customHeight="1">
      <c r="A21" s="559" t="s">
        <v>244</v>
      </c>
      <c r="B21" s="15">
        <v>2630.34</v>
      </c>
      <c r="C21" s="15">
        <v>29.6</v>
      </c>
      <c r="D21" s="17">
        <v>2659.94</v>
      </c>
      <c r="E21" s="16"/>
      <c r="F21" s="17">
        <v>1071.2</v>
      </c>
      <c r="G21" s="17"/>
      <c r="H21" s="15">
        <v>1588.74</v>
      </c>
      <c r="I21" s="183">
        <v>6</v>
      </c>
    </row>
    <row r="22" spans="1:252" ht="10.15" customHeight="1">
      <c r="A22" s="560" t="s">
        <v>26</v>
      </c>
      <c r="B22" s="24">
        <v>2635.87</v>
      </c>
      <c r="C22" s="24">
        <v>32.869999999999997</v>
      </c>
      <c r="D22" s="17">
        <v>2668.74</v>
      </c>
      <c r="E22" s="25"/>
      <c r="F22" s="26">
        <v>1102.2</v>
      </c>
      <c r="G22" s="26"/>
      <c r="H22" s="15">
        <v>1566.54</v>
      </c>
      <c r="I22" s="184">
        <v>5.85</v>
      </c>
    </row>
    <row r="23" spans="1:252" ht="10.15" customHeight="1">
      <c r="A23" s="560" t="s">
        <v>27</v>
      </c>
      <c r="B23" s="24">
        <v>2706.7449999999994</v>
      </c>
      <c r="C23" s="24">
        <v>27.851000000000003</v>
      </c>
      <c r="D23" s="26">
        <v>2734.5959999999995</v>
      </c>
      <c r="E23" s="25"/>
      <c r="F23" s="26">
        <v>1058.8780000000002</v>
      </c>
      <c r="G23" s="26"/>
      <c r="H23" s="24">
        <v>1675.7179999999994</v>
      </c>
      <c r="I23" s="184">
        <v>6.1807016055561892</v>
      </c>
    </row>
    <row r="24" spans="1:252" ht="10.15" customHeight="1">
      <c r="A24" s="560" t="s">
        <v>245</v>
      </c>
      <c r="B24" s="24">
        <v>2482.5319999999997</v>
      </c>
      <c r="C24" s="24">
        <v>11.292</v>
      </c>
      <c r="D24" s="26">
        <v>2493.8239999999996</v>
      </c>
      <c r="E24" s="25"/>
      <c r="F24" s="26">
        <v>865.14099999999996</v>
      </c>
      <c r="H24" s="24">
        <v>1628.6829999999995</v>
      </c>
      <c r="I24" s="184">
        <v>5.936385572030499</v>
      </c>
    </row>
    <row r="25" spans="1:252" ht="10.15" customHeight="1">
      <c r="A25" s="560" t="s">
        <v>150</v>
      </c>
      <c r="B25" s="24">
        <v>2500.3000000000002</v>
      </c>
      <c r="C25" s="24">
        <v>34.185000000000002</v>
      </c>
      <c r="D25" s="26">
        <v>2534.4850000000001</v>
      </c>
      <c r="E25" s="25"/>
      <c r="F25" s="26">
        <v>938.54499999999996</v>
      </c>
      <c r="H25" s="24">
        <v>1595.94</v>
      </c>
      <c r="I25" s="184">
        <v>5.7500990812466224</v>
      </c>
    </row>
    <row r="26" spans="1:252" ht="10.15" customHeight="1">
      <c r="A26" s="560" t="s">
        <v>246</v>
      </c>
      <c r="B26" s="24">
        <v>2285.799</v>
      </c>
      <c r="C26" s="24">
        <v>12.586600000000001</v>
      </c>
      <c r="D26" s="26">
        <v>2298.3856000000001</v>
      </c>
      <c r="E26" s="25"/>
      <c r="F26" s="26">
        <v>868.96270000000004</v>
      </c>
      <c r="G26" s="24"/>
      <c r="H26" s="24">
        <v>1429.4229</v>
      </c>
      <c r="I26" s="184">
        <v>5.0873487415295262</v>
      </c>
    </row>
    <row r="27" spans="1:252" ht="10.15" customHeight="1">
      <c r="A27" s="560" t="s">
        <v>247</v>
      </c>
      <c r="B27" s="24">
        <v>2186.5849999999996</v>
      </c>
      <c r="C27" s="24">
        <v>42.919794949999996</v>
      </c>
      <c r="D27" s="26">
        <v>2229.5047949499995</v>
      </c>
      <c r="E27" s="25"/>
      <c r="F27" s="26">
        <v>853.67014391000009</v>
      </c>
      <c r="G27" s="24"/>
      <c r="H27" s="24">
        <v>1375.8346510399992</v>
      </c>
      <c r="I27" s="184">
        <v>4.8458463757740073</v>
      </c>
      <c r="J27" s="159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  <c r="ED27" s="65"/>
      <c r="EE27" s="65"/>
      <c r="EF27" s="65"/>
      <c r="EG27" s="65"/>
      <c r="EH27" s="65"/>
      <c r="EI27" s="65"/>
      <c r="EJ27" s="65"/>
      <c r="EK27" s="65"/>
      <c r="EL27" s="65"/>
      <c r="EM27" s="65"/>
      <c r="EN27" s="65"/>
      <c r="EO27" s="65"/>
      <c r="EP27" s="65"/>
      <c r="EQ27" s="65"/>
      <c r="ER27" s="65"/>
      <c r="ES27" s="65"/>
      <c r="ET27" s="65"/>
      <c r="EU27" s="65"/>
      <c r="EV27" s="65"/>
      <c r="EW27" s="65"/>
      <c r="EX27" s="65"/>
      <c r="EY27" s="65"/>
      <c r="EZ27" s="65"/>
      <c r="FA27" s="65"/>
      <c r="FB27" s="65"/>
      <c r="FC27" s="65"/>
      <c r="FD27" s="65"/>
      <c r="FE27" s="65"/>
      <c r="FF27" s="65"/>
      <c r="FG27" s="65"/>
      <c r="FH27" s="65"/>
      <c r="FI27" s="65"/>
      <c r="FJ27" s="65"/>
      <c r="FK27" s="65"/>
      <c r="FL27" s="65"/>
      <c r="FM27" s="65"/>
      <c r="FN27" s="65"/>
      <c r="FO27" s="65"/>
      <c r="FP27" s="65"/>
      <c r="FQ27" s="65"/>
      <c r="FR27" s="65"/>
      <c r="FS27" s="65"/>
      <c r="FT27" s="65"/>
      <c r="FU27" s="65"/>
      <c r="FV27" s="65"/>
      <c r="FW27" s="65"/>
      <c r="FX27" s="65"/>
      <c r="FY27" s="65"/>
      <c r="FZ27" s="65"/>
      <c r="GA27" s="65"/>
      <c r="GB27" s="65"/>
      <c r="GC27" s="65"/>
      <c r="GD27" s="65"/>
      <c r="GE27" s="65"/>
      <c r="GF27" s="65"/>
      <c r="GG27" s="65"/>
      <c r="GH27" s="65"/>
      <c r="GI27" s="65"/>
      <c r="GJ27" s="65"/>
      <c r="GK27" s="65"/>
      <c r="GL27" s="65"/>
      <c r="GM27" s="65"/>
      <c r="GN27" s="65"/>
      <c r="GO27" s="65"/>
      <c r="GP27" s="65"/>
      <c r="GQ27" s="65"/>
      <c r="GR27" s="65"/>
      <c r="GS27" s="65"/>
      <c r="GT27" s="65"/>
      <c r="GU27" s="65"/>
      <c r="GV27" s="65"/>
      <c r="GW27" s="65"/>
      <c r="GX27" s="65"/>
      <c r="GY27" s="65"/>
      <c r="GZ27" s="65"/>
      <c r="HA27" s="65"/>
      <c r="HB27" s="65"/>
      <c r="HC27" s="65"/>
      <c r="HD27" s="65"/>
      <c r="HE27" s="65"/>
      <c r="HF27" s="65"/>
      <c r="HG27" s="65"/>
      <c r="HH27" s="65"/>
      <c r="HI27" s="65"/>
      <c r="HJ27" s="65"/>
      <c r="HK27" s="65"/>
      <c r="HL27" s="65"/>
      <c r="HM27" s="65"/>
      <c r="HN27" s="65"/>
      <c r="HO27" s="65"/>
      <c r="HP27" s="65"/>
      <c r="HQ27" s="65"/>
      <c r="HR27" s="65"/>
      <c r="HS27" s="65"/>
      <c r="HT27" s="65"/>
      <c r="HU27" s="65"/>
      <c r="HV27" s="65"/>
      <c r="HW27" s="65"/>
      <c r="HX27" s="65"/>
      <c r="HY27" s="65"/>
      <c r="HZ27" s="65"/>
      <c r="IA27" s="65"/>
      <c r="IB27" s="65"/>
      <c r="IC27" s="65"/>
      <c r="ID27" s="65"/>
      <c r="IE27" s="65"/>
      <c r="IF27" s="65"/>
      <c r="IG27" s="65"/>
      <c r="IH27" s="65"/>
      <c r="II27" s="65"/>
      <c r="IJ27" s="65"/>
      <c r="IK27" s="65"/>
      <c r="IL27" s="65"/>
      <c r="IM27" s="65"/>
      <c r="IN27" s="65"/>
      <c r="IO27" s="65"/>
      <c r="IP27" s="65"/>
      <c r="IQ27" s="65"/>
      <c r="IR27" s="65"/>
    </row>
    <row r="28" spans="1:252" ht="10.15" customHeight="1">
      <c r="A28" s="560" t="s">
        <v>228</v>
      </c>
      <c r="B28" s="24">
        <v>2142.4409999999998</v>
      </c>
      <c r="C28" s="24">
        <v>60.246794479999998</v>
      </c>
      <c r="D28" s="26">
        <v>2202.6877944799999</v>
      </c>
      <c r="E28" s="25"/>
      <c r="F28" s="26">
        <v>875.44011816999989</v>
      </c>
      <c r="G28" s="24"/>
      <c r="H28" s="24">
        <v>1327.2476763099999</v>
      </c>
      <c r="I28" s="184">
        <v>4.6279820376797369</v>
      </c>
      <c r="J28" s="159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65"/>
      <c r="EH28" s="65"/>
      <c r="EI28" s="65"/>
      <c r="EJ28" s="65"/>
      <c r="EK28" s="65"/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  <c r="EW28" s="65"/>
      <c r="EX28" s="65"/>
      <c r="EY28" s="65"/>
      <c r="EZ28" s="65"/>
      <c r="FA28" s="65"/>
      <c r="FB28" s="65"/>
      <c r="FC28" s="65"/>
      <c r="FD28" s="65"/>
      <c r="FE28" s="65"/>
      <c r="FF28" s="65"/>
      <c r="FG28" s="65"/>
      <c r="FH28" s="65"/>
      <c r="FI28" s="65"/>
      <c r="FJ28" s="65"/>
      <c r="FK28" s="65"/>
      <c r="FL28" s="65"/>
      <c r="FM28" s="65"/>
      <c r="FN28" s="65"/>
      <c r="FO28" s="65"/>
      <c r="FP28" s="65"/>
      <c r="FQ28" s="65"/>
      <c r="FR28" s="65"/>
      <c r="FS28" s="65"/>
      <c r="FT28" s="65"/>
      <c r="FU28" s="65"/>
      <c r="FV28" s="65"/>
      <c r="FW28" s="65"/>
      <c r="FX28" s="65"/>
      <c r="FY28" s="65"/>
      <c r="FZ28" s="65"/>
      <c r="GA28" s="65"/>
      <c r="GB28" s="65"/>
      <c r="GC28" s="65"/>
      <c r="GD28" s="65"/>
      <c r="GE28" s="65"/>
      <c r="GF28" s="65"/>
      <c r="GG28" s="65"/>
      <c r="GH28" s="65"/>
      <c r="GI28" s="65"/>
      <c r="GJ28" s="65"/>
      <c r="GK28" s="65"/>
      <c r="GL28" s="65"/>
      <c r="GM28" s="65"/>
      <c r="GN28" s="65"/>
      <c r="GO28" s="65"/>
      <c r="GP28" s="65"/>
      <c r="GQ28" s="65"/>
      <c r="GR28" s="65"/>
      <c r="GS28" s="65"/>
      <c r="GT28" s="65"/>
      <c r="GU28" s="65"/>
      <c r="GV28" s="65"/>
      <c r="GW28" s="65"/>
      <c r="GX28" s="65"/>
      <c r="GY28" s="65"/>
      <c r="GZ28" s="65"/>
      <c r="HA28" s="65"/>
      <c r="HB28" s="65"/>
      <c r="HC28" s="65"/>
      <c r="HD28" s="65"/>
      <c r="HE28" s="65"/>
      <c r="HF28" s="65"/>
      <c r="HG28" s="65"/>
      <c r="HH28" s="65"/>
      <c r="HI28" s="65"/>
      <c r="HJ28" s="65"/>
      <c r="HK28" s="65"/>
      <c r="HL28" s="65"/>
      <c r="HM28" s="65"/>
      <c r="HN28" s="65"/>
      <c r="HO28" s="65"/>
      <c r="HP28" s="65"/>
      <c r="HQ28" s="65"/>
      <c r="HR28" s="65"/>
      <c r="HS28" s="65"/>
      <c r="HT28" s="65"/>
      <c r="HU28" s="65"/>
      <c r="HV28" s="65"/>
      <c r="HW28" s="65"/>
      <c r="HX28" s="65"/>
      <c r="HY28" s="65"/>
      <c r="HZ28" s="65"/>
      <c r="IA28" s="65"/>
      <c r="IB28" s="65"/>
      <c r="IC28" s="65"/>
      <c r="ID28" s="65"/>
      <c r="IE28" s="65"/>
      <c r="IF28" s="65"/>
      <c r="IG28" s="65"/>
      <c r="IH28" s="65"/>
      <c r="II28" s="65"/>
      <c r="IJ28" s="65"/>
      <c r="IK28" s="65"/>
      <c r="IL28" s="65"/>
      <c r="IM28" s="65"/>
      <c r="IN28" s="65"/>
      <c r="IO28" s="65"/>
      <c r="IP28" s="65"/>
      <c r="IQ28" s="65"/>
      <c r="IR28" s="65"/>
    </row>
    <row r="29" spans="1:252" ht="10.15" customHeight="1">
      <c r="A29" s="560" t="s">
        <v>33</v>
      </c>
      <c r="B29" s="24">
        <v>1927.0330000000001</v>
      </c>
      <c r="C29" s="24">
        <v>38.327789989999999</v>
      </c>
      <c r="D29" s="26">
        <v>1965.3607899900001</v>
      </c>
      <c r="E29" s="25"/>
      <c r="F29" s="26">
        <v>778.78973660999998</v>
      </c>
      <c r="G29" s="24"/>
      <c r="H29" s="24">
        <v>1186.5710533800002</v>
      </c>
      <c r="I29" s="184">
        <v>4.0984421370251782</v>
      </c>
      <c r="J29" s="159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</row>
    <row r="30" spans="1:252" ht="10.15" customHeight="1">
      <c r="A30" s="560" t="s">
        <v>34</v>
      </c>
      <c r="B30" s="24">
        <v>2040.3650000000002</v>
      </c>
      <c r="C30" s="24">
        <v>41.735809320000001</v>
      </c>
      <c r="D30" s="26">
        <v>2082.1008093200003</v>
      </c>
      <c r="E30" s="25"/>
      <c r="F30" s="26">
        <v>872.16379415999984</v>
      </c>
      <c r="G30" s="24"/>
      <c r="H30" s="24">
        <v>1209.9370151600006</v>
      </c>
      <c r="I30" s="184">
        <v>4.140898692157406</v>
      </c>
      <c r="J30" s="30"/>
      <c r="K30" s="47"/>
      <c r="L30" s="45"/>
      <c r="M30" s="47"/>
      <c r="N30" s="47"/>
      <c r="O30" s="45"/>
      <c r="P30" s="185"/>
      <c r="Q30" s="45"/>
      <c r="R30" s="45"/>
      <c r="S30" s="47"/>
    </row>
    <row r="31" spans="1:252" ht="10.15" customHeight="1">
      <c r="A31" s="560" t="s">
        <v>229</v>
      </c>
      <c r="B31" s="24">
        <v>1251.7950000000001</v>
      </c>
      <c r="C31" s="24">
        <v>31.507174540000005</v>
      </c>
      <c r="D31" s="26">
        <v>1283.3021745400001</v>
      </c>
      <c r="E31" s="25"/>
      <c r="F31" s="26">
        <v>501.98760568000006</v>
      </c>
      <c r="G31" s="24"/>
      <c r="H31" s="24">
        <v>781.31456886000001</v>
      </c>
      <c r="I31" s="184">
        <v>2.6492955358846291</v>
      </c>
      <c r="J31" s="30"/>
      <c r="K31" s="47"/>
      <c r="L31" s="45"/>
      <c r="M31" s="47"/>
      <c r="N31" s="47"/>
      <c r="O31" s="45"/>
      <c r="P31" s="185"/>
      <c r="Q31" s="45"/>
      <c r="R31" s="45"/>
      <c r="S31" s="47"/>
    </row>
    <row r="32" spans="1:252" ht="10.15" customHeight="1">
      <c r="A32" s="23" t="s">
        <v>248</v>
      </c>
      <c r="B32" s="24">
        <v>1205.49</v>
      </c>
      <c r="C32" s="24">
        <v>37.70881811000001</v>
      </c>
      <c r="D32" s="26">
        <v>1243.19881811</v>
      </c>
      <c r="E32" s="25"/>
      <c r="F32" s="26">
        <v>556.5453268</v>
      </c>
      <c r="G32" s="24"/>
      <c r="H32" s="24">
        <v>686.65349131000005</v>
      </c>
      <c r="I32" s="184">
        <v>2.3069424966000871</v>
      </c>
      <c r="J32" s="30"/>
    </row>
    <row r="33" spans="1:250" ht="10.15" customHeight="1">
      <c r="A33" s="23" t="s">
        <v>230</v>
      </c>
      <c r="B33" s="24">
        <v>1536.7749999999999</v>
      </c>
      <c r="C33" s="24">
        <v>48.788216509999991</v>
      </c>
      <c r="D33" s="26">
        <v>1585.5632165099998</v>
      </c>
      <c r="E33" s="25"/>
      <c r="F33" s="26">
        <v>732.85835967000003</v>
      </c>
      <c r="G33" s="24"/>
      <c r="H33" s="24">
        <v>852.70485683999982</v>
      </c>
      <c r="I33" s="184">
        <v>2.8369170064041458</v>
      </c>
      <c r="J33" s="30"/>
    </row>
    <row r="34" spans="1:250" ht="10.15" customHeight="1">
      <c r="A34" s="23" t="s">
        <v>231</v>
      </c>
      <c r="B34" s="24">
        <v>1522.0550000000001</v>
      </c>
      <c r="C34" s="24">
        <v>31.09827228</v>
      </c>
      <c r="D34" s="26">
        <v>1553.15327228</v>
      </c>
      <c r="E34" s="25"/>
      <c r="F34" s="26">
        <v>595.25649834000001</v>
      </c>
      <c r="G34" s="24"/>
      <c r="H34" s="24">
        <v>957.89677394</v>
      </c>
      <c r="I34" s="184">
        <v>3.1561000234891208</v>
      </c>
      <c r="J34" s="30"/>
    </row>
    <row r="35" spans="1:250" ht="10.15" customHeight="1">
      <c r="A35" s="23" t="s">
        <v>249</v>
      </c>
      <c r="B35" s="24">
        <v>1373.09</v>
      </c>
      <c r="C35" s="24">
        <v>26.53228404</v>
      </c>
      <c r="D35" s="26">
        <v>1399.6222840399998</v>
      </c>
      <c r="E35" s="25"/>
      <c r="F35" s="26">
        <v>543.69991593999998</v>
      </c>
      <c r="G35" s="24"/>
      <c r="H35" s="24">
        <v>855.92236809999986</v>
      </c>
      <c r="I35" s="184">
        <v>2.7952344601084333</v>
      </c>
      <c r="J35" s="30"/>
    </row>
    <row r="36" spans="1:250" s="65" customFormat="1" ht="10.15" customHeight="1">
      <c r="A36" s="23" t="s">
        <v>232</v>
      </c>
      <c r="B36" s="24">
        <v>1361.8049999999998</v>
      </c>
      <c r="C36" s="24">
        <v>25.938790990000001</v>
      </c>
      <c r="D36" s="26">
        <v>1387.7437909899998</v>
      </c>
      <c r="E36" s="25"/>
      <c r="F36" s="26">
        <v>534.30240161999996</v>
      </c>
      <c r="G36" s="24"/>
      <c r="H36" s="24">
        <v>853.4413893699998</v>
      </c>
      <c r="I36" s="184">
        <v>2.7634373911548589</v>
      </c>
      <c r="J36" s="30"/>
    </row>
    <row r="37" spans="1:250" s="65" customFormat="1" ht="10.15" customHeight="1">
      <c r="A37" s="23" t="s">
        <v>250</v>
      </c>
      <c r="B37" s="24">
        <v>1328.9549999999999</v>
      </c>
      <c r="C37" s="24">
        <v>16.301775340000003</v>
      </c>
      <c r="D37" s="26">
        <v>1345.2567753399999</v>
      </c>
      <c r="E37" s="25"/>
      <c r="F37" s="26">
        <v>501.44562801999996</v>
      </c>
      <c r="G37" s="24"/>
      <c r="H37" s="24">
        <v>843.81114731999992</v>
      </c>
      <c r="I37" s="184">
        <v>2.7171270596033228</v>
      </c>
      <c r="J37" s="159"/>
    </row>
    <row r="38" spans="1:250" s="65" customFormat="1" ht="10.15" customHeight="1">
      <c r="A38" s="23" t="s">
        <v>251</v>
      </c>
      <c r="B38" s="24">
        <v>1201.9650000000001</v>
      </c>
      <c r="C38" s="24">
        <v>2.3893605</v>
      </c>
      <c r="D38" s="26">
        <v>1204.3543605000002</v>
      </c>
      <c r="E38" s="25"/>
      <c r="F38" s="26">
        <v>461.74131835000009</v>
      </c>
      <c r="G38" s="24"/>
      <c r="H38" s="24">
        <v>742.61304215000018</v>
      </c>
      <c r="I38" s="184">
        <v>2.3739312622724955</v>
      </c>
      <c r="J38" s="159"/>
    </row>
    <row r="39" spans="1:250" s="65" customFormat="1" ht="10.15" customHeight="1">
      <c r="A39" s="23" t="s">
        <v>44</v>
      </c>
      <c r="B39" s="24">
        <v>1207.5149999999999</v>
      </c>
      <c r="C39" s="24">
        <v>29.034655699999998</v>
      </c>
      <c r="D39" s="26">
        <v>1236.5496556999999</v>
      </c>
      <c r="E39" s="25"/>
      <c r="F39" s="26">
        <v>404.99322812000008</v>
      </c>
      <c r="G39" s="24"/>
      <c r="H39" s="24">
        <v>831.55642757999976</v>
      </c>
      <c r="I39" s="184">
        <v>2.6391119324805903</v>
      </c>
      <c r="J39" s="159"/>
    </row>
    <row r="40" spans="1:250" s="65" customFormat="1" ht="10.15" customHeight="1">
      <c r="A40" s="23" t="s">
        <v>252</v>
      </c>
      <c r="B40" s="24">
        <v>1058.33</v>
      </c>
      <c r="C40" s="24">
        <v>28.456991830000007</v>
      </c>
      <c r="D40" s="26">
        <v>1086.78699183</v>
      </c>
      <c r="E40" s="25"/>
      <c r="F40" s="26">
        <v>324.67867892000004</v>
      </c>
      <c r="G40" s="24"/>
      <c r="H40" s="24">
        <v>762.10831291</v>
      </c>
      <c r="I40" s="184">
        <v>2.4017164452870365</v>
      </c>
      <c r="J40" s="159"/>
    </row>
    <row r="41" spans="1:250" ht="10.15" customHeight="1">
      <c r="A41" s="23" t="s">
        <v>233</v>
      </c>
      <c r="B41" s="24">
        <v>1004.14</v>
      </c>
      <c r="C41" s="24">
        <v>21.010497409999999</v>
      </c>
      <c r="D41" s="26">
        <v>1025.1504974100001</v>
      </c>
      <c r="E41" s="25"/>
      <c r="F41" s="26">
        <v>309.96116701</v>
      </c>
      <c r="G41" s="24"/>
      <c r="H41" s="24">
        <v>715.18933040000002</v>
      </c>
      <c r="I41" s="184">
        <v>2.2371240070631737</v>
      </c>
      <c r="J41" s="159"/>
    </row>
    <row r="42" spans="1:250" ht="10.15" customHeight="1">
      <c r="A42" s="23" t="s">
        <v>573</v>
      </c>
      <c r="B42" s="24">
        <v>873.21</v>
      </c>
      <c r="C42" s="24">
        <v>35.62590007</v>
      </c>
      <c r="D42" s="26">
        <v>908.83590006999998</v>
      </c>
      <c r="E42" s="25"/>
      <c r="F42" s="26">
        <v>273.13843716999997</v>
      </c>
      <c r="G42" s="24"/>
      <c r="H42" s="24">
        <v>635.6974629</v>
      </c>
      <c r="I42" s="184">
        <v>1.9743207976258041</v>
      </c>
      <c r="J42" s="159"/>
    </row>
    <row r="43" spans="1:250" ht="10.15" customHeight="1">
      <c r="A43" s="23" t="s">
        <v>583</v>
      </c>
      <c r="B43" s="24">
        <v>804.64499999999998</v>
      </c>
      <c r="C43" s="24">
        <v>54.085032540000007</v>
      </c>
      <c r="D43" s="26">
        <v>858.73003254000002</v>
      </c>
      <c r="E43" s="25"/>
      <c r="F43" s="26">
        <v>237.47560308000001</v>
      </c>
      <c r="G43" s="24"/>
      <c r="H43" s="24">
        <v>621.25442945999998</v>
      </c>
      <c r="I43" s="184">
        <v>1.9161653796635101</v>
      </c>
      <c r="J43" s="159"/>
    </row>
    <row r="44" spans="1:250" ht="10.15" customHeight="1">
      <c r="A44" s="23" t="s">
        <v>621</v>
      </c>
      <c r="B44" s="24">
        <v>596.24</v>
      </c>
      <c r="C44" s="24">
        <v>39.409099750000003</v>
      </c>
      <c r="D44" s="26">
        <v>635.64909975</v>
      </c>
      <c r="E44" s="25"/>
      <c r="F44" s="26">
        <v>127.71685657</v>
      </c>
      <c r="G44" s="24"/>
      <c r="H44" s="24">
        <v>507.93224318</v>
      </c>
      <c r="I44" s="184">
        <v>1.5570327011534026</v>
      </c>
      <c r="J44" s="159"/>
    </row>
    <row r="45" spans="1:250" ht="10.15" customHeight="1">
      <c r="A45" s="31" t="s">
        <v>635</v>
      </c>
      <c r="B45" s="33">
        <v>563.28499999999997</v>
      </c>
      <c r="C45" s="33">
        <v>32.001120149999998</v>
      </c>
      <c r="D45" s="36">
        <v>595.28612014999999</v>
      </c>
      <c r="E45" s="35"/>
      <c r="F45" s="36">
        <v>125.51343616999998</v>
      </c>
      <c r="G45" s="33"/>
      <c r="H45" s="33">
        <v>469.77268398000001</v>
      </c>
      <c r="I45" s="186">
        <v>1.4312243561924132</v>
      </c>
      <c r="J45" s="159"/>
    </row>
    <row r="46" spans="1:250" ht="13.15" customHeight="1">
      <c r="A46" s="39" t="s">
        <v>253</v>
      </c>
      <c r="B46" s="40"/>
      <c r="C46" s="41"/>
      <c r="D46" s="40"/>
      <c r="E46" s="40"/>
      <c r="F46" s="40"/>
      <c r="G46" s="40"/>
      <c r="H46" s="40"/>
      <c r="I46" s="40"/>
      <c r="J46" s="42"/>
      <c r="K46" s="42"/>
    </row>
    <row r="47" spans="1:250" ht="11.1" customHeight="1">
      <c r="A47" s="39" t="s">
        <v>254</v>
      </c>
      <c r="B47" s="147"/>
      <c r="C47" s="147"/>
      <c r="D47" s="147"/>
      <c r="E47" s="147"/>
      <c r="F47" s="147"/>
      <c r="G47" s="147"/>
      <c r="H47" s="147"/>
      <c r="I47" s="14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7"/>
      <c r="CN47" s="187"/>
      <c r="CO47" s="187"/>
      <c r="CP47" s="187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7"/>
      <c r="DW47" s="187"/>
      <c r="DX47" s="187"/>
      <c r="DY47" s="187"/>
      <c r="DZ47" s="187"/>
      <c r="EA47" s="187"/>
      <c r="EB47" s="187"/>
      <c r="EC47" s="187"/>
      <c r="ED47" s="187"/>
      <c r="EE47" s="187"/>
      <c r="EF47" s="187"/>
      <c r="EG47" s="187"/>
      <c r="EH47" s="187"/>
      <c r="EI47" s="187"/>
      <c r="EJ47" s="187"/>
      <c r="EK47" s="187"/>
      <c r="EL47" s="187"/>
      <c r="EM47" s="187"/>
      <c r="EN47" s="187"/>
      <c r="EO47" s="187"/>
      <c r="EP47" s="187"/>
      <c r="EQ47" s="187"/>
      <c r="ER47" s="187"/>
      <c r="ES47" s="187"/>
      <c r="ET47" s="187"/>
      <c r="EU47" s="187"/>
      <c r="EV47" s="187"/>
      <c r="EW47" s="187"/>
      <c r="EX47" s="187"/>
      <c r="EY47" s="187"/>
      <c r="EZ47" s="187"/>
      <c r="FA47" s="187"/>
      <c r="FB47" s="187"/>
      <c r="FC47" s="187"/>
      <c r="FD47" s="187"/>
      <c r="FE47" s="187"/>
      <c r="FF47" s="187"/>
      <c r="FG47" s="187"/>
      <c r="FH47" s="187"/>
      <c r="FI47" s="187"/>
      <c r="FJ47" s="187"/>
      <c r="FK47" s="187"/>
      <c r="FL47" s="187"/>
      <c r="FM47" s="187"/>
      <c r="FN47" s="187"/>
      <c r="FO47" s="187"/>
      <c r="FP47" s="187"/>
      <c r="FQ47" s="187"/>
      <c r="FR47" s="187"/>
      <c r="FS47" s="187"/>
      <c r="FT47" s="187"/>
      <c r="FU47" s="187"/>
      <c r="FV47" s="187"/>
      <c r="FW47" s="187"/>
      <c r="FX47" s="187"/>
      <c r="FY47" s="187"/>
      <c r="FZ47" s="187"/>
      <c r="GA47" s="187"/>
      <c r="GB47" s="187"/>
      <c r="GC47" s="187"/>
      <c r="GD47" s="187"/>
      <c r="GE47" s="187"/>
      <c r="GF47" s="187"/>
      <c r="GG47" s="187"/>
      <c r="GH47" s="187"/>
      <c r="GI47" s="187"/>
      <c r="GJ47" s="187"/>
      <c r="GK47" s="187"/>
      <c r="GL47" s="187"/>
      <c r="GM47" s="187"/>
      <c r="GN47" s="187"/>
      <c r="GO47" s="187"/>
      <c r="GP47" s="187"/>
      <c r="GQ47" s="187"/>
      <c r="GR47" s="187"/>
      <c r="GS47" s="187"/>
      <c r="GT47" s="187"/>
      <c r="GU47" s="187"/>
      <c r="GV47" s="187"/>
      <c r="GW47" s="187"/>
      <c r="GX47" s="187"/>
      <c r="GY47" s="187"/>
      <c r="GZ47" s="187"/>
      <c r="HA47" s="187"/>
      <c r="HB47" s="187"/>
      <c r="HC47" s="187"/>
      <c r="HD47" s="187"/>
      <c r="HE47" s="187"/>
      <c r="HF47" s="187"/>
      <c r="HG47" s="187"/>
      <c r="HH47" s="187"/>
      <c r="HI47" s="187"/>
      <c r="HJ47" s="187"/>
      <c r="HK47" s="187"/>
      <c r="HL47" s="187"/>
      <c r="HM47" s="187"/>
      <c r="HN47" s="187"/>
      <c r="HO47" s="187"/>
      <c r="HP47" s="187"/>
      <c r="HQ47" s="187"/>
      <c r="HR47" s="187"/>
      <c r="HS47" s="187"/>
      <c r="HT47" s="187"/>
      <c r="HU47" s="187"/>
      <c r="HV47" s="187"/>
      <c r="HW47" s="187"/>
      <c r="HX47" s="187"/>
      <c r="HY47" s="187"/>
      <c r="HZ47" s="187"/>
      <c r="IA47" s="187"/>
      <c r="IB47" s="187"/>
      <c r="IC47" s="187"/>
      <c r="ID47" s="187"/>
      <c r="IE47" s="187"/>
      <c r="IF47" s="187"/>
      <c r="IG47" s="187"/>
      <c r="IH47" s="187"/>
      <c r="II47" s="187"/>
      <c r="IJ47" s="187"/>
      <c r="IK47" s="187"/>
      <c r="IL47" s="187"/>
      <c r="IM47" s="187"/>
      <c r="IN47" s="187"/>
      <c r="IO47" s="187"/>
      <c r="IP47" s="187"/>
    </row>
    <row r="48" spans="1:250" ht="13.15" customHeight="1">
      <c r="A48" s="43" t="s">
        <v>43</v>
      </c>
      <c r="B48" s="40"/>
      <c r="C48" s="41"/>
      <c r="D48" s="40"/>
      <c r="E48" s="40"/>
      <c r="F48" s="40"/>
      <c r="G48" s="40"/>
      <c r="H48" s="40"/>
      <c r="I48" s="40"/>
      <c r="J48" s="42"/>
      <c r="K48" s="42"/>
    </row>
    <row r="49" spans="1:9">
      <c r="C49" s="188"/>
    </row>
    <row r="50" spans="1:9">
      <c r="C50" s="188"/>
    </row>
    <row r="51" spans="1:9">
      <c r="A51" s="189"/>
      <c r="B51" s="19"/>
      <c r="C51" s="544"/>
      <c r="D51" s="19"/>
    </row>
    <row r="52" spans="1:9">
      <c r="C52" s="189"/>
    </row>
    <row r="53" spans="1:9" ht="11.1" customHeight="1">
      <c r="A53" s="190"/>
      <c r="H53" s="189"/>
    </row>
    <row r="54" spans="1:9">
      <c r="A54" s="190"/>
      <c r="B54" s="189"/>
      <c r="D54" s="189"/>
      <c r="I54" s="189"/>
    </row>
    <row r="55" spans="1:9">
      <c r="A55" s="189"/>
      <c r="B55" s="189"/>
      <c r="C55" s="189"/>
      <c r="D55" s="189"/>
      <c r="F55" s="189"/>
      <c r="H55" s="189"/>
      <c r="I55" s="189"/>
    </row>
    <row r="56" spans="1:9">
      <c r="I56" s="189"/>
    </row>
    <row r="58" spans="1:9">
      <c r="A58" s="189"/>
      <c r="B58" s="46"/>
      <c r="C58" s="46"/>
      <c r="D58" s="46"/>
      <c r="F58" s="46"/>
      <c r="G58" s="46"/>
      <c r="H58" s="46"/>
      <c r="I58" s="191"/>
    </row>
    <row r="59" spans="1:9">
      <c r="A59" s="189"/>
      <c r="B59" s="46"/>
      <c r="C59" s="46"/>
      <c r="D59" s="46"/>
      <c r="F59" s="46"/>
      <c r="G59" s="46"/>
      <c r="H59" s="46"/>
      <c r="I59" s="191"/>
    </row>
    <row r="60" spans="1:9">
      <c r="A60" s="189"/>
      <c r="B60" s="46"/>
      <c r="C60" s="46"/>
      <c r="D60" s="46"/>
      <c r="F60" s="46"/>
      <c r="G60" s="46"/>
      <c r="H60" s="46"/>
      <c r="I60" s="191"/>
    </row>
    <row r="61" spans="1:9">
      <c r="A61" s="189"/>
      <c r="B61" s="46"/>
      <c r="C61" s="46"/>
      <c r="D61" s="46"/>
      <c r="F61" s="46"/>
      <c r="G61" s="46"/>
      <c r="H61" s="46"/>
      <c r="I61" s="191"/>
    </row>
    <row r="62" spans="1:9">
      <c r="A62" s="189"/>
      <c r="B62" s="46"/>
      <c r="C62" s="46"/>
      <c r="D62" s="46"/>
      <c r="F62" s="46"/>
      <c r="G62" s="46"/>
      <c r="H62" s="46"/>
      <c r="I62" s="191"/>
    </row>
    <row r="64" spans="1:9">
      <c r="A64" s="189"/>
      <c r="B64" s="46"/>
      <c r="C64" s="46"/>
      <c r="D64" s="46"/>
      <c r="F64" s="46"/>
      <c r="G64" s="46"/>
      <c r="H64" s="46"/>
      <c r="I64" s="191"/>
    </row>
    <row r="65" spans="1:9">
      <c r="A65" s="189"/>
      <c r="B65" s="46"/>
      <c r="C65" s="46"/>
      <c r="D65" s="46"/>
      <c r="F65" s="46"/>
      <c r="G65" s="46"/>
      <c r="H65" s="46"/>
      <c r="I65" s="191"/>
    </row>
    <row r="66" spans="1:9">
      <c r="A66" s="189"/>
      <c r="B66" s="46"/>
      <c r="C66" s="46"/>
      <c r="D66" s="46"/>
      <c r="F66" s="46"/>
      <c r="G66" s="46"/>
      <c r="H66" s="46"/>
      <c r="I66" s="191"/>
    </row>
    <row r="67" spans="1:9">
      <c r="A67" s="189"/>
      <c r="B67" s="46"/>
      <c r="C67" s="46"/>
      <c r="D67" s="46"/>
      <c r="F67" s="46"/>
      <c r="G67" s="46"/>
      <c r="H67" s="46"/>
      <c r="I67" s="191"/>
    </row>
    <row r="68" spans="1:9">
      <c r="A68" s="189"/>
      <c r="B68" s="46"/>
      <c r="C68" s="46"/>
      <c r="D68" s="46"/>
      <c r="F68" s="46"/>
      <c r="G68" s="46"/>
      <c r="H68" s="46"/>
      <c r="I68" s="191"/>
    </row>
    <row r="69" spans="1:9">
      <c r="B69" s="46"/>
      <c r="C69" s="46"/>
      <c r="D69" s="46"/>
      <c r="F69" s="46"/>
      <c r="G69" s="46"/>
      <c r="H69" s="46"/>
      <c r="I69" s="191"/>
    </row>
    <row r="70" spans="1:9">
      <c r="A70" s="189"/>
      <c r="B70" s="46"/>
      <c r="C70" s="46"/>
      <c r="D70" s="46"/>
      <c r="F70" s="46"/>
      <c r="G70" s="46"/>
      <c r="H70" s="46"/>
      <c r="I70" s="191"/>
    </row>
    <row r="71" spans="1:9">
      <c r="A71" s="189"/>
      <c r="B71" s="46"/>
      <c r="C71" s="46"/>
      <c r="D71" s="46"/>
      <c r="F71" s="46"/>
      <c r="G71" s="46"/>
      <c r="H71" s="46"/>
      <c r="I71" s="191"/>
    </row>
    <row r="72" spans="1:9">
      <c r="A72" s="189"/>
      <c r="B72" s="46"/>
      <c r="C72" s="46"/>
      <c r="D72" s="46"/>
      <c r="F72" s="46"/>
      <c r="G72" s="46"/>
      <c r="H72" s="46"/>
      <c r="I72" s="191"/>
    </row>
    <row r="73" spans="1:9">
      <c r="A73" s="189"/>
      <c r="B73" s="46"/>
      <c r="C73" s="46"/>
      <c r="D73" s="46"/>
      <c r="F73" s="46"/>
      <c r="G73" s="46"/>
      <c r="H73" s="46"/>
      <c r="I73" s="191"/>
    </row>
    <row r="74" spans="1:9">
      <c r="A74" s="189"/>
      <c r="B74" s="46"/>
      <c r="C74" s="46"/>
      <c r="D74" s="46"/>
      <c r="F74" s="46"/>
      <c r="G74" s="46"/>
      <c r="H74" s="46"/>
      <c r="I74" s="191"/>
    </row>
    <row r="76" spans="1:9">
      <c r="A76" s="189"/>
      <c r="B76" s="46"/>
      <c r="C76" s="46"/>
      <c r="D76" s="192"/>
      <c r="F76" s="46"/>
      <c r="G76" s="46"/>
      <c r="H76" s="192"/>
      <c r="I76" s="191"/>
    </row>
    <row r="77" spans="1:9">
      <c r="A77" s="189"/>
      <c r="B77" s="46"/>
      <c r="C77" s="46"/>
      <c r="D77" s="192"/>
      <c r="F77" s="46"/>
      <c r="G77" s="46"/>
      <c r="H77" s="192"/>
      <c r="I77" s="191"/>
    </row>
    <row r="78" spans="1:9">
      <c r="A78" s="189"/>
      <c r="B78" s="46"/>
      <c r="C78" s="46"/>
      <c r="D78" s="192"/>
      <c r="F78" s="46"/>
      <c r="G78" s="46"/>
      <c r="H78" s="192"/>
      <c r="I78" s="191"/>
    </row>
    <row r="79" spans="1:9">
      <c r="A79" s="189"/>
      <c r="B79" s="46"/>
      <c r="C79" s="46"/>
      <c r="D79" s="192"/>
      <c r="F79" s="46"/>
      <c r="G79" s="46"/>
      <c r="H79" s="192"/>
      <c r="I79" s="191"/>
    </row>
    <row r="80" spans="1:9">
      <c r="A80" s="189"/>
      <c r="B80" s="46"/>
      <c r="C80" s="46"/>
      <c r="D80" s="192"/>
      <c r="F80" s="46"/>
      <c r="G80" s="46"/>
      <c r="H80" s="192"/>
      <c r="I80" s="191"/>
    </row>
    <row r="81" spans="1:9">
      <c r="B81" s="46"/>
      <c r="C81" s="46"/>
      <c r="D81" s="46"/>
      <c r="F81" s="46"/>
      <c r="G81" s="46"/>
      <c r="H81" s="46"/>
      <c r="I81" s="191"/>
    </row>
    <row r="82" spans="1:9">
      <c r="A82" s="189"/>
      <c r="B82" s="46"/>
      <c r="C82" s="46"/>
      <c r="D82" s="192"/>
      <c r="F82" s="46"/>
      <c r="G82" s="46"/>
      <c r="H82" s="192"/>
      <c r="I82" s="191"/>
    </row>
    <row r="83" spans="1:9">
      <c r="A83" s="189"/>
      <c r="B83" s="46"/>
      <c r="C83" s="46"/>
      <c r="D83" s="192"/>
      <c r="F83" s="46"/>
      <c r="G83" s="46"/>
      <c r="H83" s="192"/>
      <c r="I83" s="191"/>
    </row>
    <row r="84" spans="1:9">
      <c r="A84" s="189"/>
      <c r="B84" s="46"/>
      <c r="C84" s="46"/>
      <c r="D84" s="192"/>
      <c r="F84" s="46"/>
      <c r="G84" s="46"/>
      <c r="H84" s="192"/>
      <c r="I84" s="191"/>
    </row>
    <row r="85" spans="1:9">
      <c r="A85" s="189"/>
      <c r="B85" s="46"/>
      <c r="C85" s="46"/>
      <c r="D85" s="192"/>
      <c r="F85" s="46"/>
      <c r="G85" s="46"/>
      <c r="H85" s="192"/>
      <c r="I85" s="191"/>
    </row>
    <row r="86" spans="1:9">
      <c r="A86" s="189"/>
      <c r="B86" s="46"/>
      <c r="C86" s="46"/>
      <c r="D86" s="192"/>
      <c r="F86" s="46"/>
      <c r="G86" s="46"/>
      <c r="H86" s="192"/>
      <c r="I86" s="191"/>
    </row>
    <row r="87" spans="1:9">
      <c r="A87" s="189"/>
      <c r="B87" s="46"/>
      <c r="C87" s="46"/>
      <c r="D87" s="192"/>
      <c r="F87" s="46"/>
      <c r="G87" s="46"/>
      <c r="H87" s="46"/>
      <c r="I87" s="191"/>
    </row>
    <row r="88" spans="1:9">
      <c r="A88" s="189"/>
      <c r="B88" s="46"/>
      <c r="C88" s="46"/>
      <c r="D88" s="192"/>
      <c r="F88" s="46"/>
      <c r="G88" s="46"/>
      <c r="H88" s="46"/>
    </row>
    <row r="90" spans="1:9">
      <c r="A90" s="189"/>
    </row>
    <row r="93" spans="1:9">
      <c r="A93" s="189"/>
    </row>
    <row r="94" spans="1:9">
      <c r="A94" s="189"/>
    </row>
    <row r="95" spans="1:9">
      <c r="A95" s="189"/>
      <c r="B95" s="193"/>
    </row>
  </sheetData>
  <mergeCells count="1">
    <mergeCell ref="B5:H5"/>
  </mergeCells>
  <pageMargins left="0.66700000000000004" right="0.66700000000000004" top="0.66700000000000004" bottom="0.83299999999999996" header="0" footer="0"/>
  <pageSetup scale="97" firstPageNumber="101" orientation="portrait" useFirstPageNumber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P57"/>
  <sheetViews>
    <sheetView showGridLines="0" workbookViewId="0">
      <selection activeCell="J23" sqref="J23"/>
    </sheetView>
  </sheetViews>
  <sheetFormatPr defaultColWidth="9.7109375" defaultRowHeight="12"/>
  <cols>
    <col min="1" max="1" width="10.28515625" customWidth="1"/>
    <col min="2" max="2" width="15" customWidth="1"/>
    <col min="3" max="3" width="14.140625" style="30" customWidth="1"/>
    <col min="4" max="4" width="15" customWidth="1"/>
    <col min="5" max="5" width="1.42578125" customWidth="1"/>
    <col min="6" max="6" width="15" customWidth="1"/>
    <col min="7" max="7" width="1.42578125" customWidth="1"/>
    <col min="8" max="9" width="15" customWidth="1"/>
    <col min="11" max="11" width="11.7109375" customWidth="1"/>
  </cols>
  <sheetData>
    <row r="1" spans="1:9">
      <c r="A1" s="194" t="s">
        <v>255</v>
      </c>
      <c r="B1" s="195"/>
      <c r="C1" s="196"/>
      <c r="D1" s="195"/>
      <c r="E1" s="195"/>
      <c r="F1" s="195"/>
      <c r="G1" s="195"/>
      <c r="H1" s="195"/>
      <c r="I1" s="195"/>
    </row>
    <row r="2" spans="1:9">
      <c r="A2" s="114"/>
      <c r="B2" s="4" t="s">
        <v>1</v>
      </c>
      <c r="C2" s="5"/>
      <c r="D2" s="4"/>
      <c r="E2" s="3"/>
      <c r="F2" s="4" t="s">
        <v>2</v>
      </c>
      <c r="G2" s="4"/>
      <c r="H2" s="71"/>
      <c r="I2" s="4"/>
    </row>
    <row r="3" spans="1:9">
      <c r="A3" s="197" t="s">
        <v>256</v>
      </c>
      <c r="B3" s="182" t="s">
        <v>242</v>
      </c>
      <c r="C3" s="3"/>
      <c r="D3" s="3"/>
      <c r="E3" s="3"/>
      <c r="F3" s="3"/>
      <c r="G3" s="3"/>
      <c r="H3" s="7"/>
      <c r="I3" s="7" t="s">
        <v>236</v>
      </c>
    </row>
    <row r="4" spans="1:9">
      <c r="A4" s="198" t="s">
        <v>257</v>
      </c>
      <c r="B4" s="10" t="s">
        <v>258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9</v>
      </c>
    </row>
    <row r="5" spans="1:9" ht="15" customHeight="1">
      <c r="A5" s="199"/>
      <c r="B5" s="610" t="s">
        <v>520</v>
      </c>
      <c r="C5" s="610"/>
      <c r="D5" s="610"/>
      <c r="E5" s="610"/>
      <c r="F5" s="610"/>
      <c r="G5" s="610"/>
      <c r="H5" s="610"/>
      <c r="I5" s="14" t="s">
        <v>239</v>
      </c>
    </row>
    <row r="6" spans="1:9" ht="3" customHeight="1">
      <c r="A6" s="114"/>
      <c r="B6" s="114"/>
      <c r="C6" s="123"/>
      <c r="D6" s="114"/>
      <c r="E6" s="114"/>
      <c r="F6" s="114"/>
      <c r="G6" s="114"/>
      <c r="H6" s="114"/>
      <c r="I6" s="114"/>
    </row>
    <row r="7" spans="1:9" ht="10.15" customHeight="1">
      <c r="A7" s="200" t="s">
        <v>76</v>
      </c>
      <c r="B7" s="201">
        <v>865.64</v>
      </c>
      <c r="C7" s="551" t="s">
        <v>575</v>
      </c>
      <c r="D7" s="203">
        <v>866.1</v>
      </c>
      <c r="E7" s="204"/>
      <c r="F7" s="203">
        <v>405.99400000000003</v>
      </c>
      <c r="G7" s="205"/>
      <c r="H7" s="203">
        <v>460.10599999999999</v>
      </c>
      <c r="I7" s="206">
        <v>2.0318126217150732</v>
      </c>
    </row>
    <row r="8" spans="1:9" ht="10.15" customHeight="1">
      <c r="A8" s="200" t="s">
        <v>77</v>
      </c>
      <c r="B8" s="201">
        <v>801.80000000000007</v>
      </c>
      <c r="C8" s="202">
        <v>3.9</v>
      </c>
      <c r="D8" s="203">
        <v>805.7</v>
      </c>
      <c r="E8" s="204"/>
      <c r="F8" s="203">
        <v>328.30700000000002</v>
      </c>
      <c r="G8" s="205"/>
      <c r="H8" s="203">
        <v>477.39300000000003</v>
      </c>
      <c r="I8" s="206">
        <v>2.0852592634654949</v>
      </c>
    </row>
    <row r="9" spans="1:9" ht="10.15" customHeight="1">
      <c r="A9" s="200" t="s">
        <v>78</v>
      </c>
      <c r="B9" s="201">
        <v>871.34</v>
      </c>
      <c r="C9" s="202">
        <v>8.6999999999999993</v>
      </c>
      <c r="D9" s="203">
        <v>880.04000000000008</v>
      </c>
      <c r="E9" s="204"/>
      <c r="F9" s="203">
        <v>338.98899999999998</v>
      </c>
      <c r="G9" s="205"/>
      <c r="H9" s="203">
        <v>541.05100000000016</v>
      </c>
      <c r="I9" s="206">
        <v>2.3406213093265622</v>
      </c>
    </row>
    <row r="10" spans="1:9" ht="10.15" customHeight="1">
      <c r="A10" s="200" t="s">
        <v>79</v>
      </c>
      <c r="B10" s="201">
        <v>856.52</v>
      </c>
      <c r="C10" s="202">
        <v>7.1</v>
      </c>
      <c r="D10" s="203">
        <v>863.62</v>
      </c>
      <c r="E10" s="204"/>
      <c r="F10" s="203">
        <v>356.34800000000001</v>
      </c>
      <c r="G10" s="205"/>
      <c r="H10" s="203">
        <v>507.27199999999999</v>
      </c>
      <c r="I10" s="206">
        <v>2.1741284576679436</v>
      </c>
    </row>
    <row r="11" spans="1:9" ht="10.15" customHeight="1">
      <c r="A11" s="200" t="s">
        <v>80</v>
      </c>
      <c r="B11" s="201">
        <v>881.6</v>
      </c>
      <c r="C11" s="202">
        <v>10.5</v>
      </c>
      <c r="D11" s="203">
        <v>892.1</v>
      </c>
      <c r="E11" s="204"/>
      <c r="F11" s="203">
        <v>346.358</v>
      </c>
      <c r="G11" s="205"/>
      <c r="H11" s="203">
        <v>545.74199999999996</v>
      </c>
      <c r="I11" s="206">
        <v>2.3185079762941565</v>
      </c>
    </row>
    <row r="12" spans="1:9" ht="10.15" customHeight="1">
      <c r="A12" s="200" t="s">
        <v>81</v>
      </c>
      <c r="B12" s="201">
        <v>865.64</v>
      </c>
      <c r="C12" s="202">
        <v>32.299999999999997</v>
      </c>
      <c r="D12" s="203">
        <v>897.93999999999994</v>
      </c>
      <c r="E12" s="204"/>
      <c r="F12" s="203">
        <v>306.01900000000001</v>
      </c>
      <c r="G12" s="205"/>
      <c r="H12" s="203">
        <v>591.92099999999994</v>
      </c>
      <c r="I12" s="206">
        <v>2.4926347971095053</v>
      </c>
    </row>
    <row r="13" spans="1:9" ht="10.15" customHeight="1">
      <c r="A13" s="200" t="s">
        <v>82</v>
      </c>
      <c r="B13" s="201">
        <v>938.22</v>
      </c>
      <c r="C13" s="202">
        <v>21.5</v>
      </c>
      <c r="D13" s="203">
        <v>959.72</v>
      </c>
      <c r="E13" s="204"/>
      <c r="F13" s="203">
        <v>360.32400000000001</v>
      </c>
      <c r="G13" s="205"/>
      <c r="H13" s="203">
        <v>599.39599999999996</v>
      </c>
      <c r="I13" s="206">
        <v>2.501256061225682</v>
      </c>
    </row>
    <row r="14" spans="1:9" ht="10.15" customHeight="1">
      <c r="A14" s="200" t="s">
        <v>83</v>
      </c>
      <c r="B14" s="201">
        <v>916.94</v>
      </c>
      <c r="C14" s="202">
        <v>12.2</v>
      </c>
      <c r="D14" s="203">
        <v>929.1400000000001</v>
      </c>
      <c r="E14" s="204"/>
      <c r="F14" s="203">
        <v>326.43799999999999</v>
      </c>
      <c r="G14" s="205"/>
      <c r="H14" s="203">
        <v>602.70200000000011</v>
      </c>
      <c r="I14" s="206">
        <v>2.4927290474142216</v>
      </c>
    </row>
    <row r="15" spans="1:9" ht="10.15" customHeight="1">
      <c r="A15" s="200" t="s">
        <v>84</v>
      </c>
      <c r="B15" s="201">
        <v>933.28</v>
      </c>
      <c r="C15" s="202">
        <v>12.9</v>
      </c>
      <c r="D15" s="203">
        <v>946.18</v>
      </c>
      <c r="E15" s="204"/>
      <c r="F15" s="203">
        <v>358.44099999999997</v>
      </c>
      <c r="G15" s="205"/>
      <c r="H15" s="203">
        <v>587.73900000000003</v>
      </c>
      <c r="I15" s="206">
        <v>2.408953975924355</v>
      </c>
    </row>
    <row r="16" spans="1:9" ht="10.15" customHeight="1">
      <c r="A16" s="200" t="s">
        <v>85</v>
      </c>
      <c r="B16" s="201">
        <v>932.06399999999996</v>
      </c>
      <c r="C16" s="202">
        <v>23.157</v>
      </c>
      <c r="D16" s="203">
        <v>955.221</v>
      </c>
      <c r="E16" s="204"/>
      <c r="F16" s="203">
        <v>308.58499999999998</v>
      </c>
      <c r="G16" s="205"/>
      <c r="H16" s="203">
        <v>646.63599999999997</v>
      </c>
      <c r="I16" s="206">
        <v>2.6004930446917265</v>
      </c>
    </row>
    <row r="17" spans="1:13" ht="10.15" customHeight="1">
      <c r="A17" s="200" t="s">
        <v>86</v>
      </c>
      <c r="B17" s="201">
        <v>896.8</v>
      </c>
      <c r="C17" s="202">
        <v>25.512</v>
      </c>
      <c r="D17" s="203">
        <v>922.3119999999999</v>
      </c>
      <c r="E17" s="204"/>
      <c r="F17" s="203">
        <v>268.30799999999999</v>
      </c>
      <c r="G17" s="205"/>
      <c r="H17" s="203">
        <v>654.00399999999991</v>
      </c>
      <c r="I17" s="206">
        <v>2.5987705585733072</v>
      </c>
    </row>
    <row r="18" spans="1:13" ht="10.15" customHeight="1">
      <c r="A18" s="200" t="s">
        <v>87</v>
      </c>
      <c r="B18" s="201">
        <v>915.64800000000002</v>
      </c>
      <c r="C18" s="202">
        <v>20.274999999999999</v>
      </c>
      <c r="D18" s="203">
        <v>935.923</v>
      </c>
      <c r="E18" s="204"/>
      <c r="F18" s="203">
        <v>291.392</v>
      </c>
      <c r="G18" s="205"/>
      <c r="H18" s="203">
        <v>644.53099999999995</v>
      </c>
      <c r="I18" s="206">
        <v>2.5275031665797405</v>
      </c>
    </row>
    <row r="19" spans="1:13" ht="10.15" customHeight="1">
      <c r="A19" s="200" t="s">
        <v>88</v>
      </c>
      <c r="B19" s="207">
        <v>950.98799999999994</v>
      </c>
      <c r="C19" s="202">
        <v>16.084</v>
      </c>
      <c r="D19" s="203">
        <v>967.07199999999989</v>
      </c>
      <c r="E19" s="204"/>
      <c r="F19" s="203">
        <v>285.80700000000002</v>
      </c>
      <c r="G19" s="205"/>
      <c r="H19" s="203">
        <v>681.26499999999987</v>
      </c>
      <c r="I19" s="206">
        <v>2.6369132634300594</v>
      </c>
    </row>
    <row r="20" spans="1:13" ht="10.15" customHeight="1">
      <c r="A20" s="200" t="s">
        <v>89</v>
      </c>
      <c r="B20" s="201">
        <v>946.27600000000007</v>
      </c>
      <c r="C20" s="202">
        <v>16.661999999999999</v>
      </c>
      <c r="D20" s="203">
        <v>962.9380000000001</v>
      </c>
      <c r="E20" s="204"/>
      <c r="F20" s="203">
        <v>267.95699999999999</v>
      </c>
      <c r="G20" s="205"/>
      <c r="H20" s="203">
        <v>694.98100000000011</v>
      </c>
      <c r="I20" s="206">
        <v>2.6563302654109591</v>
      </c>
    </row>
    <row r="21" spans="1:13" ht="10.15" customHeight="1">
      <c r="A21" s="200" t="s">
        <v>90</v>
      </c>
      <c r="B21" s="207">
        <v>1011.788</v>
      </c>
      <c r="C21" s="202">
        <v>23.805</v>
      </c>
      <c r="D21" s="203">
        <v>1035.5930000000001</v>
      </c>
      <c r="E21" s="204"/>
      <c r="F21" s="203">
        <v>284.34399999999999</v>
      </c>
      <c r="G21" s="205"/>
      <c r="H21" s="203">
        <v>751.24900000000002</v>
      </c>
      <c r="I21" s="206">
        <v>2.8370966219150664</v>
      </c>
    </row>
    <row r="22" spans="1:13" ht="10.15" customHeight="1">
      <c r="A22" s="208" t="s">
        <v>91</v>
      </c>
      <c r="B22" s="209">
        <v>1031.0919999999999</v>
      </c>
      <c r="C22" s="210">
        <v>23.716000000000001</v>
      </c>
      <c r="D22" s="203">
        <v>1054.8079999999998</v>
      </c>
      <c r="E22" s="211"/>
      <c r="F22" s="212">
        <v>288.488</v>
      </c>
      <c r="G22" s="213"/>
      <c r="H22" s="212">
        <v>766.31999999999971</v>
      </c>
      <c r="I22" s="214">
        <v>2.8602034151348312</v>
      </c>
    </row>
    <row r="23" spans="1:13" ht="10.15" customHeight="1">
      <c r="A23" s="208" t="s">
        <v>259</v>
      </c>
      <c r="B23" s="209">
        <v>995.14400000000001</v>
      </c>
      <c r="C23" s="215">
        <v>31.084</v>
      </c>
      <c r="D23" s="216">
        <v>1026.2280000000001</v>
      </c>
      <c r="E23" s="211"/>
      <c r="F23" s="212">
        <v>278.32600000000002</v>
      </c>
      <c r="G23" s="213"/>
      <c r="H23" s="212">
        <v>747.90200000000004</v>
      </c>
      <c r="I23" s="214">
        <v>2.7585542986341895</v>
      </c>
    </row>
    <row r="24" spans="1:13" ht="10.15" customHeight="1">
      <c r="A24" s="208" t="s">
        <v>93</v>
      </c>
      <c r="B24" s="209">
        <v>862.59999999999991</v>
      </c>
      <c r="C24" s="215">
        <v>64.025999999999996</v>
      </c>
      <c r="D24" s="216">
        <v>926.62599999999986</v>
      </c>
      <c r="E24" s="211"/>
      <c r="F24" s="212">
        <v>250.84200000000001</v>
      </c>
      <c r="G24" s="213"/>
      <c r="H24" s="212">
        <v>675.78399999999988</v>
      </c>
      <c r="I24" s="214">
        <v>2.4631646473924387</v>
      </c>
    </row>
    <row r="25" spans="1:13" ht="10.15" customHeight="1">
      <c r="A25" s="208" t="s">
        <v>94</v>
      </c>
      <c r="B25" s="209">
        <v>921.65199999999993</v>
      </c>
      <c r="C25" s="215">
        <v>52.918944999999994</v>
      </c>
      <c r="D25" s="216">
        <v>974.57094499999994</v>
      </c>
      <c r="E25" s="211"/>
      <c r="F25" s="212">
        <v>249.56552600000003</v>
      </c>
      <c r="H25" s="212">
        <v>725.00541899999985</v>
      </c>
      <c r="I25" s="214">
        <v>2.612161480814267</v>
      </c>
    </row>
    <row r="26" spans="1:13" ht="10.15" customHeight="1">
      <c r="A26" s="208" t="s">
        <v>260</v>
      </c>
      <c r="B26" s="209">
        <v>1035.424</v>
      </c>
      <c r="C26" s="215">
        <v>37.186295999999992</v>
      </c>
      <c r="D26" s="216">
        <v>1072.6102960000001</v>
      </c>
      <c r="E26" s="211"/>
      <c r="F26" s="212">
        <v>386.69150639999998</v>
      </c>
      <c r="G26" s="65"/>
      <c r="H26" s="212">
        <v>685.91878960000008</v>
      </c>
      <c r="I26" s="214">
        <v>2.441200634929674</v>
      </c>
    </row>
    <row r="27" spans="1:13" ht="10.15" customHeight="1">
      <c r="A27" s="208" t="s">
        <v>261</v>
      </c>
      <c r="B27" s="209">
        <v>1018.932</v>
      </c>
      <c r="C27" s="215">
        <v>72.548040999999998</v>
      </c>
      <c r="D27" s="216">
        <v>1091.480041</v>
      </c>
      <c r="E27" s="211"/>
      <c r="F27" s="212">
        <v>249.52843029000005</v>
      </c>
      <c r="G27" s="65"/>
      <c r="H27" s="212">
        <v>841.95157733999997</v>
      </c>
      <c r="I27" s="214">
        <v>2.9654493703485243</v>
      </c>
    </row>
    <row r="28" spans="1:13" ht="10.15" customHeight="1">
      <c r="A28" s="208" t="s">
        <v>97</v>
      </c>
      <c r="B28" s="209">
        <v>1096.0719999999999</v>
      </c>
      <c r="C28" s="215">
        <v>84.875613000000001</v>
      </c>
      <c r="D28" s="216">
        <v>1180.9476129999998</v>
      </c>
      <c r="E28" s="211"/>
      <c r="F28" s="212">
        <v>224.37630354000001</v>
      </c>
      <c r="G28" s="65"/>
      <c r="H28" s="212">
        <v>956.57130876999986</v>
      </c>
      <c r="I28" s="214">
        <v>3.3354700209799892</v>
      </c>
      <c r="K28" s="45"/>
      <c r="L28" s="45"/>
      <c r="M28" s="45"/>
    </row>
    <row r="29" spans="1:13" ht="10.15" customHeight="1">
      <c r="A29" s="208" t="s">
        <v>98</v>
      </c>
      <c r="B29" s="209">
        <v>1113.096</v>
      </c>
      <c r="C29" s="215">
        <v>66.546679999999995</v>
      </c>
      <c r="D29" s="216">
        <v>1179.6426799999999</v>
      </c>
      <c r="E29" s="211"/>
      <c r="F29" s="212">
        <v>216.42381089000003</v>
      </c>
      <c r="G29" s="65"/>
      <c r="H29" s="212">
        <v>963.21884306000004</v>
      </c>
      <c r="I29" s="214">
        <v>3.3269787614728656</v>
      </c>
      <c r="K29" s="45"/>
      <c r="L29" s="45"/>
      <c r="M29" s="45"/>
    </row>
    <row r="30" spans="1:13" ht="10.15" customHeight="1">
      <c r="A30" s="208" t="s">
        <v>99</v>
      </c>
      <c r="B30" s="209">
        <v>1079.808</v>
      </c>
      <c r="C30" s="215">
        <v>57.4298</v>
      </c>
      <c r="D30" s="216">
        <v>1137.2377999999999</v>
      </c>
      <c r="E30" s="211"/>
      <c r="F30" s="212">
        <v>224.59104694000001</v>
      </c>
      <c r="G30" s="65"/>
      <c r="H30" s="212">
        <v>912.64673005999998</v>
      </c>
      <c r="I30" s="214">
        <v>3.1234499015698209</v>
      </c>
      <c r="K30" s="217"/>
      <c r="L30" s="217"/>
      <c r="M30" s="217"/>
    </row>
    <row r="31" spans="1:13" ht="10.15" customHeight="1">
      <c r="A31" s="561" t="s">
        <v>100</v>
      </c>
      <c r="B31" s="209">
        <v>997.72800000000007</v>
      </c>
      <c r="C31" s="215">
        <v>84.496499999999997</v>
      </c>
      <c r="D31" s="215">
        <v>1082.2245</v>
      </c>
      <c r="E31" s="211"/>
      <c r="F31" s="215">
        <v>213.43896656999999</v>
      </c>
      <c r="G31" s="65"/>
      <c r="H31" s="212">
        <v>868.78549926000005</v>
      </c>
      <c r="I31" s="214">
        <v>2.9458935447589765</v>
      </c>
    </row>
    <row r="32" spans="1:13" ht="10.15" customHeight="1">
      <c r="A32" s="208" t="s">
        <v>101</v>
      </c>
      <c r="B32" s="209">
        <v>1372.104</v>
      </c>
      <c r="C32" s="215">
        <v>82.663881667961974</v>
      </c>
      <c r="D32" s="215">
        <v>1454.767881667962</v>
      </c>
      <c r="E32" s="211"/>
      <c r="F32" s="215">
        <v>220.35908761999997</v>
      </c>
      <c r="G32" s="65"/>
      <c r="H32" s="212">
        <v>1234.4087707399999</v>
      </c>
      <c r="I32" s="214">
        <v>4.1472301349012417</v>
      </c>
    </row>
    <row r="33" spans="1:250" ht="10.15" customHeight="1">
      <c r="A33" s="208" t="s">
        <v>102</v>
      </c>
      <c r="B33" s="209">
        <v>980.02</v>
      </c>
      <c r="C33" s="215">
        <v>122.37346717003183</v>
      </c>
      <c r="D33" s="215">
        <v>1102.3934671700317</v>
      </c>
      <c r="E33" s="211"/>
      <c r="F33" s="215">
        <v>258.49519676</v>
      </c>
      <c r="G33" s="65"/>
      <c r="H33" s="212">
        <v>843.89823589000002</v>
      </c>
      <c r="I33" s="214">
        <v>2.8076177095353616</v>
      </c>
    </row>
    <row r="34" spans="1:250" ht="10.15" customHeight="1">
      <c r="A34" s="208" t="s">
        <v>173</v>
      </c>
      <c r="B34" s="209">
        <v>789.03199999999993</v>
      </c>
      <c r="C34" s="215">
        <v>146.39495809537286</v>
      </c>
      <c r="D34" s="215">
        <v>935.42695809537281</v>
      </c>
      <c r="E34" s="211"/>
      <c r="F34" s="215">
        <v>338.49065558999996</v>
      </c>
      <c r="G34" s="65"/>
      <c r="H34" s="212">
        <v>596.93626122000001</v>
      </c>
      <c r="I34" s="214">
        <v>1.9667991367261435</v>
      </c>
    </row>
    <row r="35" spans="1:250" ht="10.15" customHeight="1">
      <c r="A35" s="208" t="s">
        <v>174</v>
      </c>
      <c r="B35" s="209">
        <v>1064</v>
      </c>
      <c r="C35" s="215">
        <v>91.913534610552659</v>
      </c>
      <c r="D35" s="215">
        <v>1155.9135346105527</v>
      </c>
      <c r="E35" s="211"/>
      <c r="F35" s="215">
        <v>199.93137764999997</v>
      </c>
      <c r="G35" s="65"/>
      <c r="H35" s="212">
        <v>955.98213104000013</v>
      </c>
      <c r="I35" s="214">
        <v>3.1220053307669886</v>
      </c>
      <c r="J35" s="30"/>
    </row>
    <row r="36" spans="1:250" s="65" customFormat="1" ht="10.15" customHeight="1">
      <c r="A36" s="208" t="s">
        <v>175</v>
      </c>
      <c r="B36" s="209">
        <v>968</v>
      </c>
      <c r="C36" s="215">
        <v>92.353354618979139</v>
      </c>
      <c r="D36" s="215">
        <v>1060.3533546189792</v>
      </c>
      <c r="E36" s="211"/>
      <c r="F36" s="215">
        <v>199.05236396999999</v>
      </c>
      <c r="H36" s="212">
        <v>861.30096458999992</v>
      </c>
      <c r="I36" s="214">
        <v>2.7888866420490248</v>
      </c>
      <c r="J36" s="159"/>
    </row>
    <row r="37" spans="1:250" s="65" customFormat="1" ht="10.15" customHeight="1">
      <c r="A37" s="208" t="s">
        <v>262</v>
      </c>
      <c r="B37" s="209">
        <v>1202</v>
      </c>
      <c r="C37" s="215">
        <v>94.836775730000014</v>
      </c>
      <c r="D37" s="215">
        <v>1296.83677573</v>
      </c>
      <c r="E37" s="211"/>
      <c r="F37" s="215">
        <v>220.09541261999999</v>
      </c>
      <c r="H37" s="212">
        <v>1076.7413631100001</v>
      </c>
      <c r="I37" s="214">
        <v>3.4671775825578797</v>
      </c>
      <c r="J37" s="159"/>
    </row>
    <row r="38" spans="1:250" s="65" customFormat="1" ht="10.15" customHeight="1">
      <c r="A38" s="208" t="s">
        <v>263</v>
      </c>
      <c r="B38" s="209">
        <v>1310</v>
      </c>
      <c r="C38" s="215">
        <v>126.56795309000003</v>
      </c>
      <c r="D38" s="215">
        <v>1436.5679530899999</v>
      </c>
      <c r="E38" s="211"/>
      <c r="F38" s="215">
        <v>201.56944705000004</v>
      </c>
      <c r="H38" s="212">
        <v>1234.9985060399999</v>
      </c>
      <c r="I38" s="214">
        <v>3.9479532353217004</v>
      </c>
    </row>
    <row r="39" spans="1:250" s="65" customFormat="1" ht="10.15" customHeight="1">
      <c r="A39" s="208" t="s">
        <v>176</v>
      </c>
      <c r="B39" s="209">
        <v>1232</v>
      </c>
      <c r="C39" s="215">
        <v>98.507835120600006</v>
      </c>
      <c r="D39" s="215">
        <v>1330.5078351206</v>
      </c>
      <c r="E39" s="211"/>
      <c r="F39" s="215">
        <v>232.57848724999997</v>
      </c>
      <c r="H39" s="212">
        <v>1097.9293478705999</v>
      </c>
      <c r="I39" s="214">
        <v>3.4845000854823818</v>
      </c>
    </row>
    <row r="40" spans="1:250" s="65" customFormat="1" ht="10.15" customHeight="1">
      <c r="A40" s="208" t="s">
        <v>109</v>
      </c>
      <c r="B40" s="209">
        <v>1260</v>
      </c>
      <c r="C40" s="215">
        <v>97.751341131400011</v>
      </c>
      <c r="D40" s="215">
        <v>1357.7513411314001</v>
      </c>
      <c r="E40" s="211"/>
      <c r="F40" s="215">
        <v>270.60123031000001</v>
      </c>
      <c r="H40" s="212">
        <v>1087.1501108214002</v>
      </c>
      <c r="I40" s="214">
        <v>3.4260567106079134</v>
      </c>
    </row>
    <row r="41" spans="1:250" ht="10.15" customHeight="1">
      <c r="A41" s="208" t="s">
        <v>264</v>
      </c>
      <c r="B41" s="209">
        <v>1224</v>
      </c>
      <c r="C41" s="215">
        <v>169.56550725999998</v>
      </c>
      <c r="D41" s="215">
        <v>1393.56550726</v>
      </c>
      <c r="E41" s="211"/>
      <c r="F41" s="215">
        <v>242.53979618</v>
      </c>
      <c r="G41" s="65"/>
      <c r="H41" s="212">
        <v>1151.0257110800001</v>
      </c>
      <c r="I41" s="214">
        <v>3.6004273855202196</v>
      </c>
    </row>
    <row r="42" spans="1:250" ht="10.15" customHeight="1">
      <c r="A42" s="208" t="s">
        <v>572</v>
      </c>
      <c r="B42" s="209">
        <v>1390</v>
      </c>
      <c r="C42" s="215">
        <v>179.54630503999996</v>
      </c>
      <c r="D42" s="215">
        <v>1569.5463050399999</v>
      </c>
      <c r="E42" s="211"/>
      <c r="F42" s="215">
        <v>232.91787558000004</v>
      </c>
      <c r="G42" s="65"/>
      <c r="H42" s="212">
        <v>1336.6284294599998</v>
      </c>
      <c r="I42" s="214">
        <v>4.1512408983704194</v>
      </c>
    </row>
    <row r="43" spans="1:250" ht="10.15" customHeight="1">
      <c r="A43" s="208" t="s">
        <v>579</v>
      </c>
      <c r="B43" s="209">
        <v>1402</v>
      </c>
      <c r="C43" s="215">
        <v>215.87082116999997</v>
      </c>
      <c r="D43" s="215">
        <v>1617.87082117</v>
      </c>
      <c r="E43" s="211"/>
      <c r="F43" s="215">
        <v>235.96128351999999</v>
      </c>
      <c r="G43" s="65"/>
      <c r="H43" s="212">
        <v>1381.9095376499999</v>
      </c>
      <c r="I43" s="214">
        <v>4.2622910812456904</v>
      </c>
    </row>
    <row r="44" spans="1:250" ht="10.15" customHeight="1">
      <c r="A44" s="208" t="s">
        <v>609</v>
      </c>
      <c r="B44" s="209">
        <v>1360</v>
      </c>
      <c r="C44" s="215">
        <v>222.20988544000008</v>
      </c>
      <c r="D44" s="215">
        <v>1582.2098854400001</v>
      </c>
      <c r="E44" s="211"/>
      <c r="F44" s="215">
        <v>202.98984532999998</v>
      </c>
      <c r="G44" s="65"/>
      <c r="H44" s="212">
        <v>1379.2200401100001</v>
      </c>
      <c r="I44" s="214">
        <v>4.2279078230841005</v>
      </c>
    </row>
    <row r="45" spans="1:250" ht="10.15" customHeight="1">
      <c r="A45" s="194" t="s">
        <v>651</v>
      </c>
      <c r="B45" s="218">
        <v>1408</v>
      </c>
      <c r="C45" s="219">
        <v>322.18381251141932</v>
      </c>
      <c r="D45" s="219">
        <v>1730.1838125114193</v>
      </c>
      <c r="E45" s="220"/>
      <c r="F45" s="219">
        <v>195.55005302197245</v>
      </c>
      <c r="G45" s="67"/>
      <c r="H45" s="221">
        <v>1534.6337594894469</v>
      </c>
      <c r="I45" s="222">
        <v>4.6754638771417705</v>
      </c>
    </row>
    <row r="46" spans="1:250" ht="13.15" customHeight="1">
      <c r="A46" s="223" t="s">
        <v>265</v>
      </c>
      <c r="B46" s="224"/>
      <c r="C46" s="225"/>
      <c r="D46" s="224"/>
      <c r="E46" s="224"/>
      <c r="F46" s="224"/>
      <c r="G46" s="224"/>
      <c r="H46" s="224"/>
      <c r="I46" s="224"/>
      <c r="J46" s="42"/>
      <c r="K46" s="42"/>
    </row>
    <row r="47" spans="1:250" ht="10.15" customHeight="1">
      <c r="A47" s="223" t="s">
        <v>266</v>
      </c>
      <c r="B47" s="226"/>
      <c r="C47" s="227"/>
      <c r="D47" s="226"/>
      <c r="E47" s="226"/>
      <c r="F47" s="226"/>
      <c r="G47" s="226"/>
      <c r="H47" s="226"/>
      <c r="I47" s="226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7"/>
      <c r="CN47" s="187"/>
      <c r="CO47" s="187"/>
      <c r="CP47" s="187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7"/>
      <c r="DW47" s="187"/>
      <c r="DX47" s="187"/>
      <c r="DY47" s="187"/>
      <c r="DZ47" s="187"/>
      <c r="EA47" s="187"/>
      <c r="EB47" s="187"/>
      <c r="EC47" s="187"/>
      <c r="ED47" s="187"/>
      <c r="EE47" s="187"/>
      <c r="EF47" s="187"/>
      <c r="EG47" s="187"/>
      <c r="EH47" s="187"/>
      <c r="EI47" s="187"/>
      <c r="EJ47" s="187"/>
      <c r="EK47" s="187"/>
      <c r="EL47" s="187"/>
      <c r="EM47" s="187"/>
      <c r="EN47" s="187"/>
      <c r="EO47" s="187"/>
      <c r="EP47" s="187"/>
      <c r="EQ47" s="187"/>
      <c r="ER47" s="187"/>
      <c r="ES47" s="187"/>
      <c r="ET47" s="187"/>
      <c r="EU47" s="187"/>
      <c r="EV47" s="187"/>
      <c r="EW47" s="187"/>
      <c r="EX47" s="187"/>
      <c r="EY47" s="187"/>
      <c r="EZ47" s="187"/>
      <c r="FA47" s="187"/>
      <c r="FB47" s="187"/>
      <c r="FC47" s="187"/>
      <c r="FD47" s="187"/>
      <c r="FE47" s="187"/>
      <c r="FF47" s="187"/>
      <c r="FG47" s="187"/>
      <c r="FH47" s="187"/>
      <c r="FI47" s="187"/>
      <c r="FJ47" s="187"/>
      <c r="FK47" s="187"/>
      <c r="FL47" s="187"/>
      <c r="FM47" s="187"/>
      <c r="FN47" s="187"/>
      <c r="FO47" s="187"/>
      <c r="FP47" s="187"/>
      <c r="FQ47" s="187"/>
      <c r="FR47" s="187"/>
      <c r="FS47" s="187"/>
      <c r="FT47" s="187"/>
      <c r="FU47" s="187"/>
      <c r="FV47" s="187"/>
      <c r="FW47" s="187"/>
      <c r="FX47" s="187"/>
      <c r="FY47" s="187"/>
      <c r="FZ47" s="187"/>
      <c r="GA47" s="187"/>
      <c r="GB47" s="187"/>
      <c r="GC47" s="187"/>
      <c r="GD47" s="187"/>
      <c r="GE47" s="187"/>
      <c r="GF47" s="187"/>
      <c r="GG47" s="187"/>
      <c r="GH47" s="187"/>
      <c r="GI47" s="187"/>
      <c r="GJ47" s="187"/>
      <c r="GK47" s="187"/>
      <c r="GL47" s="187"/>
      <c r="GM47" s="187"/>
      <c r="GN47" s="187"/>
      <c r="GO47" s="187"/>
      <c r="GP47" s="187"/>
      <c r="GQ47" s="187"/>
      <c r="GR47" s="187"/>
      <c r="GS47" s="187"/>
      <c r="GT47" s="187"/>
      <c r="GU47" s="187"/>
      <c r="GV47" s="187"/>
      <c r="GW47" s="187"/>
      <c r="GX47" s="187"/>
      <c r="GY47" s="187"/>
      <c r="GZ47" s="187"/>
      <c r="HA47" s="187"/>
      <c r="HB47" s="187"/>
      <c r="HC47" s="187"/>
      <c r="HD47" s="187"/>
      <c r="HE47" s="187"/>
      <c r="HF47" s="187"/>
      <c r="HG47" s="187"/>
      <c r="HH47" s="187"/>
      <c r="HI47" s="187"/>
      <c r="HJ47" s="187"/>
      <c r="HK47" s="187"/>
      <c r="HL47" s="187"/>
      <c r="HM47" s="187"/>
      <c r="HN47" s="187"/>
      <c r="HO47" s="187"/>
      <c r="HP47" s="187"/>
      <c r="HQ47" s="187"/>
      <c r="HR47" s="187"/>
      <c r="HS47" s="187"/>
      <c r="HT47" s="187"/>
      <c r="HU47" s="187"/>
      <c r="HV47" s="187"/>
      <c r="HW47" s="187"/>
      <c r="HX47" s="187"/>
      <c r="HY47" s="187"/>
      <c r="HZ47" s="187"/>
      <c r="IA47" s="187"/>
      <c r="IB47" s="187"/>
      <c r="IC47" s="187"/>
      <c r="ID47" s="187"/>
      <c r="IE47" s="187"/>
      <c r="IF47" s="187"/>
      <c r="IG47" s="187"/>
      <c r="IH47" s="187"/>
      <c r="II47" s="187"/>
      <c r="IJ47" s="187"/>
      <c r="IK47" s="187"/>
      <c r="IL47" s="187"/>
      <c r="IM47" s="187"/>
      <c r="IN47" s="187"/>
      <c r="IO47" s="187"/>
      <c r="IP47" s="187"/>
    </row>
    <row r="48" spans="1:250" ht="13.15" customHeight="1">
      <c r="A48" s="43" t="s">
        <v>43</v>
      </c>
      <c r="B48" s="224"/>
      <c r="C48" s="225"/>
      <c r="D48" s="224"/>
      <c r="E48" s="224"/>
      <c r="F48" s="224"/>
      <c r="G48" s="224"/>
      <c r="H48" s="224"/>
      <c r="I48" s="224"/>
      <c r="J48" s="42"/>
      <c r="K48" s="42"/>
    </row>
    <row r="51" spans="2:9">
      <c r="B51" s="19"/>
      <c r="C51" s="19"/>
      <c r="D51" s="19"/>
      <c r="F51" s="19"/>
      <c r="H51" s="19"/>
      <c r="I51" s="19"/>
    </row>
    <row r="52" spans="2:9">
      <c r="B52" s="19"/>
      <c r="C52" s="19"/>
      <c r="D52" s="19"/>
      <c r="F52" s="19"/>
      <c r="H52" s="19"/>
      <c r="I52" s="19"/>
    </row>
    <row r="53" spans="2:9">
      <c r="B53" s="19"/>
      <c r="C53" s="19"/>
      <c r="D53" s="19"/>
      <c r="F53" s="19"/>
      <c r="H53" s="19"/>
      <c r="I53" s="19"/>
    </row>
    <row r="54" spans="2:9">
      <c r="B54" s="19"/>
      <c r="C54" s="19"/>
      <c r="D54" s="19"/>
      <c r="F54" s="19"/>
      <c r="H54" s="19"/>
      <c r="I54" s="19"/>
    </row>
    <row r="55" spans="2:9">
      <c r="B55" s="19"/>
      <c r="C55" s="19"/>
      <c r="D55" s="19"/>
      <c r="F55" s="19"/>
      <c r="H55" s="19"/>
      <c r="I55" s="19"/>
    </row>
    <row r="56" spans="2:9">
      <c r="B56" s="19"/>
      <c r="C56" s="19"/>
      <c r="D56" s="19"/>
      <c r="F56" s="19"/>
      <c r="H56" s="19"/>
      <c r="I56" s="19"/>
    </row>
    <row r="57" spans="2:9">
      <c r="B57" s="19"/>
      <c r="C57" s="19"/>
      <c r="D57" s="19"/>
      <c r="F57" s="19"/>
      <c r="H57" s="19"/>
      <c r="I57" s="19"/>
    </row>
  </sheetData>
  <mergeCells count="1">
    <mergeCell ref="B5:H5"/>
  </mergeCells>
  <pageMargins left="0.66700000000000004" right="0.66700000000000004" top="0.66700000000000004" bottom="0.83299999999999996" header="0" footer="0"/>
  <pageSetup scale="97" firstPageNumber="101" orientation="portrait" useFirstPageNumber="1" horizontalDpi="300" verticalDpi="300" r:id="rId1"/>
  <headerFooter alignWithMargins="0"/>
  <ignoredErrors>
    <ignoredError sqref="C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workbookViewId="0">
      <selection activeCell="R16" sqref="R16:R17"/>
    </sheetView>
  </sheetViews>
  <sheetFormatPr defaultRowHeight="12"/>
  <cols>
    <col min="2" max="2" width="13.5703125" customWidth="1"/>
    <col min="3" max="3" width="12.28515625" customWidth="1"/>
    <col min="4" max="4" width="13.7109375" customWidth="1"/>
    <col min="5" max="5" width="3" customWidth="1"/>
    <col min="6" max="6" width="12.7109375" customWidth="1"/>
    <col min="7" max="7" width="3.5703125" customWidth="1"/>
    <col min="8" max="8" width="11.28515625" customWidth="1"/>
    <col min="9" max="9" width="12" customWidth="1"/>
    <col min="10" max="10" width="2" customWidth="1"/>
  </cols>
  <sheetData>
    <row r="1" spans="1:10">
      <c r="A1" s="228" t="s">
        <v>267</v>
      </c>
      <c r="B1" s="228"/>
      <c r="C1" s="228"/>
      <c r="D1" s="228"/>
      <c r="E1" s="228"/>
      <c r="F1" s="228"/>
      <c r="G1" s="228"/>
      <c r="H1" s="228"/>
      <c r="I1" s="228"/>
      <c r="J1" s="199"/>
    </row>
    <row r="2" spans="1:10">
      <c r="A2" s="114"/>
      <c r="B2" s="229" t="s">
        <v>268</v>
      </c>
      <c r="C2" s="229"/>
      <c r="D2" s="229"/>
      <c r="E2" s="199"/>
      <c r="F2" s="229" t="s">
        <v>269</v>
      </c>
      <c r="G2" s="229"/>
      <c r="H2" s="71"/>
      <c r="I2" s="4"/>
      <c r="J2" s="199"/>
    </row>
    <row r="3" spans="1:10">
      <c r="A3" s="114" t="s">
        <v>256</v>
      </c>
      <c r="B3" s="114" t="s">
        <v>270</v>
      </c>
      <c r="C3" s="114"/>
      <c r="D3" s="114"/>
      <c r="E3" s="114"/>
      <c r="F3" s="114"/>
      <c r="G3" s="114"/>
      <c r="H3" s="7"/>
      <c r="I3" s="230" t="s">
        <v>236</v>
      </c>
      <c r="J3" s="199"/>
    </row>
    <row r="4" spans="1:10">
      <c r="A4" s="228" t="s">
        <v>257</v>
      </c>
      <c r="B4" s="231" t="s">
        <v>565</v>
      </c>
      <c r="C4" s="11" t="s">
        <v>271</v>
      </c>
      <c r="D4" s="228" t="s">
        <v>272</v>
      </c>
      <c r="E4" s="228"/>
      <c r="F4" s="228" t="s">
        <v>273</v>
      </c>
      <c r="G4" s="228"/>
      <c r="H4" s="10" t="s">
        <v>8</v>
      </c>
      <c r="I4" s="10" t="s">
        <v>9</v>
      </c>
      <c r="J4" s="199"/>
    </row>
    <row r="5" spans="1:10" ht="15" customHeight="1">
      <c r="A5" s="114"/>
      <c r="B5" s="612" t="s">
        <v>520</v>
      </c>
      <c r="C5" s="611"/>
      <c r="D5" s="611"/>
      <c r="E5" s="611"/>
      <c r="F5" s="611"/>
      <c r="G5" s="611"/>
      <c r="H5" s="611"/>
      <c r="I5" s="232" t="s">
        <v>513</v>
      </c>
    </row>
    <row r="6" spans="1:10" ht="3" customHeight="1">
      <c r="A6" s="114"/>
      <c r="B6" s="114"/>
      <c r="C6" s="114"/>
      <c r="D6" s="114"/>
      <c r="E6" s="114"/>
      <c r="F6" s="114"/>
      <c r="G6" s="114"/>
      <c r="H6" s="114"/>
      <c r="I6" s="114"/>
    </row>
    <row r="7" spans="1:10" ht="10.35" customHeight="1">
      <c r="A7" s="114" t="s">
        <v>11</v>
      </c>
      <c r="B7" s="131">
        <v>62</v>
      </c>
      <c r="C7" s="131">
        <v>41.5</v>
      </c>
      <c r="D7" s="131">
        <v>103.5</v>
      </c>
      <c r="E7" s="131"/>
      <c r="F7" s="233">
        <v>7.4580000000000002</v>
      </c>
      <c r="G7" s="131"/>
      <c r="H7" s="233">
        <v>96.042000000000002</v>
      </c>
      <c r="I7" s="234">
        <v>0.41763565048746298</v>
      </c>
    </row>
    <row r="8" spans="1:10" ht="10.35" customHeight="1">
      <c r="A8" s="114" t="s">
        <v>12</v>
      </c>
      <c r="B8" s="131">
        <v>56</v>
      </c>
      <c r="C8" s="131">
        <v>40</v>
      </c>
      <c r="D8" s="131">
        <v>96</v>
      </c>
      <c r="E8" s="131"/>
      <c r="F8" s="233">
        <v>7.3860000000000001</v>
      </c>
      <c r="G8" s="131"/>
      <c r="H8" s="233">
        <v>88.614000000000004</v>
      </c>
      <c r="I8" s="234">
        <v>0.38164763036849503</v>
      </c>
    </row>
    <row r="9" spans="1:10" ht="10.35" customHeight="1">
      <c r="A9" s="114" t="s">
        <v>13</v>
      </c>
      <c r="B9" s="131">
        <v>86</v>
      </c>
      <c r="C9" s="131">
        <v>41.6</v>
      </c>
      <c r="D9" s="131">
        <v>127.6</v>
      </c>
      <c r="E9" s="131"/>
      <c r="F9" s="233">
        <v>7.2990000000000004</v>
      </c>
      <c r="G9" s="131"/>
      <c r="H9" s="233">
        <v>120.301</v>
      </c>
      <c r="I9" s="234">
        <v>0.52</v>
      </c>
    </row>
    <row r="10" spans="1:10" ht="10.35" customHeight="1">
      <c r="A10" s="114" t="s">
        <v>14</v>
      </c>
      <c r="B10" s="131">
        <v>72</v>
      </c>
      <c r="C10" s="131">
        <v>41.8</v>
      </c>
      <c r="D10" s="131">
        <v>113.8</v>
      </c>
      <c r="E10" s="131"/>
      <c r="F10" s="233">
        <v>7.2750000000000004</v>
      </c>
      <c r="G10" s="131"/>
      <c r="H10" s="233">
        <v>106.52500000000001</v>
      </c>
      <c r="I10" s="234">
        <v>0.45071250867365098</v>
      </c>
    </row>
    <row r="11" spans="1:10" ht="10.35" customHeight="1">
      <c r="A11" s="114" t="s">
        <v>15</v>
      </c>
      <c r="B11" s="131">
        <v>90</v>
      </c>
      <c r="C11" s="131">
        <v>50.5</v>
      </c>
      <c r="D11" s="131">
        <v>140.5</v>
      </c>
      <c r="E11" s="131"/>
      <c r="F11" s="233">
        <v>8.2810000000000006</v>
      </c>
      <c r="G11" s="131"/>
      <c r="H11" s="233">
        <v>132.21899999999999</v>
      </c>
      <c r="I11" s="234">
        <v>0.56000000000000005</v>
      </c>
    </row>
    <row r="12" spans="1:10" ht="10.35" customHeight="1">
      <c r="A12" s="114" t="s">
        <v>16</v>
      </c>
      <c r="B12" s="131">
        <v>78</v>
      </c>
      <c r="C12" s="131">
        <v>69.900000000000006</v>
      </c>
      <c r="D12" s="131">
        <v>147.9</v>
      </c>
      <c r="E12" s="131"/>
      <c r="F12" s="233">
        <v>8.7729999999999997</v>
      </c>
      <c r="G12" s="131"/>
      <c r="H12" s="233">
        <v>139.12700000000001</v>
      </c>
      <c r="I12" s="234">
        <v>0.57812766205002297</v>
      </c>
    </row>
    <row r="13" spans="1:10" ht="10.35" customHeight="1">
      <c r="A13" s="114" t="s">
        <v>17</v>
      </c>
      <c r="B13" s="131">
        <v>74</v>
      </c>
      <c r="C13" s="131">
        <v>59.6</v>
      </c>
      <c r="D13" s="131">
        <v>133.6</v>
      </c>
      <c r="E13" s="131"/>
      <c r="F13" s="233">
        <v>10.993</v>
      </c>
      <c r="G13" s="131"/>
      <c r="H13" s="233">
        <v>122.607</v>
      </c>
      <c r="I13" s="234">
        <v>0.51</v>
      </c>
    </row>
    <row r="14" spans="1:10" ht="10.35" customHeight="1">
      <c r="A14" s="114" t="s">
        <v>18</v>
      </c>
      <c r="B14" s="131">
        <v>76</v>
      </c>
      <c r="C14" s="131">
        <v>75.2</v>
      </c>
      <c r="D14" s="131">
        <v>151.19999999999999</v>
      </c>
      <c r="E14" s="131"/>
      <c r="F14" s="233">
        <v>15.183</v>
      </c>
      <c r="G14" s="131"/>
      <c r="H14" s="233">
        <v>136.017</v>
      </c>
      <c r="I14" s="234">
        <v>0.55512384652744096</v>
      </c>
    </row>
    <row r="15" spans="1:10" ht="10.35" customHeight="1">
      <c r="A15" s="114" t="s">
        <v>19</v>
      </c>
      <c r="B15" s="131">
        <v>84</v>
      </c>
      <c r="C15" s="131">
        <v>98.7</v>
      </c>
      <c r="D15" s="131">
        <v>182.7</v>
      </c>
      <c r="E15" s="131"/>
      <c r="F15" s="233">
        <v>12.2181</v>
      </c>
      <c r="G15" s="131"/>
      <c r="H15" s="233">
        <v>170.4819</v>
      </c>
      <c r="I15" s="234">
        <v>0.68925576731812599</v>
      </c>
    </row>
    <row r="16" spans="1:10" ht="10.35" customHeight="1">
      <c r="A16" s="114" t="s">
        <v>20</v>
      </c>
      <c r="B16" s="131">
        <v>88.88</v>
      </c>
      <c r="C16" s="131">
        <v>87.119</v>
      </c>
      <c r="D16" s="131">
        <v>175.999</v>
      </c>
      <c r="E16" s="131"/>
      <c r="F16" s="233">
        <v>11.749000000000001</v>
      </c>
      <c r="G16" s="131"/>
      <c r="H16" s="233">
        <v>164.25</v>
      </c>
      <c r="I16" s="234">
        <v>0.65726290516206498</v>
      </c>
    </row>
    <row r="17" spans="1:9" ht="10.35" customHeight="1">
      <c r="A17" s="235" t="s">
        <v>21</v>
      </c>
      <c r="B17" s="131">
        <v>81.84</v>
      </c>
      <c r="C17" s="131">
        <v>118.077</v>
      </c>
      <c r="D17" s="131">
        <v>199.917</v>
      </c>
      <c r="E17" s="131"/>
      <c r="F17" s="233">
        <v>10.194000000000001</v>
      </c>
      <c r="G17" s="131"/>
      <c r="H17" s="233">
        <v>189.72300000000001</v>
      </c>
      <c r="I17" s="234">
        <v>0.75086970803930797</v>
      </c>
    </row>
    <row r="18" spans="1:9" ht="10.35" customHeight="1">
      <c r="A18" s="114" t="s">
        <v>22</v>
      </c>
      <c r="B18" s="131">
        <v>94.16</v>
      </c>
      <c r="C18" s="131">
        <v>177.97300000000001</v>
      </c>
      <c r="D18" s="131">
        <v>272.13299999999998</v>
      </c>
      <c r="E18" s="131"/>
      <c r="F18" s="233">
        <v>11.028</v>
      </c>
      <c r="G18" s="131"/>
      <c r="H18" s="233">
        <v>261.10500000000002</v>
      </c>
      <c r="I18" s="234">
        <v>1.02</v>
      </c>
    </row>
    <row r="19" spans="1:9" ht="10.35" customHeight="1">
      <c r="A19" s="114" t="s">
        <v>23</v>
      </c>
      <c r="B19" s="131">
        <v>64.2</v>
      </c>
      <c r="C19" s="131">
        <v>190.5</v>
      </c>
      <c r="D19" s="131">
        <v>254.7</v>
      </c>
      <c r="E19" s="131"/>
      <c r="F19" s="233">
        <v>8.3000000000000007</v>
      </c>
      <c r="G19" s="131"/>
      <c r="H19" s="233">
        <v>246.5</v>
      </c>
      <c r="I19" s="234">
        <v>0.95</v>
      </c>
    </row>
    <row r="20" spans="1:9">
      <c r="A20" s="114" t="s">
        <v>274</v>
      </c>
      <c r="B20" s="131">
        <v>13.2</v>
      </c>
      <c r="C20" s="131">
        <v>246.6</v>
      </c>
      <c r="D20" s="131">
        <v>259.8</v>
      </c>
      <c r="E20" s="131"/>
      <c r="F20" s="233">
        <v>5.7</v>
      </c>
      <c r="G20" s="131"/>
      <c r="H20" s="233">
        <v>254.1</v>
      </c>
      <c r="I20" s="234">
        <v>0.97</v>
      </c>
    </row>
    <row r="21" spans="1:9" ht="10.35" customHeight="1">
      <c r="A21" s="114" t="s">
        <v>244</v>
      </c>
      <c r="B21" s="131">
        <v>16.7</v>
      </c>
      <c r="C21" s="131">
        <v>303.39999999999998</v>
      </c>
      <c r="D21" s="131">
        <v>320.10000000000002</v>
      </c>
      <c r="E21" s="131"/>
      <c r="F21" s="233">
        <v>6.5</v>
      </c>
      <c r="G21" s="131"/>
      <c r="H21" s="233">
        <v>313.60000000000002</v>
      </c>
      <c r="I21" s="234">
        <v>1.18</v>
      </c>
    </row>
    <row r="22" spans="1:9" ht="10.35" customHeight="1">
      <c r="A22" s="114" t="s">
        <v>275</v>
      </c>
      <c r="B22" s="131">
        <v>21.1</v>
      </c>
      <c r="C22" s="131">
        <v>292.10000000000002</v>
      </c>
      <c r="D22" s="131">
        <v>313.3</v>
      </c>
      <c r="E22" s="131"/>
      <c r="F22" s="233">
        <v>7.4</v>
      </c>
      <c r="G22" s="131"/>
      <c r="H22" s="233">
        <v>305.89999999999998</v>
      </c>
      <c r="I22" s="234">
        <v>1.1399999999999999</v>
      </c>
    </row>
    <row r="23" spans="1:9" ht="10.35" customHeight="1">
      <c r="A23" s="114" t="s">
        <v>27</v>
      </c>
      <c r="B23" s="131">
        <v>22.4</v>
      </c>
      <c r="C23" s="131">
        <v>296.60000000000002</v>
      </c>
      <c r="D23" s="131">
        <v>319.10000000000002</v>
      </c>
      <c r="E23" s="131"/>
      <c r="F23" s="233">
        <v>7.4</v>
      </c>
      <c r="G23" s="131"/>
      <c r="H23" s="233">
        <v>311.7</v>
      </c>
      <c r="I23" s="234">
        <v>1.1499999999999999</v>
      </c>
    </row>
    <row r="24" spans="1:9" ht="10.35" customHeight="1">
      <c r="A24" s="114" t="s">
        <v>149</v>
      </c>
      <c r="B24" s="131">
        <v>29</v>
      </c>
      <c r="C24" s="131">
        <v>364.6</v>
      </c>
      <c r="D24" s="131">
        <v>393.7</v>
      </c>
      <c r="E24" s="131"/>
      <c r="F24" s="233">
        <v>9.1</v>
      </c>
      <c r="G24" s="131"/>
      <c r="H24" s="233">
        <v>384.6</v>
      </c>
      <c r="I24" s="234">
        <v>1.4</v>
      </c>
    </row>
    <row r="25" spans="1:9" ht="10.35" customHeight="1">
      <c r="A25" s="114" t="s">
        <v>29</v>
      </c>
      <c r="B25" s="131">
        <v>36.08</v>
      </c>
      <c r="C25" s="131">
        <v>342.02941900000008</v>
      </c>
      <c r="D25" s="131">
        <v>378.10941900000006</v>
      </c>
      <c r="E25" s="131"/>
      <c r="F25" s="233">
        <v>8.0961780000000001</v>
      </c>
      <c r="G25" s="131"/>
      <c r="H25" s="233">
        <v>370.01324100000005</v>
      </c>
      <c r="I25" s="234">
        <v>1.333140843091335</v>
      </c>
    </row>
    <row r="26" spans="1:9" ht="10.35" customHeight="1">
      <c r="A26" s="114" t="s">
        <v>276</v>
      </c>
      <c r="B26" s="131">
        <v>44</v>
      </c>
      <c r="C26" s="131">
        <v>356.03340999999995</v>
      </c>
      <c r="D26" s="131">
        <v>400.03340999999995</v>
      </c>
      <c r="E26" s="131"/>
      <c r="F26" s="233">
        <v>8.3201215384889995</v>
      </c>
      <c r="G26" s="131"/>
      <c r="H26" s="233">
        <v>391.71328846151096</v>
      </c>
      <c r="I26" s="234">
        <v>1.3941165382862271</v>
      </c>
    </row>
    <row r="27" spans="1:9" ht="10.35" customHeight="1">
      <c r="A27" s="235" t="s">
        <v>247</v>
      </c>
      <c r="B27" s="131">
        <v>19.36</v>
      </c>
      <c r="C27" s="131">
        <v>415.13117999999997</v>
      </c>
      <c r="D27" s="131">
        <v>434.49117999999999</v>
      </c>
      <c r="E27" s="131"/>
      <c r="F27" s="233">
        <v>8.1762235906560008</v>
      </c>
      <c r="G27" s="131"/>
      <c r="H27" s="233">
        <v>426.31495640934401</v>
      </c>
      <c r="I27" s="234">
        <v>1.5015298421891639</v>
      </c>
    </row>
    <row r="28" spans="1:9" ht="10.35" customHeight="1">
      <c r="A28" s="235" t="s">
        <v>228</v>
      </c>
      <c r="B28" s="131">
        <v>11</v>
      </c>
      <c r="C28" s="131">
        <v>313.51951000000003</v>
      </c>
      <c r="D28" s="131">
        <v>324.51951000000003</v>
      </c>
      <c r="E28" s="131"/>
      <c r="F28" s="233">
        <v>8.9004201999259998</v>
      </c>
      <c r="G28" s="131"/>
      <c r="H28" s="233">
        <v>315.61908980007405</v>
      </c>
      <c r="I28" s="234">
        <v>1.1005327072069446</v>
      </c>
    </row>
    <row r="29" spans="1:9" ht="12" customHeight="1">
      <c r="A29" s="235" t="s">
        <v>277</v>
      </c>
      <c r="B29" s="131">
        <v>0</v>
      </c>
      <c r="C29" s="131">
        <v>519.32251799999995</v>
      </c>
      <c r="D29" s="131">
        <v>519.32251799999995</v>
      </c>
      <c r="E29" s="131"/>
      <c r="F29" s="233">
        <v>7.0133300499999995</v>
      </c>
      <c r="H29" s="233">
        <v>512.30918794999991</v>
      </c>
      <c r="I29" s="234">
        <v>1.7695270393613847</v>
      </c>
    </row>
    <row r="30" spans="1:9" ht="10.35" customHeight="1">
      <c r="A30" s="235" t="s">
        <v>34</v>
      </c>
      <c r="B30" s="131">
        <v>0</v>
      </c>
      <c r="C30" s="131">
        <v>545.50299399999994</v>
      </c>
      <c r="D30" s="131">
        <v>545.50299399999994</v>
      </c>
      <c r="E30" s="131"/>
      <c r="F30" s="233">
        <v>4.9174063399999994</v>
      </c>
      <c r="H30" s="233">
        <v>540.58558765999999</v>
      </c>
      <c r="I30" s="234">
        <v>1.8501046954451748</v>
      </c>
    </row>
    <row r="31" spans="1:9" ht="10.35" customHeight="1">
      <c r="A31" s="235" t="s">
        <v>229</v>
      </c>
      <c r="B31" s="131">
        <v>0</v>
      </c>
      <c r="C31" s="131">
        <v>621.79135400000007</v>
      </c>
      <c r="D31" s="131">
        <v>621.79135400000007</v>
      </c>
      <c r="E31" s="236"/>
      <c r="F31" s="237">
        <v>5.0956236300000004</v>
      </c>
      <c r="H31" s="237">
        <v>616.69573037000009</v>
      </c>
      <c r="I31" s="234">
        <v>2.0911030084236231</v>
      </c>
    </row>
    <row r="32" spans="1:9" ht="10.35" customHeight="1">
      <c r="A32" s="238" t="s">
        <v>248</v>
      </c>
      <c r="B32" s="131">
        <v>0</v>
      </c>
      <c r="C32" s="131">
        <v>679.09441600000002</v>
      </c>
      <c r="D32" s="131">
        <v>679.09441600000002</v>
      </c>
      <c r="E32" s="236"/>
      <c r="F32" s="237">
        <v>7.8922050600000002</v>
      </c>
      <c r="H32" s="237">
        <v>671.20221093999999</v>
      </c>
      <c r="I32" s="234">
        <v>2.2550309928160872</v>
      </c>
    </row>
    <row r="33" spans="1:11" ht="10.35" customHeight="1">
      <c r="A33" s="238" t="s">
        <v>230</v>
      </c>
      <c r="B33" s="236">
        <v>0</v>
      </c>
      <c r="C33" s="236">
        <v>686.72017099999994</v>
      </c>
      <c r="D33" s="236">
        <v>686.72017099999994</v>
      </c>
      <c r="E33" s="236"/>
      <c r="F33" s="237">
        <v>4.3854507500000004</v>
      </c>
      <c r="H33" s="237">
        <v>682.33472024999992</v>
      </c>
      <c r="I33" s="239">
        <v>2.2701019660082187</v>
      </c>
    </row>
    <row r="34" spans="1:11" ht="10.35" customHeight="1">
      <c r="A34" s="238" t="s">
        <v>231</v>
      </c>
      <c r="B34" s="236">
        <v>0</v>
      </c>
      <c r="C34" s="236">
        <v>760.44466</v>
      </c>
      <c r="D34" s="236">
        <v>760.44466</v>
      </c>
      <c r="E34" s="236"/>
      <c r="F34" s="237">
        <v>7.5286032599999997</v>
      </c>
      <c r="H34" s="237">
        <v>752.91605674000004</v>
      </c>
      <c r="I34" s="239">
        <v>2.4807249058668339</v>
      </c>
    </row>
    <row r="35" spans="1:11" ht="10.35" customHeight="1">
      <c r="A35" s="238" t="s">
        <v>249</v>
      </c>
      <c r="B35" s="236">
        <v>0</v>
      </c>
      <c r="C35" s="236">
        <v>786.65275606841806</v>
      </c>
      <c r="D35" s="236">
        <v>786.65275606841806</v>
      </c>
      <c r="E35" s="236"/>
      <c r="F35" s="237">
        <v>6.2463440466102096</v>
      </c>
      <c r="G35" s="65"/>
      <c r="H35" s="237">
        <v>780.4064120218078</v>
      </c>
      <c r="I35" s="239">
        <v>2.5486176983729396</v>
      </c>
      <c r="K35" s="30"/>
    </row>
    <row r="36" spans="1:11" s="65" customFormat="1" ht="10.35" customHeight="1">
      <c r="A36" s="238" t="s">
        <v>232</v>
      </c>
      <c r="B36" s="236">
        <v>0</v>
      </c>
      <c r="C36" s="236">
        <v>799.15279384886412</v>
      </c>
      <c r="D36" s="236">
        <v>799.15279384886412</v>
      </c>
      <c r="E36" s="236"/>
      <c r="F36" s="237">
        <v>5.20831</v>
      </c>
      <c r="H36" s="237">
        <v>793.94448384886414</v>
      </c>
      <c r="I36" s="239">
        <v>2.5707868173451165</v>
      </c>
      <c r="K36" s="159"/>
    </row>
    <row r="37" spans="1:11" s="65" customFormat="1" ht="10.35" customHeight="1">
      <c r="A37" s="238" t="s">
        <v>250</v>
      </c>
      <c r="B37" s="236">
        <v>0</v>
      </c>
      <c r="C37" s="236">
        <v>784.13386821000006</v>
      </c>
      <c r="D37" s="236">
        <v>784.13386821000006</v>
      </c>
      <c r="E37" s="236"/>
      <c r="F37" s="237">
        <v>5.4063019099999998</v>
      </c>
      <c r="H37" s="237">
        <v>778.72756630000003</v>
      </c>
      <c r="I37" s="239">
        <v>2.5075536737965773</v>
      </c>
      <c r="K37" s="159"/>
    </row>
    <row r="38" spans="1:11" s="65" customFormat="1" ht="10.35" customHeight="1">
      <c r="A38" s="238" t="s">
        <v>251</v>
      </c>
      <c r="B38" s="236">
        <v>0</v>
      </c>
      <c r="C38" s="236">
        <v>809.84558315000004</v>
      </c>
      <c r="D38" s="236">
        <v>809.84558315000004</v>
      </c>
      <c r="E38" s="236"/>
      <c r="F38" s="237">
        <v>5.6213407699999998</v>
      </c>
      <c r="H38" s="237">
        <v>804.22424238000008</v>
      </c>
      <c r="I38" s="239">
        <v>2.5708854578366829</v>
      </c>
      <c r="K38" s="159"/>
    </row>
    <row r="39" spans="1:11" s="65" customFormat="1" ht="10.35" customHeight="1">
      <c r="A39" s="238" t="s">
        <v>44</v>
      </c>
      <c r="B39" s="236">
        <v>0</v>
      </c>
      <c r="C39" s="236">
        <v>942.16860933999999</v>
      </c>
      <c r="D39" s="236">
        <v>942.16860933999999</v>
      </c>
      <c r="E39" s="236"/>
      <c r="F39" s="237">
        <v>7.9358785999999997</v>
      </c>
      <c r="H39" s="237">
        <v>934.23273073999997</v>
      </c>
      <c r="I39" s="239">
        <v>2.9649758761231664</v>
      </c>
      <c r="K39" s="159"/>
    </row>
    <row r="40" spans="1:11" s="65" customFormat="1" ht="10.35" customHeight="1">
      <c r="A40" s="238" t="s">
        <v>252</v>
      </c>
      <c r="B40" s="236">
        <v>0</v>
      </c>
      <c r="C40" s="236">
        <v>984.22760302999984</v>
      </c>
      <c r="D40" s="236">
        <v>984.22760302999984</v>
      </c>
      <c r="E40" s="236"/>
      <c r="F40" s="237">
        <v>10.070278989999997</v>
      </c>
      <c r="H40" s="237">
        <v>974.15732403999982</v>
      </c>
      <c r="I40" s="239">
        <v>3.0699700105750942</v>
      </c>
      <c r="K40" s="159"/>
    </row>
    <row r="41" spans="1:11" ht="10.35" customHeight="1">
      <c r="A41" s="238" t="s">
        <v>278</v>
      </c>
      <c r="B41" s="236">
        <v>0</v>
      </c>
      <c r="C41" s="236">
        <v>975.32506602000001</v>
      </c>
      <c r="D41" s="236">
        <v>975.32506602000001</v>
      </c>
      <c r="E41" s="236"/>
      <c r="F41" s="237">
        <v>10.521629040000001</v>
      </c>
      <c r="G41" s="65"/>
      <c r="H41" s="237">
        <v>964.80343698000001</v>
      </c>
      <c r="I41" s="239">
        <v>3.017921044428685</v>
      </c>
      <c r="K41" s="30"/>
    </row>
    <row r="42" spans="1:11" ht="10.35" customHeight="1">
      <c r="A42" s="238" t="s">
        <v>574</v>
      </c>
      <c r="B42" s="236">
        <v>0</v>
      </c>
      <c r="C42" s="236">
        <v>1128.3653638999999</v>
      </c>
      <c r="D42" s="236">
        <v>1128.3653638999999</v>
      </c>
      <c r="E42" s="236"/>
      <c r="F42" s="237">
        <v>8.2778904300000011</v>
      </c>
      <c r="G42" s="65"/>
      <c r="H42" s="237">
        <v>1120.0874734699998</v>
      </c>
      <c r="I42" s="239">
        <v>3.4787176653870544</v>
      </c>
      <c r="K42" s="30"/>
    </row>
    <row r="43" spans="1:11" ht="10.35" customHeight="1">
      <c r="A43" s="238" t="s">
        <v>584</v>
      </c>
      <c r="B43" s="236">
        <v>0</v>
      </c>
      <c r="C43" s="236">
        <v>1227.5237499</v>
      </c>
      <c r="D43" s="236">
        <v>1227.5237499</v>
      </c>
      <c r="E43" s="236"/>
      <c r="F43" s="237">
        <v>10.97159239</v>
      </c>
      <c r="G43" s="65"/>
      <c r="H43" s="237">
        <v>1216.5521575099999</v>
      </c>
      <c r="I43" s="239">
        <v>3.7522712374088631</v>
      </c>
      <c r="K43" s="30"/>
    </row>
    <row r="44" spans="1:11" ht="10.35" customHeight="1">
      <c r="A44" s="238" t="s">
        <v>622</v>
      </c>
      <c r="B44" s="236">
        <v>0</v>
      </c>
      <c r="C44" s="236">
        <v>1335.1938926499997</v>
      </c>
      <c r="D44" s="236">
        <v>1335.1938926499997</v>
      </c>
      <c r="E44" s="236"/>
      <c r="F44" s="237">
        <v>12.124351750000001</v>
      </c>
      <c r="G44" s="65"/>
      <c r="H44" s="237">
        <v>1323.0695408999998</v>
      </c>
      <c r="I44" s="239">
        <v>4.0557821810718915</v>
      </c>
      <c r="K44" s="30"/>
    </row>
    <row r="45" spans="1:11" ht="10.35" customHeight="1">
      <c r="A45" s="240" t="s">
        <v>639</v>
      </c>
      <c r="B45" s="241">
        <v>0</v>
      </c>
      <c r="C45" s="241">
        <v>1357.5291870900001</v>
      </c>
      <c r="D45" s="241">
        <v>1357.5291870900001</v>
      </c>
      <c r="E45" s="241"/>
      <c r="F45" s="242">
        <v>12.58047483</v>
      </c>
      <c r="G45" s="67"/>
      <c r="H45" s="242">
        <v>1344.9487122600001</v>
      </c>
      <c r="I45" s="243">
        <v>4.0975633970622374</v>
      </c>
      <c r="K45" s="30"/>
    </row>
    <row r="46" spans="1:11" ht="12" customHeight="1">
      <c r="A46" s="130" t="s">
        <v>595</v>
      </c>
      <c r="B46" s="114"/>
      <c r="C46" s="114"/>
      <c r="D46" s="114"/>
      <c r="E46" s="114"/>
      <c r="F46" s="114"/>
      <c r="G46" s="114"/>
      <c r="H46" s="114"/>
      <c r="I46" s="114"/>
    </row>
    <row r="47" spans="1:11" ht="12" customHeight="1">
      <c r="A47" s="224" t="s">
        <v>540</v>
      </c>
      <c r="B47" s="114"/>
      <c r="C47" s="114"/>
      <c r="D47" s="114"/>
      <c r="E47" s="114"/>
      <c r="F47" s="114"/>
      <c r="G47" s="114"/>
      <c r="H47" s="114"/>
      <c r="I47" s="114"/>
    </row>
    <row r="48" spans="1:11" ht="12" customHeight="1">
      <c r="A48" s="224" t="s">
        <v>541</v>
      </c>
      <c r="B48" s="114"/>
      <c r="C48" s="114"/>
      <c r="D48" s="114"/>
      <c r="E48" s="114"/>
      <c r="F48" s="114"/>
      <c r="G48" s="114"/>
      <c r="H48" s="114"/>
      <c r="I48" s="114"/>
    </row>
    <row r="49" spans="1:9" ht="9.9499999999999993" customHeight="1">
      <c r="A49" s="43" t="s">
        <v>43</v>
      </c>
      <c r="B49" s="114"/>
      <c r="C49" s="114"/>
      <c r="D49" s="114"/>
      <c r="E49" s="114"/>
      <c r="F49" s="114"/>
      <c r="G49" s="114"/>
      <c r="H49" s="114"/>
      <c r="I49" s="114"/>
    </row>
    <row r="50" spans="1:9">
      <c r="A50" s="114"/>
      <c r="B50" s="114"/>
      <c r="C50" s="114"/>
      <c r="D50" s="114"/>
      <c r="E50" s="114"/>
      <c r="F50" s="114"/>
      <c r="G50" s="114"/>
      <c r="H50" s="114"/>
      <c r="I50" s="114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132"/>
  <sheetViews>
    <sheetView showGridLines="0" workbookViewId="0">
      <selection activeCell="P24" sqref="P24"/>
    </sheetView>
  </sheetViews>
  <sheetFormatPr defaultColWidth="9.7109375" defaultRowHeight="12"/>
  <cols>
    <col min="1" max="1" width="11.140625" customWidth="1"/>
    <col min="2" max="2" width="13.85546875" customWidth="1"/>
    <col min="3" max="4" width="15" customWidth="1"/>
    <col min="5" max="5" width="1.42578125" customWidth="1"/>
    <col min="6" max="6" width="15" customWidth="1"/>
    <col min="7" max="7" width="1.42578125" customWidth="1"/>
    <col min="8" max="8" width="15" customWidth="1"/>
    <col min="9" max="9" width="13.42578125" customWidth="1"/>
    <col min="10" max="10" width="11.7109375" customWidth="1"/>
  </cols>
  <sheetData>
    <row r="1" spans="1:11">
      <c r="A1" s="1" t="s">
        <v>279</v>
      </c>
      <c r="B1" s="2"/>
      <c r="C1" s="2"/>
      <c r="D1" s="2"/>
      <c r="E1" s="2"/>
      <c r="F1" s="2"/>
      <c r="G1" s="2"/>
      <c r="H1" s="2"/>
      <c r="I1" s="67"/>
    </row>
    <row r="2" spans="1:11">
      <c r="A2" s="3"/>
      <c r="B2" s="4" t="s">
        <v>1</v>
      </c>
      <c r="C2" s="5"/>
      <c r="D2" s="4"/>
      <c r="E2" s="3"/>
      <c r="F2" s="4" t="s">
        <v>2</v>
      </c>
      <c r="G2" s="4"/>
      <c r="H2" s="71"/>
      <c r="I2" s="4"/>
    </row>
    <row r="3" spans="1:11">
      <c r="A3" s="143" t="s">
        <v>47</v>
      </c>
      <c r="B3" s="182" t="s">
        <v>242</v>
      </c>
      <c r="C3" s="3"/>
      <c r="D3" s="3"/>
      <c r="E3" s="3"/>
      <c r="F3" s="3"/>
      <c r="G3" s="3"/>
      <c r="H3" s="7"/>
      <c r="I3" s="230" t="s">
        <v>236</v>
      </c>
    </row>
    <row r="4" spans="1:11">
      <c r="A4" s="31" t="s">
        <v>257</v>
      </c>
      <c r="B4" s="10" t="s">
        <v>243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9</v>
      </c>
    </row>
    <row r="5" spans="1:11" ht="15" customHeight="1">
      <c r="A5" s="80"/>
      <c r="B5" s="610" t="s">
        <v>523</v>
      </c>
      <c r="C5" s="610"/>
      <c r="D5" s="610"/>
      <c r="E5" s="610"/>
      <c r="F5" s="610"/>
      <c r="G5" s="610"/>
      <c r="H5" s="610"/>
      <c r="I5" s="14" t="s">
        <v>10</v>
      </c>
    </row>
    <row r="6" spans="1:11" s="65" customFormat="1" ht="3" customHeight="1">
      <c r="A6" s="80"/>
      <c r="B6" s="244"/>
      <c r="C6" s="80"/>
      <c r="D6" s="80"/>
      <c r="E6" s="80"/>
      <c r="F6" s="80"/>
      <c r="G6" s="80"/>
      <c r="H6" s="80"/>
    </row>
    <row r="7" spans="1:11" ht="10.15" customHeight="1">
      <c r="A7" s="559" t="s">
        <v>11</v>
      </c>
      <c r="B7" s="573">
        <v>4033.63</v>
      </c>
      <c r="C7" s="15">
        <v>18.2</v>
      </c>
      <c r="D7" s="132">
        <v>4051.83</v>
      </c>
      <c r="E7" s="245"/>
      <c r="F7" s="132">
        <v>1208.5119999999999</v>
      </c>
      <c r="G7" s="246"/>
      <c r="H7" s="17">
        <v>2843.3180000000002</v>
      </c>
      <c r="I7" s="145">
        <v>12.3640799074646</v>
      </c>
      <c r="J7" s="554"/>
      <c r="K7" s="19"/>
    </row>
    <row r="8" spans="1:11" ht="10.15" customHeight="1">
      <c r="A8" s="559" t="s">
        <v>12</v>
      </c>
      <c r="B8" s="574">
        <v>3709.42</v>
      </c>
      <c r="C8" s="15">
        <v>29.4</v>
      </c>
      <c r="D8" s="132">
        <v>3738.82</v>
      </c>
      <c r="E8" s="245"/>
      <c r="F8" s="132">
        <v>1023.412</v>
      </c>
      <c r="G8" s="246"/>
      <c r="H8" s="17">
        <v>2715.4079999999999</v>
      </c>
      <c r="I8" s="145">
        <v>11.6948679518321</v>
      </c>
      <c r="J8" s="554"/>
      <c r="K8" s="19"/>
    </row>
    <row r="9" spans="1:11" ht="10.15" customHeight="1">
      <c r="A9" s="559" t="s">
        <v>13</v>
      </c>
      <c r="B9" s="574">
        <v>4786.67</v>
      </c>
      <c r="C9" s="15">
        <v>13.4</v>
      </c>
      <c r="D9" s="132">
        <v>4800.07</v>
      </c>
      <c r="E9" s="245"/>
      <c r="F9" s="132">
        <v>1276.5229999999999</v>
      </c>
      <c r="G9" s="246"/>
      <c r="H9" s="17">
        <v>3523.547</v>
      </c>
      <c r="I9" s="145">
        <v>15.038163605867499</v>
      </c>
      <c r="J9" s="554"/>
      <c r="K9" s="19"/>
    </row>
    <row r="10" spans="1:11" ht="10.15" customHeight="1">
      <c r="A10" s="559" t="s">
        <v>14</v>
      </c>
      <c r="B10" s="574">
        <v>3802.58</v>
      </c>
      <c r="C10" s="15">
        <v>38.5</v>
      </c>
      <c r="D10" s="132">
        <v>3841.08</v>
      </c>
      <c r="E10" s="245"/>
      <c r="F10" s="132">
        <v>1036.723</v>
      </c>
      <c r="G10" s="246"/>
      <c r="H10" s="17">
        <v>2804.357</v>
      </c>
      <c r="I10" s="145">
        <v>11.865372247702499</v>
      </c>
      <c r="J10" s="554"/>
      <c r="K10" s="19"/>
    </row>
    <row r="11" spans="1:11" ht="10.15" customHeight="1">
      <c r="A11" s="559" t="s">
        <v>15</v>
      </c>
      <c r="B11" s="574">
        <v>3808.34</v>
      </c>
      <c r="C11" s="15">
        <v>27.5</v>
      </c>
      <c r="D11" s="132">
        <v>3835.84</v>
      </c>
      <c r="E11" s="245"/>
      <c r="F11" s="132">
        <v>1070.2940000000001</v>
      </c>
      <c r="G11" s="246"/>
      <c r="H11" s="17">
        <v>2765.5459999999998</v>
      </c>
      <c r="I11" s="145">
        <v>11.5972339872351</v>
      </c>
      <c r="J11" s="554"/>
      <c r="K11" s="19"/>
    </row>
    <row r="12" spans="1:11" ht="10.15" customHeight="1">
      <c r="A12" s="559" t="s">
        <v>16</v>
      </c>
      <c r="B12" s="574">
        <v>4306.17</v>
      </c>
      <c r="C12" s="15">
        <v>62.1</v>
      </c>
      <c r="D12" s="132">
        <v>4368.2700000000004</v>
      </c>
      <c r="E12" s="245"/>
      <c r="F12" s="132">
        <v>1135.644</v>
      </c>
      <c r="G12" s="246"/>
      <c r="H12" s="17">
        <v>3232.6260000000002</v>
      </c>
      <c r="I12" s="145">
        <v>13.4328384257701</v>
      </c>
      <c r="J12" s="554"/>
      <c r="K12" s="19"/>
    </row>
    <row r="13" spans="1:11" ht="10.15" customHeight="1">
      <c r="A13" s="559" t="s">
        <v>17</v>
      </c>
      <c r="B13" s="574">
        <v>4234.7700000000004</v>
      </c>
      <c r="C13" s="15">
        <v>44.4</v>
      </c>
      <c r="D13" s="132">
        <v>4279.17</v>
      </c>
      <c r="E13" s="245"/>
      <c r="F13" s="132">
        <v>1168.1120000000001</v>
      </c>
      <c r="G13" s="246"/>
      <c r="H13" s="17">
        <v>3111.058</v>
      </c>
      <c r="I13" s="145">
        <v>12.8130426187377</v>
      </c>
      <c r="J13" s="554"/>
      <c r="K13" s="19"/>
    </row>
    <row r="14" spans="1:11" ht="10.15" customHeight="1">
      <c r="A14" s="559" t="s">
        <v>18</v>
      </c>
      <c r="B14" s="574">
        <v>4286.28</v>
      </c>
      <c r="C14" s="15">
        <v>49.6</v>
      </c>
      <c r="D14" s="132">
        <v>4335.88</v>
      </c>
      <c r="E14" s="245"/>
      <c r="F14" s="132">
        <v>929.851</v>
      </c>
      <c r="G14" s="246"/>
      <c r="H14" s="17">
        <v>3406.029</v>
      </c>
      <c r="I14" s="145">
        <v>13.9009676721587</v>
      </c>
      <c r="J14" s="554"/>
      <c r="K14" s="19"/>
    </row>
    <row r="15" spans="1:11" ht="10.15" customHeight="1">
      <c r="A15" s="559" t="s">
        <v>19</v>
      </c>
      <c r="B15" s="574">
        <v>4110.21</v>
      </c>
      <c r="C15" s="15">
        <v>17.2</v>
      </c>
      <c r="D15" s="132">
        <v>4127.41</v>
      </c>
      <c r="E15" s="245"/>
      <c r="F15" s="132">
        <v>1117.778</v>
      </c>
      <c r="G15" s="246"/>
      <c r="H15" s="17">
        <v>3009.6320000000001</v>
      </c>
      <c r="I15" s="145">
        <v>12.1678970817734</v>
      </c>
      <c r="J15" s="554"/>
      <c r="K15" s="19"/>
    </row>
    <row r="16" spans="1:11" ht="10.15" customHeight="1">
      <c r="A16" s="559" t="s">
        <v>20</v>
      </c>
      <c r="B16" s="574">
        <v>4218.51</v>
      </c>
      <c r="C16" s="20">
        <v>26.335000000000001</v>
      </c>
      <c r="D16" s="132">
        <v>4244.8450000000003</v>
      </c>
      <c r="E16" s="245"/>
      <c r="F16" s="132">
        <v>1152.2</v>
      </c>
      <c r="G16" s="246"/>
      <c r="H16" s="17">
        <v>3092.6</v>
      </c>
      <c r="I16" s="145">
        <v>12.37</v>
      </c>
      <c r="J16" s="554"/>
      <c r="K16" s="19"/>
    </row>
    <row r="17" spans="1:11" ht="10.15" customHeight="1">
      <c r="A17" s="568" t="s">
        <v>21</v>
      </c>
      <c r="B17" s="574">
        <v>2513.46</v>
      </c>
      <c r="C17" s="20">
        <v>137.28700000000001</v>
      </c>
      <c r="D17" s="132">
        <v>2650.7469999999998</v>
      </c>
      <c r="E17" s="245"/>
      <c r="F17" s="132">
        <v>514.25400000000002</v>
      </c>
      <c r="G17" s="246"/>
      <c r="H17" s="17">
        <v>2136.4929999999999</v>
      </c>
      <c r="I17" s="145">
        <v>8.43</v>
      </c>
      <c r="J17" s="554"/>
      <c r="K17" s="19"/>
    </row>
    <row r="18" spans="1:11" ht="10.15" customHeight="1">
      <c r="A18" s="559" t="s">
        <v>22</v>
      </c>
      <c r="B18" s="574">
        <v>4354</v>
      </c>
      <c r="C18" s="20">
        <v>34.454000000000001</v>
      </c>
      <c r="D18" s="247">
        <v>4388.5</v>
      </c>
      <c r="E18" s="245"/>
      <c r="F18" s="132">
        <v>1091.7629999999999</v>
      </c>
      <c r="G18" s="246"/>
      <c r="H18" s="17">
        <v>3296.7</v>
      </c>
      <c r="I18" s="145">
        <v>12.84</v>
      </c>
      <c r="J18" s="554"/>
      <c r="K18" s="19"/>
    </row>
    <row r="19" spans="1:11" ht="10.15" customHeight="1">
      <c r="A19" s="559" t="s">
        <v>23</v>
      </c>
      <c r="B19" s="575">
        <v>4882</v>
      </c>
      <c r="C19" s="15">
        <v>22.8</v>
      </c>
      <c r="D19" s="247">
        <v>4904.8</v>
      </c>
      <c r="E19" s="245"/>
      <c r="F19" s="247">
        <v>1226.5</v>
      </c>
      <c r="G19" s="246"/>
      <c r="H19" s="17">
        <v>3678.3</v>
      </c>
      <c r="I19" s="18">
        <v>14.15</v>
      </c>
      <c r="J19" s="554"/>
      <c r="K19" s="19"/>
    </row>
    <row r="20" spans="1:11" ht="10.15" customHeight="1">
      <c r="A20" s="559" t="s">
        <v>24</v>
      </c>
      <c r="B20" s="575">
        <v>4578</v>
      </c>
      <c r="C20" s="15">
        <v>35.799999999999997</v>
      </c>
      <c r="D20" s="247">
        <v>4613.8</v>
      </c>
      <c r="E20" s="245"/>
      <c r="F20" s="247">
        <v>1208.2</v>
      </c>
      <c r="G20" s="246"/>
      <c r="H20" s="17">
        <v>3405.6</v>
      </c>
      <c r="I20" s="183">
        <v>12.94</v>
      </c>
      <c r="J20" s="554"/>
      <c r="K20" s="19"/>
    </row>
    <row r="21" spans="1:11" ht="10.15" customHeight="1">
      <c r="A21" s="559" t="s">
        <v>244</v>
      </c>
      <c r="B21" s="575">
        <v>4452</v>
      </c>
      <c r="C21" s="15">
        <v>45.2</v>
      </c>
      <c r="D21" s="247">
        <v>4497.2</v>
      </c>
      <c r="E21" s="245"/>
      <c r="F21" s="247">
        <v>1347.2</v>
      </c>
      <c r="G21" s="246"/>
      <c r="H21" s="17">
        <v>3150</v>
      </c>
      <c r="I21" s="183">
        <v>11.83</v>
      </c>
      <c r="J21" s="554"/>
      <c r="K21" s="19"/>
    </row>
    <row r="22" spans="1:11" ht="10.15" customHeight="1">
      <c r="A22" s="560" t="s">
        <v>26</v>
      </c>
      <c r="B22" s="576">
        <v>4460</v>
      </c>
      <c r="C22" s="24">
        <v>51.1</v>
      </c>
      <c r="D22" s="247">
        <v>4511.1000000000004</v>
      </c>
      <c r="E22" s="249"/>
      <c r="F22" s="250">
        <v>1120.8</v>
      </c>
      <c r="G22" s="251"/>
      <c r="H22" s="17">
        <v>3390.3</v>
      </c>
      <c r="I22" s="184">
        <v>12.58</v>
      </c>
      <c r="J22" s="554"/>
      <c r="K22" s="19"/>
    </row>
    <row r="23" spans="1:11" ht="10.15" customHeight="1">
      <c r="A23" s="560" t="s">
        <v>27</v>
      </c>
      <c r="B23" s="576">
        <v>5054</v>
      </c>
      <c r="C23" s="24">
        <v>65.849000000000004</v>
      </c>
      <c r="D23" s="250">
        <v>5119.8490000000002</v>
      </c>
      <c r="E23" s="249"/>
      <c r="F23" s="250">
        <v>1324.8</v>
      </c>
      <c r="G23" s="251"/>
      <c r="H23" s="26">
        <v>3795.01</v>
      </c>
      <c r="I23" s="184">
        <v>13.913571103843731</v>
      </c>
      <c r="J23" s="554"/>
      <c r="K23" s="19"/>
    </row>
    <row r="24" spans="1:11" ht="10.15" customHeight="1">
      <c r="A24" s="560" t="s">
        <v>149</v>
      </c>
      <c r="B24" s="576">
        <v>5366</v>
      </c>
      <c r="C24" s="24">
        <v>88.179000000000002</v>
      </c>
      <c r="D24" s="250">
        <v>5454.1790000000001</v>
      </c>
      <c r="E24" s="249"/>
      <c r="F24" s="250">
        <v>1422.0340000000001</v>
      </c>
      <c r="G24" s="251"/>
      <c r="H24" s="26">
        <v>4032.145</v>
      </c>
      <c r="I24" s="184">
        <v>14.611603341124459</v>
      </c>
      <c r="J24" s="554"/>
      <c r="K24" s="19"/>
    </row>
    <row r="25" spans="1:11" ht="10.15" customHeight="1">
      <c r="A25" s="560" t="s">
        <v>280</v>
      </c>
      <c r="B25" s="576">
        <v>2654</v>
      </c>
      <c r="C25" s="24">
        <v>225.676187</v>
      </c>
      <c r="D25" s="250">
        <v>2879.676187</v>
      </c>
      <c r="E25" s="249"/>
      <c r="F25" s="250">
        <v>541.41182500000002</v>
      </c>
      <c r="G25" s="251"/>
      <c r="H25" s="26">
        <v>2338.3000000000002</v>
      </c>
      <c r="I25" s="184">
        <v>8.3800000000000008</v>
      </c>
      <c r="J25" s="554"/>
      <c r="K25" s="19"/>
    </row>
    <row r="26" spans="1:11" ht="10.15" customHeight="1">
      <c r="A26" s="560" t="s">
        <v>30</v>
      </c>
      <c r="B26" s="576">
        <v>4332</v>
      </c>
      <c r="C26" s="24">
        <v>101.47167933333333</v>
      </c>
      <c r="D26" s="250">
        <v>4433.4716793333337</v>
      </c>
      <c r="F26" s="249">
        <v>1118.988229</v>
      </c>
      <c r="G26" s="251"/>
      <c r="H26" s="26">
        <v>3314.4834503333336</v>
      </c>
      <c r="I26" s="184">
        <v>11.737480361253487</v>
      </c>
      <c r="J26" s="554"/>
      <c r="K26" s="19"/>
    </row>
    <row r="27" spans="1:11" ht="10.15" customHeight="1">
      <c r="A27" s="560" t="s">
        <v>31</v>
      </c>
      <c r="B27" s="576">
        <v>4518</v>
      </c>
      <c r="C27" s="24">
        <v>120.214073</v>
      </c>
      <c r="D27" s="250">
        <v>4638.2140730000001</v>
      </c>
      <c r="F27" s="249">
        <v>1248.56224</v>
      </c>
      <c r="G27" s="251"/>
      <c r="H27" s="26">
        <v>3389.6518329999999</v>
      </c>
      <c r="I27" s="184">
        <v>11.880633303779296</v>
      </c>
      <c r="J27" s="554"/>
      <c r="K27" s="19"/>
    </row>
    <row r="28" spans="1:11" ht="10.15" customHeight="1">
      <c r="A28" s="560" t="s">
        <v>228</v>
      </c>
      <c r="B28" s="576">
        <v>4353.5749999999998</v>
      </c>
      <c r="C28" s="24">
        <v>131.87959000000001</v>
      </c>
      <c r="D28" s="250">
        <v>4485.4545899999994</v>
      </c>
      <c r="F28" s="249">
        <v>1101.8743899999999</v>
      </c>
      <c r="G28" s="251"/>
      <c r="H28" s="26">
        <v>3383.5801999999994</v>
      </c>
      <c r="I28" s="184">
        <v>11.744268018454308</v>
      </c>
      <c r="J28" s="554"/>
      <c r="K28" s="19"/>
    </row>
    <row r="29" spans="1:11" ht="10.15" customHeight="1">
      <c r="A29" s="560" t="s">
        <v>33</v>
      </c>
      <c r="B29" s="576">
        <v>4762.4250000000002</v>
      </c>
      <c r="C29" s="24">
        <v>120.81122000000001</v>
      </c>
      <c r="D29" s="250">
        <v>4883.2362199999998</v>
      </c>
      <c r="F29" s="249">
        <v>1423.6992700000001</v>
      </c>
      <c r="G29" s="251"/>
      <c r="H29" s="26">
        <v>3459.5369499999997</v>
      </c>
      <c r="I29" s="184">
        <v>11.895816325798689</v>
      </c>
      <c r="J29" s="554"/>
      <c r="K29" s="19"/>
    </row>
    <row r="30" spans="1:11" ht="10.15" customHeight="1">
      <c r="A30" s="560" t="s">
        <v>34</v>
      </c>
      <c r="B30" s="576">
        <v>4385.6149999999998</v>
      </c>
      <c r="C30" s="24">
        <v>140.06059999999999</v>
      </c>
      <c r="D30" s="250">
        <v>4525.6755999999996</v>
      </c>
      <c r="F30" s="249">
        <v>1355.3677299999999</v>
      </c>
      <c r="G30" s="251"/>
      <c r="H30" s="26">
        <v>3170.3078699999996</v>
      </c>
      <c r="I30" s="184">
        <v>10.803085470499475</v>
      </c>
      <c r="J30" s="554"/>
      <c r="K30" s="19"/>
    </row>
    <row r="31" spans="1:11" ht="10.15" customHeight="1">
      <c r="A31" s="560" t="s">
        <v>229</v>
      </c>
      <c r="B31" s="576">
        <v>4504.5950000000003</v>
      </c>
      <c r="C31" s="24">
        <v>156.75027</v>
      </c>
      <c r="D31" s="250">
        <v>4661.3452699999998</v>
      </c>
      <c r="F31" s="249">
        <v>1276.33476</v>
      </c>
      <c r="G31" s="251"/>
      <c r="H31" s="26">
        <v>3385.0105100000001</v>
      </c>
      <c r="I31" s="184">
        <v>11.428656457125609</v>
      </c>
      <c r="J31" s="554"/>
      <c r="K31" s="19"/>
    </row>
    <row r="32" spans="1:11" ht="10.15" customHeight="1">
      <c r="A32" s="23" t="s">
        <v>248</v>
      </c>
      <c r="B32" s="576">
        <v>4102.72</v>
      </c>
      <c r="C32" s="24">
        <v>158.23739123160303</v>
      </c>
      <c r="D32" s="250">
        <v>4260.9573912316037</v>
      </c>
      <c r="F32" s="249">
        <v>1198.063323272047</v>
      </c>
      <c r="G32" s="251"/>
      <c r="H32" s="26">
        <v>3062.8940679595567</v>
      </c>
      <c r="I32" s="184">
        <v>10.243935907665454</v>
      </c>
      <c r="J32" s="554"/>
      <c r="K32" s="19"/>
    </row>
    <row r="33" spans="1:11" ht="10.15" customHeight="1">
      <c r="A33" s="23" t="s">
        <v>230</v>
      </c>
      <c r="B33" s="576">
        <v>2754.41</v>
      </c>
      <c r="C33" s="24">
        <v>256.51938536356801</v>
      </c>
      <c r="D33" s="250">
        <v>3010.9293853635677</v>
      </c>
      <c r="F33" s="249">
        <v>757.849967721192</v>
      </c>
      <c r="G33" s="251"/>
      <c r="H33" s="26">
        <v>2253.0794176423756</v>
      </c>
      <c r="I33" s="184">
        <v>7.4604311097143006</v>
      </c>
      <c r="J33" s="554"/>
      <c r="K33" s="19"/>
    </row>
    <row r="34" spans="1:11" ht="10.15" customHeight="1">
      <c r="A34" s="23" t="s">
        <v>231</v>
      </c>
      <c r="B34" s="248">
        <v>4207.4050000000007</v>
      </c>
      <c r="C34" s="24">
        <v>169.57736592000001</v>
      </c>
      <c r="D34" s="250">
        <v>4376.982365920001</v>
      </c>
      <c r="F34" s="249">
        <v>1350.86515491</v>
      </c>
      <c r="G34" s="251"/>
      <c r="H34" s="26">
        <v>3026.117211010001</v>
      </c>
      <c r="I34" s="184">
        <v>9.9282790040245779</v>
      </c>
      <c r="J34" s="554"/>
      <c r="K34" s="19"/>
    </row>
    <row r="35" spans="1:11" ht="10.15" customHeight="1">
      <c r="A35" s="23" t="s">
        <v>249</v>
      </c>
      <c r="B35" s="248">
        <v>3673.7349999999997</v>
      </c>
      <c r="C35" s="24">
        <v>198.09402362</v>
      </c>
      <c r="D35" s="250">
        <v>3871.8290236199996</v>
      </c>
      <c r="E35" s="65"/>
      <c r="F35" s="249">
        <v>1086.7323208300002</v>
      </c>
      <c r="G35" s="251"/>
      <c r="H35" s="26">
        <v>2785.0967027899997</v>
      </c>
      <c r="I35" s="184">
        <v>9.0590101608184845</v>
      </c>
      <c r="J35" s="554"/>
      <c r="K35" s="19"/>
    </row>
    <row r="36" spans="1:11" s="65" customFormat="1" ht="10.15" customHeight="1">
      <c r="A36" s="23" t="s">
        <v>232</v>
      </c>
      <c r="B36" s="248">
        <v>4242.8950000000004</v>
      </c>
      <c r="C36" s="24">
        <v>233.38876519999999</v>
      </c>
      <c r="D36" s="250">
        <v>4476.2837652000007</v>
      </c>
      <c r="F36" s="249">
        <v>1476.9972828900002</v>
      </c>
      <c r="G36" s="251"/>
      <c r="H36" s="26">
        <v>2999.2864823100008</v>
      </c>
      <c r="I36" s="184">
        <v>9.6823699048635188</v>
      </c>
      <c r="J36" s="572"/>
      <c r="K36" s="19"/>
    </row>
    <row r="37" spans="1:11" s="65" customFormat="1" ht="10.15" customHeight="1">
      <c r="A37" s="23" t="s">
        <v>250</v>
      </c>
      <c r="B37" s="248">
        <v>4540.8149999999996</v>
      </c>
      <c r="C37" s="24">
        <v>223.99472315</v>
      </c>
      <c r="D37" s="250">
        <v>4764.8097231499996</v>
      </c>
      <c r="F37" s="249">
        <v>1655.3763816800001</v>
      </c>
      <c r="G37" s="251"/>
      <c r="H37" s="26">
        <v>3109.4333414699995</v>
      </c>
      <c r="I37" s="184">
        <v>9.9662267686063899</v>
      </c>
      <c r="J37" s="572"/>
      <c r="K37" s="19"/>
    </row>
    <row r="38" spans="1:11" s="65" customFormat="1" ht="10.15" customHeight="1">
      <c r="A38" s="23" t="s">
        <v>251</v>
      </c>
      <c r="B38" s="248">
        <v>4558.9350000000004</v>
      </c>
      <c r="C38" s="24">
        <v>262.60452177000002</v>
      </c>
      <c r="D38" s="250">
        <v>4821.5395217700006</v>
      </c>
      <c r="F38" s="249">
        <v>1531.7825584700001</v>
      </c>
      <c r="G38" s="251"/>
      <c r="H38" s="26">
        <v>3289.7569633000003</v>
      </c>
      <c r="I38" s="184">
        <v>10.469904630517682</v>
      </c>
      <c r="J38" s="572"/>
      <c r="K38" s="19"/>
    </row>
    <row r="39" spans="1:11" s="65" customFormat="1" ht="10.15" customHeight="1">
      <c r="A39" s="23" t="s">
        <v>44</v>
      </c>
      <c r="B39" s="248">
        <v>4474.8599999999997</v>
      </c>
      <c r="C39" s="24">
        <v>307.26530670999995</v>
      </c>
      <c r="D39" s="250">
        <v>4782.1253067099997</v>
      </c>
      <c r="F39" s="249">
        <v>1495.42034332</v>
      </c>
      <c r="G39" s="251"/>
      <c r="H39" s="26">
        <v>3286.7049633899996</v>
      </c>
      <c r="I39" s="184">
        <v>10.389169487151072</v>
      </c>
      <c r="J39" s="572"/>
      <c r="K39" s="19"/>
    </row>
    <row r="40" spans="1:11" s="65" customFormat="1" ht="10.15" customHeight="1">
      <c r="A40" s="23" t="s">
        <v>252</v>
      </c>
      <c r="B40" s="248">
        <v>3790.585</v>
      </c>
      <c r="C40" s="24">
        <v>315.39544998999997</v>
      </c>
      <c r="D40" s="250">
        <v>4105.9804499900001</v>
      </c>
      <c r="F40" s="249">
        <v>1116.5339887600001</v>
      </c>
      <c r="G40" s="251"/>
      <c r="H40" s="26">
        <v>2989.4464612299998</v>
      </c>
      <c r="I40" s="184">
        <v>9.3812346904733968</v>
      </c>
      <c r="J40" s="572"/>
      <c r="K40" s="19"/>
    </row>
    <row r="41" spans="1:11" ht="10.15" customHeight="1">
      <c r="A41" s="23" t="s">
        <v>233</v>
      </c>
      <c r="B41" s="248">
        <v>3593.04</v>
      </c>
      <c r="C41" s="24">
        <v>341.66198229000003</v>
      </c>
      <c r="D41" s="250">
        <v>3934.7019822900002</v>
      </c>
      <c r="E41" s="65"/>
      <c r="F41" s="249">
        <v>1150.7367744599999</v>
      </c>
      <c r="G41" s="251"/>
      <c r="H41" s="26">
        <v>2783.9652078300005</v>
      </c>
      <c r="I41" s="184">
        <v>8.673377491294092</v>
      </c>
      <c r="J41" s="554"/>
      <c r="K41" s="19"/>
    </row>
    <row r="42" spans="1:11" ht="10.15" customHeight="1">
      <c r="A42" s="23" t="s">
        <v>573</v>
      </c>
      <c r="B42" s="248">
        <v>4054.15</v>
      </c>
      <c r="C42" s="24">
        <v>361.66960597000002</v>
      </c>
      <c r="D42" s="250">
        <v>4415.8196059700003</v>
      </c>
      <c r="E42" s="65"/>
      <c r="F42" s="249">
        <v>1449.4162689700001</v>
      </c>
      <c r="G42" s="251"/>
      <c r="H42" s="26">
        <v>2966.4033370000002</v>
      </c>
      <c r="I42" s="184">
        <v>9.1756434655557211</v>
      </c>
      <c r="J42" s="554"/>
      <c r="K42" s="19"/>
    </row>
    <row r="43" spans="1:11" ht="10.15" customHeight="1">
      <c r="A43" s="23" t="s">
        <v>583</v>
      </c>
      <c r="B43" s="248">
        <v>3560.5699999999997</v>
      </c>
      <c r="C43" s="24">
        <v>402.51990460000002</v>
      </c>
      <c r="D43" s="250">
        <v>3963.0899045999995</v>
      </c>
      <c r="E43" s="65"/>
      <c r="F43" s="249">
        <v>1350.04268099</v>
      </c>
      <c r="G43" s="251"/>
      <c r="H43" s="26">
        <v>2613.0472236099995</v>
      </c>
      <c r="I43" s="184">
        <v>8.0310612588262149</v>
      </c>
      <c r="J43" s="554"/>
      <c r="K43" s="19"/>
    </row>
    <row r="44" spans="1:11" ht="10.15" customHeight="1">
      <c r="A44" s="23" t="s">
        <v>621</v>
      </c>
      <c r="B44" s="248">
        <v>3318.96</v>
      </c>
      <c r="C44" s="24">
        <v>488.66018508999997</v>
      </c>
      <c r="D44" s="250">
        <v>3807.6201850900002</v>
      </c>
      <c r="E44" s="65"/>
      <c r="F44" s="249">
        <v>1126.4002652499998</v>
      </c>
      <c r="G44" s="251"/>
      <c r="H44" s="26">
        <v>2681.2199198400003</v>
      </c>
      <c r="I44" s="184">
        <v>8.1893338660168542</v>
      </c>
      <c r="J44" s="554"/>
      <c r="K44" s="19"/>
    </row>
    <row r="45" spans="1:11" ht="10.15" customHeight="1">
      <c r="A45" s="31" t="s">
        <v>635</v>
      </c>
      <c r="B45" s="252">
        <v>3307.7999999999997</v>
      </c>
      <c r="C45" s="33">
        <v>401.09617251200001</v>
      </c>
      <c r="D45" s="253">
        <v>3708.8961725119998</v>
      </c>
      <c r="E45" s="67"/>
      <c r="F45" s="254">
        <v>1025.14923</v>
      </c>
      <c r="G45" s="255"/>
      <c r="H45" s="36">
        <v>2683.7469425119998</v>
      </c>
      <c r="I45" s="186">
        <v>8.1475037555048679</v>
      </c>
      <c r="J45" s="554"/>
      <c r="K45" s="19"/>
    </row>
    <row r="46" spans="1:11" ht="12.6" customHeight="1">
      <c r="A46" s="39" t="s">
        <v>281</v>
      </c>
      <c r="B46" s="40"/>
      <c r="C46" s="41"/>
      <c r="D46" s="40"/>
      <c r="E46" s="40"/>
      <c r="F46" s="40"/>
      <c r="G46" s="40"/>
      <c r="H46" s="40"/>
      <c r="I46" s="42"/>
      <c r="J46" s="163"/>
      <c r="K46" s="19"/>
    </row>
    <row r="47" spans="1:11" ht="13.15" customHeight="1">
      <c r="A47" s="43" t="s">
        <v>43</v>
      </c>
      <c r="B47" s="224"/>
      <c r="C47" s="256"/>
      <c r="D47" s="257"/>
      <c r="E47" s="257"/>
      <c r="F47" s="257"/>
      <c r="G47" s="257"/>
      <c r="H47" s="257"/>
      <c r="I47" s="42"/>
      <c r="J47" s="42"/>
    </row>
    <row r="48" spans="1:11">
      <c r="C48" s="188"/>
    </row>
    <row r="49" spans="1:9">
      <c r="B49" s="19"/>
      <c r="C49" s="188"/>
      <c r="D49" s="19"/>
      <c r="F49" s="19"/>
      <c r="H49" s="19"/>
      <c r="I49" s="19"/>
    </row>
    <row r="50" spans="1:9">
      <c r="A50" s="189"/>
      <c r="B50" s="19"/>
      <c r="C50" s="188"/>
      <c r="D50" s="19"/>
      <c r="F50" s="19"/>
      <c r="H50" s="19"/>
      <c r="I50" s="19"/>
    </row>
    <row r="51" spans="1:9">
      <c r="B51" s="19"/>
      <c r="C51" s="536"/>
      <c r="D51" s="19"/>
      <c r="F51" s="19"/>
      <c r="H51" s="19"/>
      <c r="I51" s="19"/>
    </row>
    <row r="52" spans="1:9" ht="11.1" customHeight="1">
      <c r="A52" s="190"/>
      <c r="B52" s="19"/>
      <c r="C52" s="537"/>
      <c r="D52" s="19"/>
      <c r="F52" s="19"/>
      <c r="H52" s="535"/>
      <c r="I52" s="19"/>
    </row>
    <row r="53" spans="1:9">
      <c r="A53" s="190"/>
      <c r="B53" s="535"/>
      <c r="C53" s="537"/>
      <c r="D53" s="535"/>
      <c r="F53" s="19"/>
      <c r="H53" s="19"/>
      <c r="I53" s="19"/>
    </row>
    <row r="54" spans="1:9">
      <c r="A54" s="189"/>
      <c r="B54" s="535"/>
      <c r="C54" s="536"/>
      <c r="D54" s="535"/>
      <c r="F54" s="535"/>
      <c r="H54" s="535"/>
      <c r="I54" s="19"/>
    </row>
    <row r="55" spans="1:9">
      <c r="B55" s="19"/>
      <c r="C55" s="537"/>
      <c r="D55" s="19"/>
      <c r="F55" s="19"/>
      <c r="H55" s="19"/>
      <c r="I55" s="19"/>
    </row>
    <row r="57" spans="1:9">
      <c r="A57" s="189"/>
      <c r="B57" s="46"/>
      <c r="C57" s="46"/>
      <c r="D57" s="46"/>
      <c r="F57" s="46"/>
      <c r="G57" s="46"/>
      <c r="H57" s="46"/>
    </row>
    <row r="58" spans="1:9">
      <c r="A58" s="189"/>
      <c r="B58" s="46"/>
      <c r="C58" s="46"/>
      <c r="D58" s="46"/>
      <c r="F58" s="46"/>
      <c r="G58" s="46"/>
      <c r="H58" s="46"/>
    </row>
    <row r="59" spans="1:9">
      <c r="A59" s="189"/>
      <c r="B59" s="46"/>
      <c r="C59" s="46"/>
      <c r="D59" s="46"/>
      <c r="F59" s="46"/>
      <c r="G59" s="46"/>
      <c r="H59" s="46"/>
    </row>
    <row r="60" spans="1:9">
      <c r="A60" s="189"/>
      <c r="B60" s="46"/>
      <c r="C60" s="46"/>
      <c r="D60" s="46"/>
      <c r="F60" s="46"/>
      <c r="G60" s="46"/>
      <c r="H60" s="46"/>
    </row>
    <row r="61" spans="1:9">
      <c r="A61" s="189"/>
      <c r="B61" s="46"/>
      <c r="C61" s="46"/>
      <c r="D61" s="46"/>
      <c r="F61" s="46"/>
      <c r="G61" s="46"/>
      <c r="H61" s="46"/>
    </row>
    <row r="63" spans="1:9">
      <c r="A63" s="189"/>
      <c r="B63" s="46"/>
      <c r="C63" s="46"/>
      <c r="D63" s="46"/>
      <c r="F63" s="46"/>
      <c r="G63" s="46"/>
      <c r="H63" s="46"/>
    </row>
    <row r="64" spans="1:9">
      <c r="A64" s="189"/>
      <c r="B64" s="46"/>
      <c r="C64" s="46"/>
      <c r="D64" s="46"/>
      <c r="F64" s="46"/>
      <c r="G64" s="46"/>
      <c r="H64" s="46"/>
    </row>
    <row r="65" spans="1:8">
      <c r="A65" s="189"/>
      <c r="B65" s="46"/>
      <c r="C65" s="46"/>
      <c r="D65" s="46"/>
      <c r="F65" s="46"/>
      <c r="G65" s="46"/>
      <c r="H65" s="46"/>
    </row>
    <row r="66" spans="1:8">
      <c r="A66" s="189"/>
      <c r="B66" s="46"/>
      <c r="C66" s="46"/>
      <c r="D66" s="46"/>
      <c r="F66" s="46"/>
      <c r="G66" s="46"/>
      <c r="H66" s="46"/>
    </row>
    <row r="67" spans="1:8">
      <c r="A67" s="189"/>
      <c r="B67" s="46"/>
      <c r="C67" s="46"/>
      <c r="D67" s="46"/>
      <c r="F67" s="46"/>
      <c r="G67" s="46"/>
      <c r="H67" s="46"/>
    </row>
    <row r="68" spans="1:8">
      <c r="B68" s="46"/>
      <c r="C68" s="46"/>
      <c r="D68" s="46"/>
      <c r="F68" s="46"/>
      <c r="G68" s="46"/>
      <c r="H68" s="46"/>
    </row>
    <row r="69" spans="1:8">
      <c r="A69" s="189"/>
      <c r="B69" s="46"/>
      <c r="C69" s="46"/>
      <c r="D69" s="46"/>
      <c r="F69" s="46"/>
      <c r="G69" s="46"/>
      <c r="H69" s="46"/>
    </row>
    <row r="70" spans="1:8">
      <c r="A70" s="189"/>
      <c r="B70" s="46"/>
      <c r="C70" s="46"/>
      <c r="D70" s="46"/>
      <c r="F70" s="46"/>
      <c r="G70" s="46"/>
      <c r="H70" s="46"/>
    </row>
    <row r="71" spans="1:8">
      <c r="A71" s="189"/>
      <c r="B71" s="46"/>
      <c r="C71" s="46"/>
      <c r="D71" s="46"/>
      <c r="F71" s="46"/>
      <c r="G71" s="46"/>
      <c r="H71" s="46"/>
    </row>
    <row r="72" spans="1:8">
      <c r="A72" s="189"/>
      <c r="B72" s="46"/>
      <c r="C72" s="46"/>
      <c r="D72" s="46"/>
      <c r="F72" s="46"/>
      <c r="G72" s="46"/>
      <c r="H72" s="46"/>
    </row>
    <row r="73" spans="1:8">
      <c r="A73" s="189"/>
      <c r="B73" s="46"/>
      <c r="C73" s="46"/>
      <c r="D73" s="46"/>
      <c r="F73" s="46"/>
      <c r="G73" s="46"/>
      <c r="H73" s="46"/>
    </row>
    <row r="75" spans="1:8">
      <c r="A75" s="189"/>
      <c r="B75" s="46"/>
      <c r="C75" s="46"/>
      <c r="D75" s="192"/>
      <c r="F75" s="46"/>
      <c r="G75" s="46"/>
      <c r="H75" s="192"/>
    </row>
    <row r="76" spans="1:8">
      <c r="A76" s="189"/>
      <c r="B76" s="46"/>
      <c r="C76" s="46"/>
      <c r="D76" s="192"/>
      <c r="F76" s="46"/>
      <c r="G76" s="46"/>
      <c r="H76" s="192"/>
    </row>
    <row r="77" spans="1:8">
      <c r="A77" s="189"/>
      <c r="B77" s="46"/>
      <c r="C77" s="46"/>
      <c r="D77" s="192"/>
      <c r="F77" s="46"/>
      <c r="G77" s="46"/>
      <c r="H77" s="192"/>
    </row>
    <row r="78" spans="1:8">
      <c r="A78" s="189"/>
      <c r="B78" s="46"/>
      <c r="C78" s="46"/>
      <c r="D78" s="192"/>
      <c r="F78" s="46"/>
      <c r="G78" s="46"/>
      <c r="H78" s="192"/>
    </row>
    <row r="79" spans="1:8">
      <c r="A79" s="189"/>
      <c r="B79" s="46"/>
      <c r="C79" s="46"/>
      <c r="D79" s="192"/>
      <c r="F79" s="46"/>
      <c r="G79" s="46"/>
      <c r="H79" s="192"/>
    </row>
    <row r="80" spans="1:8">
      <c r="B80" s="46"/>
      <c r="C80" s="46"/>
      <c r="D80" s="46"/>
      <c r="F80" s="46"/>
      <c r="G80" s="46"/>
      <c r="H80" s="46"/>
    </row>
    <row r="81" spans="1:8">
      <c r="A81" s="189"/>
      <c r="B81" s="46"/>
      <c r="C81" s="46"/>
      <c r="D81" s="192"/>
      <c r="F81" s="46"/>
      <c r="G81" s="46"/>
      <c r="H81" s="192"/>
    </row>
    <row r="82" spans="1:8">
      <c r="A82" s="189"/>
      <c r="B82" s="46"/>
      <c r="C82" s="46"/>
      <c r="D82" s="192"/>
      <c r="F82" s="46"/>
      <c r="G82" s="46"/>
      <c r="H82" s="192"/>
    </row>
    <row r="83" spans="1:8">
      <c r="A83" s="189"/>
      <c r="B83" s="46"/>
      <c r="C83" s="46"/>
      <c r="D83" s="192"/>
      <c r="F83" s="46"/>
      <c r="G83" s="46"/>
      <c r="H83" s="192"/>
    </row>
    <row r="84" spans="1:8">
      <c r="A84" s="189"/>
      <c r="B84" s="46"/>
      <c r="C84" s="46"/>
      <c r="D84" s="192"/>
      <c r="F84" s="46"/>
      <c r="G84" s="46"/>
      <c r="H84" s="192"/>
    </row>
    <row r="85" spans="1:8">
      <c r="A85" s="189"/>
      <c r="B85" s="46"/>
      <c r="C85" s="46"/>
      <c r="D85" s="192"/>
      <c r="F85" s="46"/>
      <c r="G85" s="46"/>
      <c r="H85" s="192"/>
    </row>
    <row r="86" spans="1:8">
      <c r="A86" s="189"/>
      <c r="B86" s="46"/>
      <c r="C86" s="46"/>
      <c r="D86" s="192"/>
      <c r="F86" s="46"/>
      <c r="G86" s="46"/>
      <c r="H86" s="46"/>
    </row>
    <row r="87" spans="1:8">
      <c r="A87" s="189"/>
      <c r="B87" s="46"/>
      <c r="C87" s="46"/>
      <c r="D87" s="192"/>
      <c r="F87" s="46"/>
      <c r="G87" s="46"/>
      <c r="H87" s="46"/>
    </row>
    <row r="89" spans="1:8">
      <c r="A89" s="189"/>
    </row>
    <row r="92" spans="1:8">
      <c r="A92" s="189"/>
    </row>
    <row r="93" spans="1:8">
      <c r="A93" s="189"/>
    </row>
    <row r="94" spans="1:8">
      <c r="A94" s="189"/>
      <c r="B94" s="193"/>
    </row>
    <row r="97" spans="1:8">
      <c r="A97" s="189"/>
    </row>
    <row r="98" spans="1:8">
      <c r="C98" s="189"/>
    </row>
    <row r="99" spans="1:8">
      <c r="A99" s="189"/>
      <c r="H99" s="189"/>
    </row>
    <row r="100" spans="1:8">
      <c r="A100" s="189"/>
      <c r="B100" s="189"/>
      <c r="D100" s="189"/>
    </row>
    <row r="101" spans="1:8">
      <c r="B101" s="189"/>
      <c r="C101" s="189"/>
      <c r="D101" s="189"/>
      <c r="F101" s="189"/>
      <c r="H101" s="189"/>
    </row>
    <row r="104" spans="1:8">
      <c r="A104" s="189"/>
      <c r="B104" s="46"/>
      <c r="C104" s="46"/>
      <c r="D104" s="46"/>
      <c r="F104" s="46"/>
      <c r="G104" s="46"/>
      <c r="H104" s="46"/>
    </row>
    <row r="105" spans="1:8">
      <c r="A105" s="189"/>
      <c r="B105" s="46"/>
      <c r="C105" s="46"/>
      <c r="D105" s="46"/>
      <c r="F105" s="46"/>
      <c r="G105" s="46"/>
      <c r="H105" s="46"/>
    </row>
    <row r="106" spans="1:8">
      <c r="A106" s="189"/>
      <c r="B106" s="46"/>
      <c r="C106" s="46"/>
      <c r="D106" s="46"/>
      <c r="F106" s="46"/>
      <c r="G106" s="46"/>
      <c r="H106" s="46"/>
    </row>
    <row r="107" spans="1:8">
      <c r="A107" s="189"/>
      <c r="B107" s="46"/>
      <c r="C107" s="46"/>
      <c r="D107" s="46"/>
      <c r="F107" s="46"/>
      <c r="G107" s="46"/>
      <c r="H107" s="46"/>
    </row>
    <row r="108" spans="1:8">
      <c r="A108" s="189"/>
      <c r="B108" s="46"/>
      <c r="C108" s="46"/>
      <c r="D108" s="46"/>
      <c r="F108" s="46"/>
      <c r="G108" s="46"/>
      <c r="H108" s="46"/>
    </row>
    <row r="109" spans="1:8">
      <c r="A109" s="189"/>
      <c r="B109" s="46"/>
      <c r="C109" s="46"/>
      <c r="D109" s="46"/>
      <c r="F109" s="46"/>
      <c r="G109" s="46"/>
      <c r="H109" s="46"/>
    </row>
    <row r="110" spans="1:8">
      <c r="A110" s="189"/>
      <c r="B110" s="46"/>
      <c r="C110" s="46"/>
      <c r="D110" s="46"/>
      <c r="F110" s="46"/>
      <c r="G110" s="46"/>
      <c r="H110" s="46"/>
    </row>
    <row r="111" spans="1:8">
      <c r="A111" s="189"/>
      <c r="B111" s="46"/>
      <c r="C111" s="46"/>
      <c r="D111" s="46"/>
      <c r="F111" s="46"/>
      <c r="G111" s="46"/>
      <c r="H111" s="46"/>
    </row>
    <row r="112" spans="1:8">
      <c r="A112" s="189"/>
      <c r="B112" s="46"/>
      <c r="C112" s="46"/>
      <c r="D112" s="46"/>
      <c r="F112" s="46"/>
      <c r="G112" s="46"/>
      <c r="H112" s="46"/>
    </row>
    <row r="113" spans="1:8">
      <c r="A113" s="189"/>
      <c r="B113" s="46"/>
      <c r="C113" s="46"/>
      <c r="D113" s="46"/>
      <c r="F113" s="46"/>
      <c r="G113" s="46"/>
      <c r="H113" s="46"/>
    </row>
    <row r="115" spans="1:8">
      <c r="A115" s="189"/>
      <c r="B115" s="46"/>
      <c r="C115" s="46"/>
      <c r="D115" s="46"/>
      <c r="F115" s="46"/>
      <c r="G115" s="46"/>
      <c r="H115" s="46"/>
    </row>
    <row r="116" spans="1:8">
      <c r="A116" s="189"/>
      <c r="B116" s="46"/>
      <c r="C116" s="46"/>
      <c r="D116" s="46"/>
      <c r="F116" s="46"/>
      <c r="G116" s="46"/>
      <c r="H116" s="46"/>
    </row>
    <row r="117" spans="1:8">
      <c r="A117" s="189"/>
      <c r="B117" s="46"/>
      <c r="C117" s="46"/>
      <c r="D117" s="46"/>
      <c r="F117" s="46"/>
      <c r="G117" s="46"/>
      <c r="H117" s="46"/>
    </row>
    <row r="118" spans="1:8">
      <c r="A118" s="189"/>
      <c r="B118" s="46"/>
      <c r="C118" s="46"/>
      <c r="D118" s="46"/>
      <c r="F118" s="46"/>
      <c r="G118" s="46"/>
      <c r="H118" s="46"/>
    </row>
    <row r="119" spans="1:8">
      <c r="A119" s="189"/>
      <c r="B119" s="46"/>
      <c r="C119" s="46"/>
      <c r="D119" s="46"/>
      <c r="F119" s="46"/>
      <c r="G119" s="46"/>
      <c r="H119" s="46"/>
    </row>
    <row r="120" spans="1:8">
      <c r="A120" s="189"/>
      <c r="B120" s="46"/>
      <c r="C120" s="46"/>
      <c r="D120" s="46"/>
      <c r="F120" s="46"/>
      <c r="G120" s="46"/>
      <c r="H120" s="46"/>
    </row>
    <row r="121" spans="1:8">
      <c r="A121" s="189"/>
      <c r="B121" s="46"/>
      <c r="C121" s="46"/>
      <c r="D121" s="46"/>
      <c r="F121" s="46"/>
      <c r="G121" s="46"/>
      <c r="H121" s="46"/>
    </row>
    <row r="122" spans="1:8">
      <c r="A122" s="189"/>
      <c r="B122" s="46"/>
      <c r="C122" s="46"/>
      <c r="D122" s="46"/>
      <c r="F122" s="46"/>
      <c r="G122" s="46"/>
      <c r="H122" s="46"/>
    </row>
    <row r="123" spans="1:8">
      <c r="A123" s="189"/>
      <c r="B123" s="46"/>
      <c r="C123" s="46"/>
      <c r="D123" s="46"/>
      <c r="F123" s="46"/>
      <c r="G123" s="46"/>
      <c r="H123" s="46"/>
    </row>
    <row r="124" spans="1:8">
      <c r="A124" s="189"/>
      <c r="B124" s="46"/>
      <c r="C124" s="46"/>
      <c r="D124" s="46"/>
      <c r="F124" s="46"/>
      <c r="G124" s="46"/>
      <c r="H124" s="46"/>
    </row>
    <row r="125" spans="1:8">
      <c r="A125" s="189"/>
      <c r="B125" s="46"/>
      <c r="C125" s="46"/>
      <c r="D125" s="192"/>
      <c r="F125" s="46"/>
      <c r="G125" s="46"/>
      <c r="H125" s="46"/>
    </row>
    <row r="126" spans="1:8">
      <c r="A126" s="189"/>
      <c r="B126" s="46"/>
      <c r="C126" s="46"/>
      <c r="D126" s="192"/>
      <c r="F126" s="46"/>
      <c r="G126" s="46"/>
      <c r="H126" s="46"/>
    </row>
    <row r="127" spans="1:8">
      <c r="A127" s="189"/>
      <c r="B127" s="46"/>
      <c r="C127" s="46"/>
      <c r="D127" s="192"/>
      <c r="F127" s="46"/>
      <c r="G127" s="46"/>
      <c r="H127" s="46"/>
    </row>
    <row r="129" spans="1:1">
      <c r="A129" s="189"/>
    </row>
    <row r="130" spans="1:1">
      <c r="A130" s="189"/>
    </row>
    <row r="131" spans="1:1">
      <c r="A131" s="189"/>
    </row>
    <row r="132" spans="1:1">
      <c r="A132" s="189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T67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P30" sqref="P30"/>
    </sheetView>
  </sheetViews>
  <sheetFormatPr defaultColWidth="9.7109375" defaultRowHeight="12"/>
  <cols>
    <col min="1" max="1" width="11.140625" customWidth="1"/>
    <col min="2" max="4" width="14.42578125" customWidth="1"/>
    <col min="5" max="5" width="1.42578125" customWidth="1"/>
    <col min="6" max="6" width="14.42578125" customWidth="1"/>
    <col min="7" max="7" width="1.42578125" customWidth="1"/>
    <col min="8" max="9" width="14.42578125" customWidth="1"/>
    <col min="11" max="11" width="11.710937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10">
      <c r="A3" s="6"/>
      <c r="B3" s="3"/>
      <c r="C3" s="3"/>
      <c r="D3" s="3"/>
      <c r="E3" s="3"/>
      <c r="F3" s="3"/>
      <c r="G3" s="3"/>
      <c r="H3" s="7"/>
      <c r="I3" s="8" t="s">
        <v>3</v>
      </c>
    </row>
    <row r="4" spans="1:10">
      <c r="A4" s="9" t="s">
        <v>47</v>
      </c>
      <c r="B4" s="10" t="s">
        <v>4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1" t="s">
        <v>9</v>
      </c>
    </row>
    <row r="5" spans="1:10" ht="15" customHeight="1">
      <c r="A5" s="3"/>
      <c r="B5" s="610" t="s">
        <v>520</v>
      </c>
      <c r="C5" s="610"/>
      <c r="D5" s="610"/>
      <c r="E5" s="610"/>
      <c r="F5" s="610"/>
      <c r="G5" s="610"/>
      <c r="H5" s="610"/>
      <c r="I5" s="14" t="s">
        <v>10</v>
      </c>
    </row>
    <row r="6" spans="1:10" ht="3" customHeight="1">
      <c r="A6" s="3"/>
      <c r="B6" s="3"/>
      <c r="C6" s="3"/>
      <c r="D6" s="3"/>
      <c r="E6" s="3"/>
      <c r="F6" s="3"/>
      <c r="G6" s="3"/>
      <c r="H6" s="3"/>
      <c r="I6" s="3"/>
    </row>
    <row r="7" spans="1:10" ht="10.15" customHeight="1">
      <c r="A7" s="6" t="s">
        <v>11</v>
      </c>
      <c r="B7" s="15">
        <v>4934.1000000000004</v>
      </c>
      <c r="C7" s="15">
        <v>177.2</v>
      </c>
      <c r="D7" s="15">
        <v>5111.3</v>
      </c>
      <c r="E7" s="16"/>
      <c r="F7" s="17">
        <v>697.41</v>
      </c>
      <c r="G7" s="17"/>
      <c r="H7" s="17">
        <v>4395.29</v>
      </c>
      <c r="I7" s="18">
        <v>19.198687848622107</v>
      </c>
      <c r="J7" s="19"/>
    </row>
    <row r="8" spans="1:10" ht="10.15" customHeight="1">
      <c r="A8" s="6" t="s">
        <v>12</v>
      </c>
      <c r="B8" s="15">
        <v>4442.2</v>
      </c>
      <c r="C8" s="15">
        <v>149.69999999999999</v>
      </c>
      <c r="D8" s="15">
        <v>4591.8999999999996</v>
      </c>
      <c r="E8" s="16"/>
      <c r="F8" s="17">
        <v>682.71199999999999</v>
      </c>
      <c r="G8" s="17"/>
      <c r="H8" s="17">
        <v>3894.7879999999996</v>
      </c>
      <c r="I8" s="18">
        <v>16.8491025580017</v>
      </c>
      <c r="J8" s="19"/>
    </row>
    <row r="9" spans="1:10" ht="10.15" customHeight="1">
      <c r="A9" s="6" t="s">
        <v>13</v>
      </c>
      <c r="B9" s="15">
        <v>4536.7</v>
      </c>
      <c r="C9" s="15">
        <v>197.5</v>
      </c>
      <c r="D9" s="15">
        <v>4734.2</v>
      </c>
      <c r="E9" s="16"/>
      <c r="F9" s="17">
        <v>629.65800000000002</v>
      </c>
      <c r="G9" s="17"/>
      <c r="H9" s="17">
        <v>4091.9419999999996</v>
      </c>
      <c r="I9" s="18">
        <v>17.537746119097211</v>
      </c>
      <c r="J9" s="19"/>
    </row>
    <row r="10" spans="1:10" ht="10.15" customHeight="1">
      <c r="A10" s="6" t="s">
        <v>14</v>
      </c>
      <c r="B10" s="15">
        <v>4620.5</v>
      </c>
      <c r="C10" s="15">
        <v>233.5</v>
      </c>
      <c r="D10" s="15">
        <v>4854</v>
      </c>
      <c r="E10" s="16"/>
      <c r="F10" s="17">
        <v>544.21600000000001</v>
      </c>
      <c r="G10" s="17"/>
      <c r="H10" s="17">
        <v>4300.2839999999997</v>
      </c>
      <c r="I10" s="18">
        <v>18.26915054060369</v>
      </c>
      <c r="J10" s="19"/>
    </row>
    <row r="11" spans="1:10" ht="10.15" customHeight="1">
      <c r="A11" s="6" t="s">
        <v>15</v>
      </c>
      <c r="B11" s="15">
        <v>4654.6000000000004</v>
      </c>
      <c r="C11" s="15">
        <v>241.9</v>
      </c>
      <c r="D11" s="15">
        <v>4896.5</v>
      </c>
      <c r="E11" s="16"/>
      <c r="F11" s="17">
        <v>528.33000000000004</v>
      </c>
      <c r="G11" s="17"/>
      <c r="H11" s="17">
        <v>4358.2700000000004</v>
      </c>
      <c r="I11" s="18">
        <v>18.353083362810992</v>
      </c>
      <c r="J11" s="19"/>
    </row>
    <row r="12" spans="1:10" ht="10.15" customHeight="1">
      <c r="A12" s="6" t="s">
        <v>16</v>
      </c>
      <c r="B12" s="15">
        <v>4221.7</v>
      </c>
      <c r="C12" s="15">
        <v>314.60000000000002</v>
      </c>
      <c r="D12" s="20">
        <v>4536.3</v>
      </c>
      <c r="E12" s="16"/>
      <c r="F12" s="17">
        <v>390.19200000000001</v>
      </c>
      <c r="G12" s="17"/>
      <c r="H12" s="21">
        <v>4136.2080000000005</v>
      </c>
      <c r="I12" s="18">
        <v>17.260234186564738</v>
      </c>
      <c r="J12" s="19"/>
    </row>
    <row r="13" spans="1:10" ht="10.15" customHeight="1">
      <c r="A13" s="6" t="s">
        <v>17</v>
      </c>
      <c r="B13" s="15">
        <v>4463.6000000000004</v>
      </c>
      <c r="C13" s="15">
        <v>310.2</v>
      </c>
      <c r="D13" s="20">
        <v>4773.8</v>
      </c>
      <c r="E13" s="16"/>
      <c r="F13" s="17">
        <v>445.702</v>
      </c>
      <c r="G13" s="17"/>
      <c r="H13" s="21">
        <v>4313.9979999999996</v>
      </c>
      <c r="I13" s="18">
        <v>17.842363431823443</v>
      </c>
      <c r="J13" s="19"/>
    </row>
    <row r="14" spans="1:10" ht="10.15" customHeight="1">
      <c r="A14" s="6" t="s">
        <v>18</v>
      </c>
      <c r="B14" s="15">
        <v>5610.1</v>
      </c>
      <c r="C14" s="15">
        <v>262.8</v>
      </c>
      <c r="D14" s="20">
        <v>5872.9</v>
      </c>
      <c r="E14" s="16"/>
      <c r="F14" s="17">
        <v>780.702</v>
      </c>
      <c r="G14" s="17"/>
      <c r="H14" s="21">
        <v>5081.8980000000001</v>
      </c>
      <c r="I14" s="18">
        <v>20.829072755665401</v>
      </c>
      <c r="J14" s="19"/>
    </row>
    <row r="15" spans="1:10" ht="10.15" customHeight="1">
      <c r="A15" s="6" t="s">
        <v>19</v>
      </c>
      <c r="B15" s="15">
        <v>5230.3</v>
      </c>
      <c r="C15" s="15">
        <v>256.3</v>
      </c>
      <c r="D15" s="20">
        <v>5486.6</v>
      </c>
      <c r="E15" s="16"/>
      <c r="F15" s="17">
        <v>602.54300000000001</v>
      </c>
      <c r="G15" s="17"/>
      <c r="H15" s="21">
        <v>4884.0570000000007</v>
      </c>
      <c r="I15" s="18">
        <v>19.835828351419849</v>
      </c>
      <c r="J15" s="19"/>
    </row>
    <row r="16" spans="1:10" ht="10.15" customHeight="1">
      <c r="A16" s="6" t="s">
        <v>20</v>
      </c>
      <c r="B16" s="15">
        <v>5822.3</v>
      </c>
      <c r="C16" s="15">
        <v>227.958</v>
      </c>
      <c r="D16" s="20">
        <v>6050.2579999999998</v>
      </c>
      <c r="E16" s="16"/>
      <c r="F16" s="17">
        <v>773.947</v>
      </c>
      <c r="G16" s="17"/>
      <c r="H16" s="21">
        <v>5276.3109999999997</v>
      </c>
      <c r="I16" s="18">
        <v>21.21906305422285</v>
      </c>
      <c r="J16" s="19"/>
    </row>
    <row r="17" spans="1:10" ht="10.15" customHeight="1">
      <c r="A17" s="22" t="s">
        <v>21</v>
      </c>
      <c r="B17" s="15">
        <v>5515</v>
      </c>
      <c r="C17" s="15">
        <v>229.655</v>
      </c>
      <c r="D17" s="20">
        <v>5744.6549999999997</v>
      </c>
      <c r="E17" s="16"/>
      <c r="F17" s="17">
        <v>817.95500000000004</v>
      </c>
      <c r="G17" s="17"/>
      <c r="H17" s="21">
        <v>4926.7</v>
      </c>
      <c r="I17" s="18">
        <v>19.576887772740097</v>
      </c>
      <c r="J17" s="19"/>
    </row>
    <row r="18" spans="1:10" ht="10.15" customHeight="1">
      <c r="A18" s="6" t="s">
        <v>22</v>
      </c>
      <c r="B18" s="15">
        <v>5447</v>
      </c>
      <c r="C18" s="15">
        <v>303.03899999999999</v>
      </c>
      <c r="D18" s="20">
        <v>5750.0389999999998</v>
      </c>
      <c r="E18" s="16"/>
      <c r="F18" s="17">
        <v>1132.0250000000001</v>
      </c>
      <c r="G18" s="17"/>
      <c r="H18" s="21">
        <v>4618.0139999999992</v>
      </c>
      <c r="I18" s="18">
        <v>18.109361703796363</v>
      </c>
    </row>
    <row r="19" spans="1:10" ht="10.15" customHeight="1">
      <c r="A19" s="6" t="s">
        <v>23</v>
      </c>
      <c r="B19" s="15">
        <v>5767</v>
      </c>
      <c r="C19" s="15">
        <v>259.39999999999998</v>
      </c>
      <c r="D19" s="20">
        <v>6026.4</v>
      </c>
      <c r="E19" s="16"/>
      <c r="F19" s="17">
        <v>1082.2</v>
      </c>
      <c r="G19" s="17"/>
      <c r="H19" s="21">
        <v>4944.2</v>
      </c>
      <c r="I19" s="18">
        <v>19.14</v>
      </c>
    </row>
    <row r="20" spans="1:10" ht="10.15" customHeight="1">
      <c r="A20" s="6" t="s">
        <v>24</v>
      </c>
      <c r="B20" s="15">
        <v>6124.6</v>
      </c>
      <c r="C20" s="15">
        <v>238.9</v>
      </c>
      <c r="D20" s="20">
        <v>6363.5070000000005</v>
      </c>
      <c r="E20" s="16"/>
      <c r="F20" s="17">
        <v>1390.6</v>
      </c>
      <c r="G20" s="17"/>
      <c r="H20" s="21">
        <v>4972.8920000000007</v>
      </c>
      <c r="I20" s="18">
        <v>19.007200954011743</v>
      </c>
    </row>
    <row r="21" spans="1:10" ht="10.15" customHeight="1">
      <c r="A21" s="6" t="s">
        <v>25</v>
      </c>
      <c r="B21" s="15">
        <v>6368.8</v>
      </c>
      <c r="C21" s="15">
        <v>286.93</v>
      </c>
      <c r="D21" s="20">
        <v>6655.73</v>
      </c>
      <c r="E21" s="16"/>
      <c r="F21" s="17">
        <v>1526.7</v>
      </c>
      <c r="G21" s="17"/>
      <c r="H21" s="21">
        <v>5129.0040000000008</v>
      </c>
      <c r="I21" s="18">
        <v>19.3697161955475</v>
      </c>
    </row>
    <row r="22" spans="1:10" ht="10.15" customHeight="1">
      <c r="A22" s="23" t="s">
        <v>26</v>
      </c>
      <c r="B22" s="24">
        <v>5840.2</v>
      </c>
      <c r="C22" s="24">
        <v>383.4</v>
      </c>
      <c r="D22" s="20">
        <v>6223.6</v>
      </c>
      <c r="E22" s="25"/>
      <c r="F22" s="26">
        <v>1217.2</v>
      </c>
      <c r="G22" s="26"/>
      <c r="H22" s="21">
        <v>5006.3999999999996</v>
      </c>
      <c r="I22" s="27">
        <v>18.690000000000001</v>
      </c>
    </row>
    <row r="23" spans="1:10" ht="10.15" customHeight="1">
      <c r="A23" s="23" t="s">
        <v>27</v>
      </c>
      <c r="B23" s="24">
        <v>6206.9</v>
      </c>
      <c r="C23" s="24">
        <v>373.3</v>
      </c>
      <c r="D23" s="28">
        <v>6580.2</v>
      </c>
      <c r="E23" s="25"/>
      <c r="F23" s="26">
        <v>1518.3</v>
      </c>
      <c r="G23" s="26"/>
      <c r="H23" s="29">
        <v>5061.8999999999996</v>
      </c>
      <c r="I23" s="27">
        <v>18.670000000000002</v>
      </c>
    </row>
    <row r="24" spans="1:10" ht="10.15" customHeight="1">
      <c r="A24" s="23" t="s">
        <v>28</v>
      </c>
      <c r="B24" s="24">
        <v>5814.5</v>
      </c>
      <c r="C24" s="24">
        <v>356.4</v>
      </c>
      <c r="D24" s="28">
        <v>6170.9</v>
      </c>
      <c r="E24" s="25"/>
      <c r="F24" s="26">
        <v>1209.0999999999999</v>
      </c>
      <c r="G24" s="26"/>
      <c r="H24" s="29">
        <v>4961.8</v>
      </c>
      <c r="I24" s="27">
        <v>18.09</v>
      </c>
    </row>
    <row r="25" spans="1:10" ht="10.15" customHeight="1">
      <c r="A25" s="23" t="s">
        <v>29</v>
      </c>
      <c r="B25" s="24">
        <v>6412.5</v>
      </c>
      <c r="C25" s="24">
        <v>344.2</v>
      </c>
      <c r="D25" s="28">
        <v>6756.7</v>
      </c>
      <c r="E25" s="25"/>
      <c r="F25" s="26">
        <v>1487.8</v>
      </c>
      <c r="G25" s="26"/>
      <c r="H25" s="29">
        <v>5268.9</v>
      </c>
      <c r="I25" s="27">
        <v>18.98</v>
      </c>
    </row>
    <row r="26" spans="1:10" ht="10.15" customHeight="1">
      <c r="A26" s="23" t="s">
        <v>30</v>
      </c>
      <c r="B26" s="24">
        <v>5995.7</v>
      </c>
      <c r="C26" s="24">
        <v>377.5</v>
      </c>
      <c r="D26" s="28">
        <v>6373.2</v>
      </c>
      <c r="E26" s="25"/>
      <c r="F26" s="26">
        <v>1175.2</v>
      </c>
      <c r="G26" s="26"/>
      <c r="H26" s="29">
        <v>5198.1000000000004</v>
      </c>
      <c r="I26" s="27">
        <v>18.5</v>
      </c>
    </row>
    <row r="27" spans="1:10" ht="10.15" customHeight="1">
      <c r="A27" s="23" t="s">
        <v>31</v>
      </c>
      <c r="B27" s="24">
        <v>6265.5</v>
      </c>
      <c r="C27" s="24">
        <v>358.92731699999996</v>
      </c>
      <c r="D27" s="28">
        <v>6624.4273169999997</v>
      </c>
      <c r="E27" s="25"/>
      <c r="F27" s="26">
        <v>1667.0775299999998</v>
      </c>
      <c r="G27" s="26"/>
      <c r="H27" s="29">
        <v>4957.3497870000001</v>
      </c>
      <c r="I27" s="27">
        <v>17.460350690120535</v>
      </c>
    </row>
    <row r="28" spans="1:10" ht="10.15" customHeight="1">
      <c r="A28" s="23" t="s">
        <v>32</v>
      </c>
      <c r="B28" s="24">
        <v>5467.5</v>
      </c>
      <c r="C28" s="24">
        <v>361.40674200000007</v>
      </c>
      <c r="D28" s="28">
        <v>5828.9067420000001</v>
      </c>
      <c r="E28" s="25"/>
      <c r="F28" s="26">
        <v>1353.1433860000002</v>
      </c>
      <c r="G28" s="26"/>
      <c r="H28" s="29">
        <v>4475.7633559999995</v>
      </c>
      <c r="I28" s="27">
        <v>15.606546378789929</v>
      </c>
    </row>
    <row r="29" spans="1:10" ht="10.15" customHeight="1">
      <c r="A29" s="23" t="s">
        <v>33</v>
      </c>
      <c r="B29" s="24">
        <v>5366</v>
      </c>
      <c r="C29" s="24">
        <v>412.44697000000002</v>
      </c>
      <c r="D29" s="28">
        <v>5778.44697</v>
      </c>
      <c r="E29" s="25"/>
      <c r="F29" s="26">
        <v>1144.9342349999999</v>
      </c>
      <c r="G29" s="26"/>
      <c r="H29" s="29">
        <v>4633.5127350000002</v>
      </c>
      <c r="I29" s="27">
        <v>16.004253416997152</v>
      </c>
    </row>
    <row r="30" spans="1:10" ht="10.15" customHeight="1">
      <c r="A30" s="23" t="s">
        <v>34</v>
      </c>
      <c r="B30" s="24">
        <v>5453.3</v>
      </c>
      <c r="C30" s="24">
        <v>472.73453100000006</v>
      </c>
      <c r="D30" s="28">
        <v>5926.0345310000002</v>
      </c>
      <c r="E30" s="25"/>
      <c r="F30" s="26">
        <v>986.32025700000008</v>
      </c>
      <c r="G30" s="26"/>
      <c r="H30" s="29">
        <v>4939.7142739999999</v>
      </c>
      <c r="I30" s="27">
        <v>16.90571998421996</v>
      </c>
    </row>
    <row r="31" spans="1:10" ht="10.15" customHeight="1">
      <c r="A31" s="23" t="s">
        <v>35</v>
      </c>
      <c r="B31" s="24">
        <v>6619</v>
      </c>
      <c r="C31" s="24">
        <v>262.836592</v>
      </c>
      <c r="D31" s="28">
        <v>6881.8365919999997</v>
      </c>
      <c r="E31" s="25"/>
      <c r="F31" s="26">
        <v>1339.040166</v>
      </c>
      <c r="G31" s="26"/>
      <c r="H31" s="29">
        <v>5542.7964259999999</v>
      </c>
      <c r="I31" s="27">
        <v>18.794614119566383</v>
      </c>
    </row>
    <row r="32" spans="1:10" ht="10.15" customHeight="1">
      <c r="A32" s="23" t="s">
        <v>36</v>
      </c>
      <c r="B32" s="24">
        <v>6096.9</v>
      </c>
      <c r="C32" s="24">
        <v>348.81275799999997</v>
      </c>
      <c r="D32" s="28">
        <v>6445.7127579999997</v>
      </c>
      <c r="E32" s="25"/>
      <c r="F32" s="26">
        <v>1488.3944700000002</v>
      </c>
      <c r="G32" s="26"/>
      <c r="H32" s="29">
        <v>4957.3182879999995</v>
      </c>
      <c r="I32" s="27">
        <v>16.655049996093187</v>
      </c>
    </row>
    <row r="33" spans="1:11" ht="10.15" customHeight="1">
      <c r="A33" s="23" t="s">
        <v>37</v>
      </c>
      <c r="B33" s="24">
        <v>6308.5</v>
      </c>
      <c r="C33" s="24">
        <v>427.85381800000005</v>
      </c>
      <c r="D33" s="28">
        <v>6736.3538179999996</v>
      </c>
      <c r="E33" s="25"/>
      <c r="F33" s="26">
        <v>1407.3013130000004</v>
      </c>
      <c r="G33" s="26"/>
      <c r="H33" s="29">
        <v>5329.0525049999997</v>
      </c>
      <c r="I33" s="27">
        <v>17.729557370507443</v>
      </c>
    </row>
    <row r="34" spans="1:11" ht="10.15" customHeight="1">
      <c r="A34" s="23" t="s">
        <v>38</v>
      </c>
      <c r="B34" s="24">
        <v>6077.3</v>
      </c>
      <c r="C34" s="24">
        <v>381.15135400000003</v>
      </c>
      <c r="D34" s="28">
        <v>6458.4513539999998</v>
      </c>
      <c r="E34" s="25"/>
      <c r="F34" s="26">
        <v>1484.0981749999999</v>
      </c>
      <c r="G34" s="26"/>
      <c r="H34" s="29">
        <v>4974.3531789999997</v>
      </c>
      <c r="I34" s="27">
        <v>16.389611712032405</v>
      </c>
    </row>
    <row r="35" spans="1:11" ht="10.15" customHeight="1">
      <c r="A35" s="23" t="s">
        <v>39</v>
      </c>
      <c r="B35" s="24">
        <v>6265.9</v>
      </c>
      <c r="C35" s="24">
        <v>363.77072699999997</v>
      </c>
      <c r="D35" s="28">
        <v>6629.6707269999997</v>
      </c>
      <c r="E35" s="25"/>
      <c r="F35" s="26">
        <v>1767.5658349999999</v>
      </c>
      <c r="G35" s="26"/>
      <c r="H35" s="29">
        <v>4862.1048919999994</v>
      </c>
      <c r="I35" s="27">
        <v>15.878453057546858</v>
      </c>
    </row>
    <row r="36" spans="1:11" ht="10.15" customHeight="1">
      <c r="A36" s="23" t="s">
        <v>40</v>
      </c>
      <c r="B36" s="24">
        <v>6296.4</v>
      </c>
      <c r="C36" s="24">
        <v>401.81295499999999</v>
      </c>
      <c r="D36" s="28">
        <v>6698.212955</v>
      </c>
      <c r="E36" s="25"/>
      <c r="F36" s="26">
        <v>1695.902773</v>
      </c>
      <c r="G36" s="26"/>
      <c r="H36" s="29">
        <v>5002.3101820000002</v>
      </c>
      <c r="I36" s="27">
        <v>16.197446211623113</v>
      </c>
    </row>
    <row r="37" spans="1:11" ht="10.15" customHeight="1">
      <c r="A37" s="23" t="s">
        <v>41</v>
      </c>
      <c r="B37" s="24">
        <v>6248.8</v>
      </c>
      <c r="C37" s="24">
        <v>328.67834399999998</v>
      </c>
      <c r="D37" s="28">
        <v>6577.4783440000001</v>
      </c>
      <c r="E37" s="25"/>
      <c r="F37" s="26">
        <v>1823.1478060000002</v>
      </c>
      <c r="G37" s="26"/>
      <c r="H37" s="29">
        <v>4754.3305380000002</v>
      </c>
      <c r="I37" s="27">
        <v>15.309255152799331</v>
      </c>
    </row>
    <row r="38" spans="1:11" ht="10.15" customHeight="1">
      <c r="A38" s="23" t="s">
        <v>42</v>
      </c>
      <c r="B38" s="24">
        <v>6312.9</v>
      </c>
      <c r="C38" s="24">
        <v>381.06059099999993</v>
      </c>
      <c r="D38" s="28">
        <v>6693.9605909999991</v>
      </c>
      <c r="E38" s="25"/>
      <c r="F38" s="26">
        <v>1854.936886</v>
      </c>
      <c r="G38" s="26"/>
      <c r="H38" s="29">
        <v>4839.0237049999996</v>
      </c>
      <c r="I38" s="27">
        <v>15.469038382249176</v>
      </c>
    </row>
    <row r="39" spans="1:11" ht="10.15" customHeight="1">
      <c r="A39" s="23" t="s">
        <v>44</v>
      </c>
      <c r="B39" s="54">
        <v>6594.9</v>
      </c>
      <c r="C39" s="24">
        <v>430.17048820999992</v>
      </c>
      <c r="D39" s="28">
        <v>7025.0704882099999</v>
      </c>
      <c r="E39" s="25"/>
      <c r="F39" s="26">
        <v>1969.17010325</v>
      </c>
      <c r="G39" s="26"/>
      <c r="H39" s="29">
        <v>5055.9003849599994</v>
      </c>
      <c r="I39" s="27">
        <v>16.04591894528706</v>
      </c>
    </row>
    <row r="40" spans="1:11" ht="10.15" customHeight="1">
      <c r="A40" s="23" t="s">
        <v>45</v>
      </c>
      <c r="B40" s="54">
        <v>6918.7</v>
      </c>
      <c r="C40" s="24">
        <v>469.98646338000003</v>
      </c>
      <c r="D40" s="28">
        <v>7388.6864633799996</v>
      </c>
      <c r="E40" s="25"/>
      <c r="F40" s="26">
        <v>1858.5595194800003</v>
      </c>
      <c r="G40" s="26"/>
      <c r="H40" s="29">
        <v>5530.1269438999989</v>
      </c>
      <c r="I40" s="27">
        <v>17.427702336659934</v>
      </c>
    </row>
    <row r="41" spans="1:11" ht="10.15" customHeight="1">
      <c r="A41" s="23" t="s">
        <v>46</v>
      </c>
      <c r="B41" s="54">
        <v>7909</v>
      </c>
      <c r="C41" s="24">
        <v>360.14398118000003</v>
      </c>
      <c r="D41" s="28">
        <v>8269.1439811799992</v>
      </c>
      <c r="E41" s="25"/>
      <c r="F41" s="26">
        <v>2286.1653723099994</v>
      </c>
      <c r="G41" s="26"/>
      <c r="H41" s="29">
        <v>5982.9786088700002</v>
      </c>
      <c r="I41" s="27">
        <v>18.714855648311428</v>
      </c>
    </row>
    <row r="42" spans="1:11" ht="10.15" customHeight="1">
      <c r="A42" s="23" t="s">
        <v>567</v>
      </c>
      <c r="B42" s="54">
        <v>6928.1</v>
      </c>
      <c r="C42" s="24">
        <v>414.60589594000004</v>
      </c>
      <c r="D42" s="28">
        <v>7342.7058959400001</v>
      </c>
      <c r="E42" s="25"/>
      <c r="F42" s="26">
        <v>1715.2286414100004</v>
      </c>
      <c r="G42" s="26"/>
      <c r="H42" s="29">
        <v>5627.4772545300002</v>
      </c>
      <c r="I42" s="27">
        <v>17.477567601260816</v>
      </c>
    </row>
    <row r="43" spans="1:11" ht="10.15" customHeight="1">
      <c r="A43" s="23" t="s">
        <v>577</v>
      </c>
      <c r="B43" s="54">
        <v>7745.1</v>
      </c>
      <c r="C43" s="24">
        <v>377.07576683999997</v>
      </c>
      <c r="D43" s="28">
        <v>8122.1757668400005</v>
      </c>
      <c r="E43" s="25"/>
      <c r="F43" s="26">
        <v>1912.5413271499997</v>
      </c>
      <c r="G43" s="26"/>
      <c r="H43" s="29">
        <v>6209.6344396900004</v>
      </c>
      <c r="I43" s="27">
        <v>19.152678789015063</v>
      </c>
    </row>
    <row r="44" spans="1:11" ht="10.15" customHeight="1">
      <c r="A44" s="23" t="s">
        <v>607</v>
      </c>
      <c r="B44" s="54">
        <v>7815.8</v>
      </c>
      <c r="C44" s="24">
        <v>296.12878874</v>
      </c>
      <c r="D44" s="28">
        <v>8111.9287887400005</v>
      </c>
      <c r="E44" s="25"/>
      <c r="F44" s="26">
        <v>2220.6547210799999</v>
      </c>
      <c r="G44" s="26"/>
      <c r="H44" s="29">
        <v>5891.2740676600006</v>
      </c>
      <c r="I44" s="27">
        <v>18.059311055693247</v>
      </c>
    </row>
    <row r="45" spans="1:11" ht="10.15" customHeight="1">
      <c r="A45" s="31" t="s">
        <v>632</v>
      </c>
      <c r="B45" s="32">
        <v>6865.1</v>
      </c>
      <c r="C45" s="33">
        <v>322.72277136999998</v>
      </c>
      <c r="D45" s="34">
        <v>7187.8227713700007</v>
      </c>
      <c r="E45" s="35"/>
      <c r="F45" s="36">
        <v>1636.3872536800002</v>
      </c>
      <c r="G45" s="36"/>
      <c r="H45" s="37">
        <v>5551.4355176900008</v>
      </c>
      <c r="I45" s="38">
        <v>16.913179492334702</v>
      </c>
    </row>
    <row r="46" spans="1:11">
      <c r="A46" s="39" t="s">
        <v>48</v>
      </c>
      <c r="B46" s="40"/>
      <c r="C46" s="41"/>
      <c r="D46" s="40"/>
      <c r="E46" s="40"/>
      <c r="F46" s="40"/>
      <c r="G46" s="40"/>
      <c r="H46" s="40"/>
      <c r="I46" s="40"/>
      <c r="J46" s="42"/>
      <c r="K46" s="42"/>
    </row>
    <row r="47" spans="1:11" ht="13.15" customHeight="1">
      <c r="A47" s="43" t="s">
        <v>43</v>
      </c>
      <c r="B47" s="40"/>
      <c r="C47" s="41"/>
      <c r="D47" s="44"/>
      <c r="E47" s="40"/>
      <c r="F47" s="40"/>
      <c r="G47" s="40"/>
      <c r="H47" s="44"/>
      <c r="I47" s="40"/>
      <c r="J47" s="42"/>
      <c r="K47" s="42"/>
    </row>
    <row r="48" spans="1:11" ht="12.75">
      <c r="B48" s="45"/>
      <c r="C48" s="45"/>
      <c r="D48" s="45"/>
      <c r="E48" s="45"/>
      <c r="F48" s="46"/>
      <c r="G48" s="45"/>
      <c r="H48" s="47"/>
    </row>
    <row r="49" spans="1:20">
      <c r="A49" s="19"/>
      <c r="B49" s="19"/>
      <c r="C49" s="19"/>
      <c r="D49" s="19"/>
      <c r="F49" s="55"/>
      <c r="H49" s="55"/>
      <c r="I49" s="30"/>
    </row>
    <row r="50" spans="1:20">
      <c r="A50" s="48"/>
      <c r="B50" s="49"/>
      <c r="C50" s="49"/>
      <c r="D50" s="49"/>
      <c r="H50" s="56"/>
      <c r="I50" s="19"/>
      <c r="J50" s="552"/>
      <c r="K50" s="553"/>
      <c r="L50" s="50"/>
      <c r="M50" s="50"/>
      <c r="N50" s="50"/>
      <c r="O50" s="51"/>
      <c r="P50" s="51"/>
      <c r="Q50" s="51"/>
      <c r="R50" s="51"/>
      <c r="S50" s="51"/>
      <c r="T50" s="52"/>
    </row>
    <row r="51" spans="1:20">
      <c r="A51" s="53"/>
      <c r="B51" s="49"/>
      <c r="C51" s="49"/>
      <c r="D51" s="49"/>
      <c r="H51" s="56"/>
      <c r="I51" s="19"/>
      <c r="J51" s="552"/>
      <c r="K51" s="553"/>
      <c r="L51" s="50"/>
      <c r="M51" s="50"/>
      <c r="N51" s="50"/>
      <c r="O51" s="51"/>
      <c r="P51" s="51"/>
      <c r="Q51" s="51"/>
      <c r="R51" s="51"/>
      <c r="S51" s="51"/>
      <c r="T51" s="52"/>
    </row>
    <row r="52" spans="1:20">
      <c r="A52" s="19"/>
      <c r="B52" s="19"/>
      <c r="C52" s="19"/>
      <c r="D52" s="19"/>
      <c r="H52" s="55"/>
      <c r="I52" s="19"/>
      <c r="J52" s="554"/>
      <c r="K52" s="555"/>
    </row>
    <row r="53" spans="1:20">
      <c r="A53" s="19"/>
      <c r="B53" s="19"/>
      <c r="C53" s="19"/>
      <c r="D53" s="19"/>
      <c r="H53" s="19"/>
      <c r="I53" s="19"/>
      <c r="J53" s="555"/>
      <c r="K53" s="555"/>
    </row>
    <row r="54" spans="1:20">
      <c r="B54" s="19"/>
      <c r="C54" s="19"/>
      <c r="D54" s="19"/>
      <c r="H54" s="19"/>
      <c r="I54" s="19"/>
      <c r="J54" s="555"/>
      <c r="K54" s="555"/>
    </row>
    <row r="55" spans="1:20">
      <c r="I55" s="19"/>
      <c r="J55" s="555"/>
      <c r="K55" s="555"/>
    </row>
    <row r="56" spans="1:20">
      <c r="I56" s="19"/>
      <c r="J56" s="555"/>
      <c r="K56" s="555"/>
    </row>
    <row r="57" spans="1:20">
      <c r="I57" s="19"/>
      <c r="J57" s="555"/>
      <c r="K57" s="555"/>
    </row>
    <row r="58" spans="1:20">
      <c r="I58" s="19"/>
      <c r="J58" s="555"/>
      <c r="K58" s="555"/>
    </row>
    <row r="59" spans="1:20">
      <c r="I59" s="19"/>
      <c r="J59" s="555"/>
      <c r="K59" s="555"/>
    </row>
    <row r="60" spans="1:20">
      <c r="I60" s="19"/>
      <c r="J60" s="555"/>
      <c r="K60" s="555"/>
    </row>
    <row r="61" spans="1:20">
      <c r="I61" s="19"/>
      <c r="J61" s="555"/>
      <c r="K61" s="555"/>
    </row>
    <row r="62" spans="1:20">
      <c r="I62" s="19"/>
      <c r="J62" s="555"/>
      <c r="K62" s="555"/>
    </row>
    <row r="63" spans="1:20">
      <c r="I63" s="19"/>
      <c r="J63" s="555"/>
      <c r="K63" s="555"/>
    </row>
    <row r="64" spans="1:20">
      <c r="I64" s="19"/>
      <c r="J64" s="555"/>
      <c r="K64" s="555"/>
    </row>
    <row r="65" spans="4:11">
      <c r="I65" s="19"/>
      <c r="J65" s="555"/>
      <c r="K65" s="555"/>
    </row>
    <row r="66" spans="4:11">
      <c r="I66" s="19"/>
      <c r="J66" s="555"/>
      <c r="K66" s="555"/>
    </row>
    <row r="67" spans="4:11">
      <c r="D67" s="19"/>
      <c r="I67" s="19"/>
      <c r="J67" s="555"/>
      <c r="K67" s="555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P94"/>
  <sheetViews>
    <sheetView showGridLines="0" workbookViewId="0">
      <selection activeCell="M44" sqref="M44"/>
    </sheetView>
  </sheetViews>
  <sheetFormatPr defaultColWidth="9.7109375" defaultRowHeight="12"/>
  <cols>
    <col min="1" max="1" width="10.28515625" customWidth="1"/>
    <col min="2" max="4" width="15" customWidth="1"/>
    <col min="5" max="5" width="1.42578125" customWidth="1"/>
    <col min="6" max="6" width="14.140625" customWidth="1"/>
    <col min="7" max="7" width="1.42578125" customWidth="1"/>
    <col min="8" max="9" width="15" customWidth="1"/>
    <col min="11" max="11" width="11.7109375" customWidth="1"/>
  </cols>
  <sheetData>
    <row r="1" spans="1:9">
      <c r="A1" s="258" t="s">
        <v>282</v>
      </c>
      <c r="B1" s="195"/>
      <c r="C1" s="195"/>
      <c r="D1" s="195"/>
      <c r="E1" s="195"/>
      <c r="F1" s="195"/>
      <c r="G1" s="195"/>
      <c r="H1" s="195"/>
      <c r="I1" s="195"/>
    </row>
    <row r="2" spans="1:9">
      <c r="A2" s="114"/>
      <c r="B2" s="4" t="s">
        <v>1</v>
      </c>
      <c r="C2" s="5"/>
      <c r="D2" s="4"/>
      <c r="E2" s="3"/>
      <c r="F2" s="4" t="s">
        <v>2</v>
      </c>
      <c r="G2" s="4"/>
      <c r="H2" s="71"/>
      <c r="I2" s="4"/>
    </row>
    <row r="3" spans="1:9" ht="10.5" customHeight="1">
      <c r="A3" s="197" t="s">
        <v>283</v>
      </c>
      <c r="B3" s="259" t="s">
        <v>242</v>
      </c>
      <c r="D3" s="260"/>
      <c r="E3" s="261"/>
      <c r="G3" s="261"/>
      <c r="H3" s="7"/>
      <c r="I3" s="230" t="s">
        <v>236</v>
      </c>
    </row>
    <row r="4" spans="1:9" ht="12" customHeight="1">
      <c r="A4" s="262"/>
      <c r="B4" s="263" t="s">
        <v>587</v>
      </c>
      <c r="C4" s="264" t="s">
        <v>5</v>
      </c>
      <c r="D4" s="265" t="s">
        <v>284</v>
      </c>
      <c r="E4" s="266"/>
      <c r="F4" s="267" t="s">
        <v>7</v>
      </c>
      <c r="G4" s="266"/>
      <c r="H4" s="10" t="s">
        <v>8</v>
      </c>
      <c r="I4" s="10" t="s">
        <v>9</v>
      </c>
    </row>
    <row r="5" spans="1:9" ht="15" customHeight="1">
      <c r="A5" s="200"/>
      <c r="B5" s="613" t="s">
        <v>524</v>
      </c>
      <c r="C5" s="613"/>
      <c r="D5" s="613"/>
      <c r="E5" s="613"/>
      <c r="F5" s="613"/>
      <c r="G5" s="613"/>
      <c r="H5" s="613"/>
      <c r="I5" s="268" t="s">
        <v>10</v>
      </c>
    </row>
    <row r="6" spans="1:9" ht="3" customHeight="1">
      <c r="A6" s="200"/>
      <c r="B6" s="269"/>
      <c r="C6" s="203"/>
      <c r="D6" s="270"/>
      <c r="F6" s="204"/>
      <c r="H6" s="203"/>
      <c r="I6" s="271"/>
    </row>
    <row r="7" spans="1:9" ht="10.15" customHeight="1">
      <c r="A7" s="200" t="s">
        <v>76</v>
      </c>
      <c r="B7" s="269">
        <v>453.01499999999999</v>
      </c>
      <c r="C7" s="203">
        <v>29.148638456390881</v>
      </c>
      <c r="D7" s="270">
        <v>482.16363845639086</v>
      </c>
      <c r="F7" s="204">
        <v>35.394113881688106</v>
      </c>
      <c r="H7" s="203">
        <v>446.76952457470276</v>
      </c>
      <c r="I7" s="272">
        <v>1.9514954969039637</v>
      </c>
    </row>
    <row r="8" spans="1:9" ht="10.15" customHeight="1">
      <c r="A8" s="200" t="s">
        <v>77</v>
      </c>
      <c r="B8" s="269">
        <v>429.09499999999997</v>
      </c>
      <c r="C8" s="203">
        <v>48.02263318388286</v>
      </c>
      <c r="D8" s="270">
        <v>477.11763318388284</v>
      </c>
      <c r="F8" s="204">
        <v>28.938537920533342</v>
      </c>
      <c r="H8" s="203">
        <v>448.1790952633495</v>
      </c>
      <c r="I8" s="272">
        <v>1.9388514960107177</v>
      </c>
    </row>
    <row r="9" spans="1:9" ht="10.15" customHeight="1">
      <c r="A9" s="200" t="s">
        <v>78</v>
      </c>
      <c r="B9" s="269">
        <v>452.32000000000005</v>
      </c>
      <c r="C9" s="203">
        <v>23.526409846276522</v>
      </c>
      <c r="D9" s="270">
        <v>475.84640984627657</v>
      </c>
      <c r="F9" s="204">
        <v>37.097846243815141</v>
      </c>
      <c r="H9" s="203">
        <v>438.74856360246145</v>
      </c>
      <c r="I9" s="272">
        <v>1.8804423226376485</v>
      </c>
    </row>
    <row r="10" spans="1:9" ht="10.15" customHeight="1">
      <c r="A10" s="200" t="s">
        <v>79</v>
      </c>
      <c r="B10" s="269">
        <v>413.52</v>
      </c>
      <c r="C10" s="203">
        <v>38.432524779052862</v>
      </c>
      <c r="D10" s="270">
        <v>451.95252477905285</v>
      </c>
      <c r="F10" s="204">
        <v>22.5180154590652</v>
      </c>
      <c r="H10" s="203">
        <v>429.43450931998763</v>
      </c>
      <c r="I10" s="272">
        <v>1.8243919932025729</v>
      </c>
    </row>
    <row r="11" spans="1:9" ht="10.15" customHeight="1">
      <c r="A11" s="200" t="s">
        <v>80</v>
      </c>
      <c r="B11" s="269">
        <v>350.52</v>
      </c>
      <c r="C11" s="203">
        <v>14.957482639864281</v>
      </c>
      <c r="D11" s="270">
        <v>365.47748263986426</v>
      </c>
      <c r="F11" s="204">
        <v>35.157998798893317</v>
      </c>
      <c r="H11" s="203">
        <v>330.31948384097097</v>
      </c>
      <c r="I11" s="272">
        <v>1.3910062991264971</v>
      </c>
    </row>
    <row r="12" spans="1:9" ht="10.15" customHeight="1">
      <c r="A12" s="200" t="s">
        <v>81</v>
      </c>
      <c r="B12" s="269">
        <v>368.375</v>
      </c>
      <c r="C12" s="270">
        <v>21.324212309360501</v>
      </c>
      <c r="D12" s="270">
        <v>389.69921230936052</v>
      </c>
      <c r="F12" s="204">
        <v>18.951597443779342</v>
      </c>
      <c r="H12" s="270">
        <v>370.74761486558117</v>
      </c>
      <c r="I12" s="272">
        <v>1.5471152941753026</v>
      </c>
    </row>
    <row r="13" spans="1:9" ht="10.15" customHeight="1">
      <c r="A13" s="200" t="s">
        <v>82</v>
      </c>
      <c r="B13" s="269">
        <v>433.56499999999994</v>
      </c>
      <c r="C13" s="270">
        <v>31.428218247332079</v>
      </c>
      <c r="D13" s="270">
        <v>464.99321824733204</v>
      </c>
      <c r="F13" s="204">
        <v>34.029232016531722</v>
      </c>
      <c r="H13" s="270">
        <v>430.96398623080029</v>
      </c>
      <c r="I13" s="272">
        <v>1.782433851002549</v>
      </c>
    </row>
    <row r="14" spans="1:9" ht="10.15" customHeight="1">
      <c r="A14" s="200" t="s">
        <v>83</v>
      </c>
      <c r="B14" s="269">
        <v>430.68</v>
      </c>
      <c r="C14" s="270">
        <v>35.365233325342523</v>
      </c>
      <c r="D14" s="270">
        <v>466.04523332534251</v>
      </c>
      <c r="F14" s="204">
        <v>32.733354839437681</v>
      </c>
      <c r="H14" s="270">
        <v>433.3118784859048</v>
      </c>
      <c r="I14" s="272">
        <v>1.7760066500502285</v>
      </c>
    </row>
    <row r="15" spans="1:9" ht="10.15" customHeight="1">
      <c r="A15" s="200" t="s">
        <v>84</v>
      </c>
      <c r="B15" s="269">
        <v>426.65000000000003</v>
      </c>
      <c r="C15" s="270">
        <v>37.410611645924668</v>
      </c>
      <c r="D15" s="270">
        <v>464.06061164592472</v>
      </c>
      <c r="F15" s="204">
        <v>44.117794573037592</v>
      </c>
      <c r="H15" s="270">
        <v>419.94281707288712</v>
      </c>
      <c r="I15" s="272">
        <v>1.7055316178475175</v>
      </c>
    </row>
    <row r="16" spans="1:9" ht="10.15" customHeight="1">
      <c r="A16" s="200" t="s">
        <v>85</v>
      </c>
      <c r="B16" s="273">
        <v>323.02499999999998</v>
      </c>
      <c r="C16" s="203">
        <v>37.174888985956564</v>
      </c>
      <c r="D16" s="203">
        <v>360.19988898595653</v>
      </c>
      <c r="F16" s="204">
        <v>29.673836885091809</v>
      </c>
      <c r="H16" s="203">
        <v>330.52605210086472</v>
      </c>
      <c r="I16" s="272">
        <v>1.329234220763635</v>
      </c>
    </row>
    <row r="17" spans="1:250" ht="10.15" customHeight="1">
      <c r="A17" s="200" t="s">
        <v>86</v>
      </c>
      <c r="B17" s="273">
        <v>329.95499999999998</v>
      </c>
      <c r="C17" s="203">
        <v>46.079908706439589</v>
      </c>
      <c r="D17" s="203">
        <v>376.03490870643958</v>
      </c>
      <c r="F17" s="204">
        <v>27.056242149153608</v>
      </c>
      <c r="H17" s="203">
        <v>348.97866655728598</v>
      </c>
      <c r="I17" s="272">
        <v>1.3867124424609729</v>
      </c>
    </row>
    <row r="18" spans="1:250" ht="10.15" customHeight="1">
      <c r="A18" s="200" t="s">
        <v>87</v>
      </c>
      <c r="B18" s="273">
        <v>496.30500000000001</v>
      </c>
      <c r="C18" s="203">
        <v>41.850051400952836</v>
      </c>
      <c r="D18" s="203">
        <v>538.15505140095286</v>
      </c>
      <c r="F18" s="204">
        <v>43.207660216079901</v>
      </c>
      <c r="H18" s="203">
        <v>494.94739118487297</v>
      </c>
      <c r="I18" s="272">
        <v>1.9409168814380506</v>
      </c>
    </row>
    <row r="19" spans="1:250" ht="10.15" customHeight="1">
      <c r="A19" s="274" t="s">
        <v>88</v>
      </c>
      <c r="B19" s="275">
        <v>477.14</v>
      </c>
      <c r="C19" s="216">
        <v>40.41881921337076</v>
      </c>
      <c r="D19" s="203">
        <v>517.55881921337073</v>
      </c>
      <c r="F19" s="211">
        <v>33.356491423489452</v>
      </c>
      <c r="H19" s="216">
        <v>484.20232778988128</v>
      </c>
      <c r="I19" s="276">
        <v>1.874159894215683</v>
      </c>
    </row>
    <row r="20" spans="1:250" ht="10.15" customHeight="1">
      <c r="A20" s="208" t="s">
        <v>89</v>
      </c>
      <c r="B20" s="275">
        <v>562.90499999999997</v>
      </c>
      <c r="C20" s="216">
        <v>41.01047378638323</v>
      </c>
      <c r="D20" s="216">
        <v>603.91547378638325</v>
      </c>
      <c r="F20" s="211">
        <v>51.877947152152018</v>
      </c>
      <c r="H20" s="216">
        <v>552.0375266342312</v>
      </c>
      <c r="I20" s="276">
        <v>2.1099770923825494</v>
      </c>
    </row>
    <row r="21" spans="1:250" ht="10.15" customHeight="1">
      <c r="A21" s="208" t="s">
        <v>90</v>
      </c>
      <c r="B21" s="275">
        <v>523.57999999999993</v>
      </c>
      <c r="C21" s="216">
        <v>46.783353078735672</v>
      </c>
      <c r="D21" s="216">
        <v>570.3633530787356</v>
      </c>
      <c r="F21" s="211">
        <v>40.796812784991481</v>
      </c>
      <c r="H21" s="216">
        <v>529.56654029374408</v>
      </c>
      <c r="I21" s="276">
        <v>1.9999114042702621</v>
      </c>
    </row>
    <row r="22" spans="1:250" ht="10.15" customHeight="1">
      <c r="A22" s="208" t="s">
        <v>91</v>
      </c>
      <c r="B22" s="275">
        <v>582.75</v>
      </c>
      <c r="C22" s="216">
        <v>45.055431597202244</v>
      </c>
      <c r="D22" s="216">
        <v>627.80543159720219</v>
      </c>
      <c r="F22" s="211">
        <v>48.362394189996323</v>
      </c>
      <c r="H22" s="216">
        <v>579.44303740720591</v>
      </c>
      <c r="I22" s="276">
        <v>2.1627061207696405</v>
      </c>
    </row>
    <row r="23" spans="1:250" ht="10.15" customHeight="1">
      <c r="A23" s="208" t="s">
        <v>92</v>
      </c>
      <c r="B23" s="275">
        <v>659.56999999999994</v>
      </c>
      <c r="C23" s="216">
        <v>77.766726982686194</v>
      </c>
      <c r="D23" s="216">
        <v>737.33672698268617</v>
      </c>
      <c r="F23" s="211">
        <v>49.770755622499848</v>
      </c>
      <c r="H23" s="216">
        <v>687.56597136018627</v>
      </c>
      <c r="I23" s="276">
        <v>2.5360114906635278</v>
      </c>
    </row>
    <row r="24" spans="1:250" ht="10.15" customHeight="1">
      <c r="A24" s="208" t="s">
        <v>167</v>
      </c>
      <c r="B24" s="275">
        <v>567.57999999999993</v>
      </c>
      <c r="C24" s="216">
        <v>85.305211371046482</v>
      </c>
      <c r="D24" s="216">
        <v>652.88521137104635</v>
      </c>
      <c r="F24" s="211">
        <v>54.742686697861856</v>
      </c>
      <c r="H24" s="216">
        <v>598.14252467318454</v>
      </c>
      <c r="I24" s="276">
        <v>2.1801692861580739</v>
      </c>
    </row>
    <row r="25" spans="1:250" ht="10.15" customHeight="1">
      <c r="A25" s="208" t="s">
        <v>168</v>
      </c>
      <c r="B25" s="275">
        <v>548.29499999999996</v>
      </c>
      <c r="C25" s="216">
        <v>125.73501621894168</v>
      </c>
      <c r="D25" s="216">
        <v>674.03001621894168</v>
      </c>
      <c r="F25" s="211">
        <v>31.445647993780032</v>
      </c>
      <c r="H25" s="216">
        <v>642.5843682251616</v>
      </c>
      <c r="I25" s="276">
        <v>2.3152021914075358</v>
      </c>
    </row>
    <row r="26" spans="1:250" ht="10.15" customHeight="1">
      <c r="A26" s="208" t="s">
        <v>169</v>
      </c>
      <c r="B26" s="275">
        <v>657.89</v>
      </c>
      <c r="C26" s="216">
        <v>212.5367673134958</v>
      </c>
      <c r="D26" s="216">
        <v>870.42676731349582</v>
      </c>
      <c r="E26" s="65"/>
      <c r="F26" s="211">
        <v>62.214315905216068</v>
      </c>
      <c r="H26" s="216">
        <v>808.21245140827978</v>
      </c>
      <c r="I26" s="276">
        <v>2.8764465698432597</v>
      </c>
    </row>
    <row r="27" spans="1:250" ht="10.15" customHeight="1">
      <c r="A27" s="208" t="s">
        <v>96</v>
      </c>
      <c r="B27" s="275">
        <v>586.85500000000002</v>
      </c>
      <c r="C27" s="216">
        <v>220.61139828649692</v>
      </c>
      <c r="D27" s="216">
        <v>807.466398286497</v>
      </c>
      <c r="E27" s="65"/>
      <c r="F27" s="211">
        <v>31.614129663783231</v>
      </c>
      <c r="H27" s="216">
        <v>775.85226862271372</v>
      </c>
      <c r="I27" s="276">
        <v>2.732640075026076</v>
      </c>
      <c r="J27" s="42"/>
      <c r="K27" s="42"/>
    </row>
    <row r="28" spans="1:250" ht="10.15" customHeight="1">
      <c r="A28" s="208" t="s">
        <v>170</v>
      </c>
      <c r="B28" s="275">
        <v>653.54499999999996</v>
      </c>
      <c r="C28" s="216">
        <v>116.09005018941343</v>
      </c>
      <c r="D28" s="216">
        <v>769.63505018941339</v>
      </c>
      <c r="E28" s="65"/>
      <c r="F28" s="211">
        <v>33.943578018429548</v>
      </c>
      <c r="H28" s="216">
        <v>735.69147217098384</v>
      </c>
      <c r="I28" s="276">
        <v>2.5652837667400354</v>
      </c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  <c r="BD28" s="187"/>
      <c r="BE28" s="187"/>
      <c r="BF28" s="187"/>
      <c r="BG28" s="187"/>
      <c r="BH28" s="187"/>
      <c r="BI28" s="187"/>
      <c r="BJ28" s="187"/>
      <c r="BK28" s="187"/>
      <c r="BL28" s="187"/>
      <c r="BM28" s="187"/>
      <c r="BN28" s="187"/>
      <c r="BO28" s="187"/>
      <c r="BP28" s="187"/>
      <c r="BQ28" s="187"/>
      <c r="BR28" s="187"/>
      <c r="BS28" s="187"/>
      <c r="BT28" s="187"/>
      <c r="BU28" s="187"/>
      <c r="BV28" s="187"/>
      <c r="BW28" s="187"/>
      <c r="BX28" s="187"/>
      <c r="BY28" s="187"/>
      <c r="BZ28" s="187"/>
      <c r="CA28" s="187"/>
      <c r="CB28" s="187"/>
      <c r="CC28" s="187"/>
      <c r="CD28" s="187"/>
      <c r="CE28" s="187"/>
      <c r="CF28" s="187"/>
      <c r="CG28" s="187"/>
      <c r="CH28" s="187"/>
      <c r="CI28" s="187"/>
      <c r="CJ28" s="187"/>
      <c r="CK28" s="187"/>
      <c r="CL28" s="187"/>
      <c r="CM28" s="187"/>
      <c r="CN28" s="187"/>
      <c r="CO28" s="187"/>
      <c r="CP28" s="187"/>
      <c r="CQ28" s="187"/>
      <c r="CR28" s="187"/>
      <c r="CS28" s="187"/>
      <c r="CT28" s="187"/>
      <c r="CU28" s="187"/>
      <c r="CV28" s="187"/>
      <c r="CW28" s="187"/>
      <c r="CX28" s="187"/>
      <c r="CY28" s="187"/>
      <c r="CZ28" s="187"/>
      <c r="DA28" s="187"/>
      <c r="DB28" s="187"/>
      <c r="DC28" s="187"/>
      <c r="DD28" s="187"/>
      <c r="DE28" s="187"/>
      <c r="DF28" s="187"/>
      <c r="DG28" s="187"/>
      <c r="DH28" s="187"/>
      <c r="DI28" s="187"/>
      <c r="DJ28" s="187"/>
      <c r="DK28" s="187"/>
      <c r="DL28" s="187"/>
      <c r="DM28" s="187"/>
      <c r="DN28" s="187"/>
      <c r="DO28" s="187"/>
      <c r="DP28" s="187"/>
      <c r="DQ28" s="187"/>
      <c r="DR28" s="187"/>
      <c r="DS28" s="187"/>
      <c r="DT28" s="187"/>
      <c r="DU28" s="187"/>
      <c r="DV28" s="187"/>
      <c r="DW28" s="187"/>
      <c r="DX28" s="187"/>
      <c r="DY28" s="187"/>
      <c r="DZ28" s="187"/>
      <c r="EA28" s="187"/>
      <c r="EB28" s="187"/>
      <c r="EC28" s="187"/>
      <c r="ED28" s="187"/>
      <c r="EE28" s="187"/>
      <c r="EF28" s="187"/>
      <c r="EG28" s="187"/>
      <c r="EH28" s="187"/>
      <c r="EI28" s="187"/>
      <c r="EJ28" s="187"/>
      <c r="EK28" s="187"/>
      <c r="EL28" s="187"/>
      <c r="EM28" s="187"/>
      <c r="EN28" s="187"/>
      <c r="EO28" s="187"/>
      <c r="EP28" s="187"/>
      <c r="EQ28" s="187"/>
      <c r="ER28" s="187"/>
      <c r="ES28" s="187"/>
      <c r="ET28" s="187"/>
      <c r="EU28" s="187"/>
      <c r="EV28" s="187"/>
      <c r="EW28" s="187"/>
      <c r="EX28" s="187"/>
      <c r="EY28" s="187"/>
      <c r="EZ28" s="187"/>
      <c r="FA28" s="187"/>
      <c r="FB28" s="187"/>
      <c r="FC28" s="187"/>
      <c r="FD28" s="187"/>
      <c r="FE28" s="187"/>
      <c r="FF28" s="187"/>
      <c r="FG28" s="187"/>
      <c r="FH28" s="187"/>
      <c r="FI28" s="187"/>
      <c r="FJ28" s="187"/>
      <c r="FK28" s="187"/>
      <c r="FL28" s="187"/>
      <c r="FM28" s="187"/>
      <c r="FN28" s="187"/>
      <c r="FO28" s="187"/>
      <c r="FP28" s="187"/>
      <c r="FQ28" s="187"/>
      <c r="FR28" s="187"/>
      <c r="FS28" s="187"/>
      <c r="FT28" s="187"/>
      <c r="FU28" s="187"/>
      <c r="FV28" s="187"/>
      <c r="FW28" s="187"/>
      <c r="FX28" s="187"/>
      <c r="FY28" s="187"/>
      <c r="FZ28" s="187"/>
      <c r="GA28" s="187"/>
      <c r="GB28" s="187"/>
      <c r="GC28" s="187"/>
      <c r="GD28" s="187"/>
      <c r="GE28" s="187"/>
      <c r="GF28" s="187"/>
      <c r="GG28" s="187"/>
      <c r="GH28" s="187"/>
      <c r="GI28" s="187"/>
      <c r="GJ28" s="187"/>
      <c r="GK28" s="187"/>
      <c r="GL28" s="187"/>
      <c r="GM28" s="187"/>
      <c r="GN28" s="187"/>
      <c r="GO28" s="187"/>
      <c r="GP28" s="187"/>
      <c r="GQ28" s="187"/>
      <c r="GR28" s="187"/>
      <c r="GS28" s="187"/>
      <c r="GT28" s="187"/>
      <c r="GU28" s="187"/>
      <c r="GV28" s="187"/>
      <c r="GW28" s="187"/>
      <c r="GX28" s="187"/>
      <c r="GY28" s="187"/>
      <c r="GZ28" s="187"/>
      <c r="HA28" s="187"/>
      <c r="HB28" s="187"/>
      <c r="HC28" s="187"/>
      <c r="HD28" s="187"/>
      <c r="HE28" s="187"/>
      <c r="HF28" s="187"/>
      <c r="HG28" s="187"/>
      <c r="HH28" s="187"/>
      <c r="HI28" s="187"/>
      <c r="HJ28" s="187"/>
      <c r="HK28" s="187"/>
      <c r="HL28" s="187"/>
      <c r="HM28" s="187"/>
      <c r="HN28" s="187"/>
      <c r="HO28" s="187"/>
      <c r="HP28" s="187"/>
      <c r="HQ28" s="187"/>
      <c r="HR28" s="187"/>
      <c r="HS28" s="187"/>
      <c r="HT28" s="187"/>
      <c r="HU28" s="187"/>
      <c r="HV28" s="187"/>
      <c r="HW28" s="187"/>
      <c r="HX28" s="187"/>
      <c r="HY28" s="187"/>
      <c r="HZ28" s="187"/>
      <c r="IA28" s="187"/>
      <c r="IB28" s="187"/>
      <c r="IC28" s="187"/>
      <c r="ID28" s="187"/>
      <c r="IE28" s="187"/>
      <c r="IF28" s="187"/>
      <c r="IG28" s="187"/>
      <c r="IH28" s="187"/>
      <c r="II28" s="187"/>
      <c r="IJ28" s="187"/>
      <c r="IK28" s="187"/>
      <c r="IL28" s="187"/>
      <c r="IM28" s="187"/>
      <c r="IN28" s="187"/>
      <c r="IO28" s="187"/>
      <c r="IP28" s="187"/>
    </row>
    <row r="29" spans="1:250" ht="10.15" customHeight="1">
      <c r="A29" s="208" t="s">
        <v>171</v>
      </c>
      <c r="B29" s="275">
        <v>638.57499999999993</v>
      </c>
      <c r="C29" s="216">
        <v>190.02458087664269</v>
      </c>
      <c r="D29" s="216">
        <v>828.59958087664268</v>
      </c>
      <c r="E29" s="65"/>
      <c r="F29" s="211">
        <v>37.543021280589969</v>
      </c>
      <c r="G29" s="65"/>
      <c r="H29" s="216">
        <v>791.05655959605269</v>
      </c>
      <c r="I29" s="276">
        <v>2.7323265028110768</v>
      </c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  <c r="BD29" s="187"/>
      <c r="BE29" s="187"/>
      <c r="BF29" s="187"/>
      <c r="BG29" s="187"/>
      <c r="BH29" s="187"/>
      <c r="BI29" s="187"/>
      <c r="BJ29" s="187"/>
      <c r="BK29" s="187"/>
      <c r="BL29" s="187"/>
      <c r="BM29" s="187"/>
      <c r="BN29" s="187"/>
      <c r="BO29" s="187"/>
      <c r="BP29" s="187"/>
      <c r="BQ29" s="187"/>
      <c r="BR29" s="187"/>
      <c r="BS29" s="187"/>
      <c r="BT29" s="187"/>
      <c r="BU29" s="187"/>
      <c r="BV29" s="187"/>
      <c r="BW29" s="187"/>
      <c r="BX29" s="187"/>
      <c r="BY29" s="187"/>
      <c r="BZ29" s="187"/>
      <c r="CA29" s="187"/>
      <c r="CB29" s="187"/>
      <c r="CC29" s="187"/>
      <c r="CD29" s="187"/>
      <c r="CE29" s="187"/>
      <c r="CF29" s="187"/>
      <c r="CG29" s="187"/>
      <c r="CH29" s="187"/>
      <c r="CI29" s="187"/>
      <c r="CJ29" s="187"/>
      <c r="CK29" s="187"/>
      <c r="CL29" s="187"/>
      <c r="CM29" s="187"/>
      <c r="CN29" s="187"/>
      <c r="CO29" s="187"/>
      <c r="CP29" s="187"/>
      <c r="CQ29" s="187"/>
      <c r="CR29" s="187"/>
      <c r="CS29" s="187"/>
      <c r="CT29" s="187"/>
      <c r="CU29" s="187"/>
      <c r="CV29" s="187"/>
      <c r="CW29" s="187"/>
      <c r="CX29" s="187"/>
      <c r="CY29" s="187"/>
      <c r="CZ29" s="187"/>
      <c r="DA29" s="187"/>
      <c r="DB29" s="187"/>
      <c r="DC29" s="187"/>
      <c r="DD29" s="187"/>
      <c r="DE29" s="187"/>
      <c r="DF29" s="187"/>
      <c r="DG29" s="187"/>
      <c r="DH29" s="187"/>
      <c r="DI29" s="187"/>
      <c r="DJ29" s="187"/>
      <c r="DK29" s="187"/>
      <c r="DL29" s="187"/>
      <c r="DM29" s="187"/>
      <c r="DN29" s="187"/>
      <c r="DO29" s="187"/>
      <c r="DP29" s="187"/>
      <c r="DQ29" s="187"/>
      <c r="DR29" s="187"/>
      <c r="DS29" s="187"/>
      <c r="DT29" s="187"/>
      <c r="DU29" s="187"/>
      <c r="DV29" s="187"/>
      <c r="DW29" s="187"/>
      <c r="DX29" s="187"/>
      <c r="DY29" s="187"/>
      <c r="DZ29" s="187"/>
      <c r="EA29" s="187"/>
      <c r="EB29" s="187"/>
      <c r="EC29" s="187"/>
      <c r="ED29" s="187"/>
      <c r="EE29" s="187"/>
      <c r="EF29" s="187"/>
      <c r="EG29" s="187"/>
      <c r="EH29" s="187"/>
      <c r="EI29" s="187"/>
      <c r="EJ29" s="187"/>
      <c r="EK29" s="187"/>
      <c r="EL29" s="187"/>
      <c r="EM29" s="187"/>
      <c r="EN29" s="187"/>
      <c r="EO29" s="187"/>
      <c r="EP29" s="187"/>
      <c r="EQ29" s="187"/>
      <c r="ER29" s="187"/>
      <c r="ES29" s="187"/>
      <c r="ET29" s="187"/>
      <c r="EU29" s="187"/>
      <c r="EV29" s="187"/>
      <c r="EW29" s="187"/>
      <c r="EX29" s="187"/>
      <c r="EY29" s="187"/>
      <c r="EZ29" s="187"/>
      <c r="FA29" s="187"/>
      <c r="FB29" s="187"/>
      <c r="FC29" s="187"/>
      <c r="FD29" s="187"/>
      <c r="FE29" s="187"/>
      <c r="FF29" s="187"/>
      <c r="FG29" s="187"/>
      <c r="FH29" s="187"/>
      <c r="FI29" s="187"/>
      <c r="FJ29" s="187"/>
      <c r="FK29" s="187"/>
      <c r="FL29" s="187"/>
      <c r="FM29" s="187"/>
      <c r="FN29" s="187"/>
      <c r="FO29" s="187"/>
      <c r="FP29" s="187"/>
      <c r="FQ29" s="187"/>
      <c r="FR29" s="187"/>
      <c r="FS29" s="187"/>
      <c r="FT29" s="187"/>
      <c r="FU29" s="187"/>
      <c r="FV29" s="187"/>
      <c r="FW29" s="187"/>
      <c r="FX29" s="187"/>
      <c r="FY29" s="187"/>
      <c r="FZ29" s="187"/>
      <c r="GA29" s="187"/>
      <c r="GB29" s="187"/>
      <c r="GC29" s="187"/>
      <c r="GD29" s="187"/>
      <c r="GE29" s="187"/>
      <c r="GF29" s="187"/>
      <c r="GG29" s="187"/>
      <c r="GH29" s="187"/>
      <c r="GI29" s="187"/>
      <c r="GJ29" s="187"/>
      <c r="GK29" s="187"/>
      <c r="GL29" s="187"/>
      <c r="GM29" s="187"/>
      <c r="GN29" s="187"/>
      <c r="GO29" s="187"/>
      <c r="GP29" s="187"/>
      <c r="GQ29" s="187"/>
      <c r="GR29" s="187"/>
      <c r="GS29" s="187"/>
      <c r="GT29" s="187"/>
      <c r="GU29" s="187"/>
      <c r="GV29" s="187"/>
      <c r="GW29" s="187"/>
      <c r="GX29" s="187"/>
      <c r="GY29" s="187"/>
      <c r="GZ29" s="187"/>
      <c r="HA29" s="187"/>
      <c r="HB29" s="187"/>
      <c r="HC29" s="187"/>
      <c r="HD29" s="187"/>
      <c r="HE29" s="187"/>
      <c r="HF29" s="187"/>
      <c r="HG29" s="187"/>
      <c r="HH29" s="187"/>
      <c r="HI29" s="187"/>
      <c r="HJ29" s="187"/>
      <c r="HK29" s="187"/>
      <c r="HL29" s="187"/>
      <c r="HM29" s="187"/>
      <c r="HN29" s="187"/>
      <c r="HO29" s="187"/>
      <c r="HP29" s="187"/>
      <c r="HQ29" s="187"/>
      <c r="HR29" s="187"/>
      <c r="HS29" s="187"/>
      <c r="HT29" s="187"/>
      <c r="HU29" s="187"/>
      <c r="HV29" s="187"/>
      <c r="HW29" s="187"/>
      <c r="HX29" s="187"/>
      <c r="HY29" s="187"/>
      <c r="HZ29" s="187"/>
      <c r="IA29" s="187"/>
      <c r="IB29" s="187"/>
      <c r="IC29" s="187"/>
      <c r="ID29" s="187"/>
      <c r="IE29" s="187"/>
      <c r="IF29" s="187"/>
      <c r="IG29" s="187"/>
      <c r="IH29" s="187"/>
      <c r="II29" s="187"/>
      <c r="IJ29" s="187"/>
      <c r="IK29" s="187"/>
      <c r="IL29" s="187"/>
      <c r="IM29" s="187"/>
      <c r="IN29" s="187"/>
      <c r="IO29" s="187"/>
      <c r="IP29" s="187"/>
    </row>
    <row r="30" spans="1:250" ht="10.15" customHeight="1">
      <c r="A30" s="208" t="s">
        <v>99</v>
      </c>
      <c r="B30" s="275">
        <v>651.22500000000002</v>
      </c>
      <c r="C30" s="216">
        <v>203.70045686164383</v>
      </c>
      <c r="D30" s="216">
        <v>854.92545686164385</v>
      </c>
      <c r="E30" s="65"/>
      <c r="F30" s="211">
        <v>43.307505369998594</v>
      </c>
      <c r="G30" s="65"/>
      <c r="H30" s="216">
        <v>811.61795149164527</v>
      </c>
      <c r="I30" s="276">
        <v>2.7776881538075724</v>
      </c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7"/>
      <c r="BT30" s="187"/>
      <c r="BU30" s="187"/>
      <c r="BV30" s="187"/>
      <c r="BW30" s="187"/>
      <c r="BX30" s="187"/>
      <c r="BY30" s="187"/>
      <c r="BZ30" s="187"/>
      <c r="CA30" s="187"/>
      <c r="CB30" s="187"/>
      <c r="CC30" s="187"/>
      <c r="CD30" s="187"/>
      <c r="CE30" s="187"/>
      <c r="CF30" s="187"/>
      <c r="CG30" s="187"/>
      <c r="CH30" s="187"/>
      <c r="CI30" s="187"/>
      <c r="CJ30" s="187"/>
      <c r="CK30" s="187"/>
      <c r="CL30" s="187"/>
      <c r="CM30" s="187"/>
      <c r="CN30" s="187"/>
      <c r="CO30" s="187"/>
      <c r="CP30" s="187"/>
      <c r="CQ30" s="187"/>
      <c r="CR30" s="187"/>
      <c r="CS30" s="187"/>
      <c r="CT30" s="187"/>
      <c r="CU30" s="187"/>
      <c r="CV30" s="187"/>
      <c r="CW30" s="187"/>
      <c r="CX30" s="187"/>
      <c r="CY30" s="187"/>
      <c r="CZ30" s="187"/>
      <c r="DA30" s="187"/>
      <c r="DB30" s="187"/>
      <c r="DC30" s="187"/>
      <c r="DD30" s="187"/>
      <c r="DE30" s="187"/>
      <c r="DF30" s="187"/>
      <c r="DG30" s="187"/>
      <c r="DH30" s="187"/>
      <c r="DI30" s="187"/>
      <c r="DJ30" s="187"/>
      <c r="DK30" s="187"/>
      <c r="DL30" s="187"/>
      <c r="DM30" s="187"/>
      <c r="DN30" s="187"/>
      <c r="DO30" s="187"/>
      <c r="DP30" s="187"/>
      <c r="DQ30" s="187"/>
      <c r="DR30" s="187"/>
      <c r="DS30" s="187"/>
      <c r="DT30" s="187"/>
      <c r="DU30" s="187"/>
      <c r="DV30" s="187"/>
      <c r="DW30" s="187"/>
      <c r="DX30" s="187"/>
      <c r="DY30" s="187"/>
      <c r="DZ30" s="187"/>
      <c r="EA30" s="187"/>
      <c r="EB30" s="187"/>
      <c r="EC30" s="187"/>
      <c r="ED30" s="187"/>
      <c r="EE30" s="187"/>
      <c r="EF30" s="187"/>
      <c r="EG30" s="187"/>
      <c r="EH30" s="187"/>
      <c r="EI30" s="187"/>
      <c r="EJ30" s="187"/>
      <c r="EK30" s="187"/>
      <c r="EL30" s="187"/>
      <c r="EM30" s="187"/>
      <c r="EN30" s="187"/>
      <c r="EO30" s="187"/>
      <c r="EP30" s="187"/>
      <c r="EQ30" s="187"/>
      <c r="ER30" s="187"/>
      <c r="ES30" s="187"/>
      <c r="ET30" s="187"/>
      <c r="EU30" s="187"/>
      <c r="EV30" s="187"/>
      <c r="EW30" s="187"/>
      <c r="EX30" s="187"/>
      <c r="EY30" s="187"/>
      <c r="EZ30" s="187"/>
      <c r="FA30" s="187"/>
      <c r="FB30" s="187"/>
      <c r="FC30" s="187"/>
      <c r="FD30" s="187"/>
      <c r="FE30" s="187"/>
      <c r="FF30" s="187"/>
      <c r="FG30" s="187"/>
      <c r="FH30" s="187"/>
      <c r="FI30" s="187"/>
      <c r="FJ30" s="187"/>
      <c r="FK30" s="187"/>
      <c r="FL30" s="187"/>
      <c r="FM30" s="187"/>
      <c r="FN30" s="187"/>
      <c r="FO30" s="187"/>
      <c r="FP30" s="187"/>
      <c r="FQ30" s="187"/>
      <c r="FR30" s="187"/>
      <c r="FS30" s="187"/>
      <c r="FT30" s="187"/>
      <c r="FU30" s="187"/>
      <c r="FV30" s="187"/>
      <c r="FW30" s="187"/>
      <c r="FX30" s="187"/>
      <c r="FY30" s="187"/>
      <c r="FZ30" s="187"/>
      <c r="GA30" s="187"/>
      <c r="GB30" s="187"/>
      <c r="GC30" s="187"/>
      <c r="GD30" s="187"/>
      <c r="GE30" s="187"/>
      <c r="GF30" s="187"/>
      <c r="GG30" s="187"/>
      <c r="GH30" s="187"/>
      <c r="GI30" s="187"/>
      <c r="GJ30" s="187"/>
      <c r="GK30" s="187"/>
      <c r="GL30" s="187"/>
      <c r="GM30" s="187"/>
      <c r="GN30" s="187"/>
      <c r="GO30" s="187"/>
      <c r="GP30" s="187"/>
      <c r="GQ30" s="187"/>
      <c r="GR30" s="187"/>
      <c r="GS30" s="187"/>
      <c r="GT30" s="187"/>
      <c r="GU30" s="187"/>
      <c r="GV30" s="187"/>
      <c r="GW30" s="187"/>
      <c r="GX30" s="187"/>
      <c r="GY30" s="187"/>
      <c r="GZ30" s="187"/>
      <c r="HA30" s="187"/>
      <c r="HB30" s="187"/>
      <c r="HC30" s="187"/>
      <c r="HD30" s="187"/>
      <c r="HE30" s="187"/>
      <c r="HF30" s="187"/>
      <c r="HG30" s="187"/>
      <c r="HH30" s="187"/>
      <c r="HI30" s="187"/>
      <c r="HJ30" s="187"/>
      <c r="HK30" s="187"/>
      <c r="HL30" s="187"/>
      <c r="HM30" s="187"/>
      <c r="HN30" s="187"/>
      <c r="HO30" s="187"/>
      <c r="HP30" s="187"/>
      <c r="HQ30" s="187"/>
      <c r="HR30" s="187"/>
      <c r="HS30" s="187"/>
      <c r="HT30" s="187"/>
      <c r="HU30" s="187"/>
      <c r="HV30" s="187"/>
      <c r="HW30" s="187"/>
      <c r="HX30" s="187"/>
      <c r="HY30" s="187"/>
      <c r="HZ30" s="187"/>
      <c r="IA30" s="187"/>
      <c r="IB30" s="187"/>
      <c r="IC30" s="187"/>
      <c r="ID30" s="187"/>
      <c r="IE30" s="187"/>
      <c r="IF30" s="187"/>
      <c r="IG30" s="187"/>
      <c r="IH30" s="187"/>
      <c r="II30" s="187"/>
      <c r="IJ30" s="187"/>
      <c r="IK30" s="187"/>
      <c r="IL30" s="187"/>
      <c r="IM30" s="187"/>
      <c r="IN30" s="187"/>
      <c r="IO30" s="187"/>
      <c r="IP30" s="187"/>
    </row>
    <row r="31" spans="1:250" ht="10.15" customHeight="1">
      <c r="A31" s="208" t="s">
        <v>100</v>
      </c>
      <c r="B31" s="275">
        <v>569.68499999999995</v>
      </c>
      <c r="C31" s="216">
        <v>214.60914785194979</v>
      </c>
      <c r="D31" s="216">
        <v>784.29414785194967</v>
      </c>
      <c r="E31" s="65"/>
      <c r="F31" s="211">
        <v>43.00809777635456</v>
      </c>
      <c r="G31" s="65"/>
      <c r="H31" s="216">
        <v>741.28605007559509</v>
      </c>
      <c r="I31" s="276">
        <v>2.5135661122309405</v>
      </c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  <c r="BD31" s="187"/>
      <c r="BE31" s="187"/>
      <c r="BF31" s="187"/>
      <c r="BG31" s="187"/>
      <c r="BH31" s="187"/>
      <c r="BI31" s="187"/>
      <c r="BJ31" s="187"/>
      <c r="BK31" s="187"/>
      <c r="BL31" s="187"/>
      <c r="BM31" s="187"/>
      <c r="BN31" s="187"/>
      <c r="BO31" s="187"/>
      <c r="BP31" s="187"/>
      <c r="BQ31" s="187"/>
      <c r="BR31" s="187"/>
      <c r="BS31" s="187"/>
      <c r="BT31" s="187"/>
      <c r="BU31" s="187"/>
      <c r="BV31" s="187"/>
      <c r="BW31" s="187"/>
      <c r="BX31" s="187"/>
      <c r="BY31" s="187"/>
      <c r="BZ31" s="187"/>
      <c r="CA31" s="187"/>
      <c r="CB31" s="187"/>
      <c r="CC31" s="187"/>
      <c r="CD31" s="187"/>
      <c r="CE31" s="187"/>
      <c r="CF31" s="187"/>
      <c r="CG31" s="187"/>
      <c r="CH31" s="187"/>
      <c r="CI31" s="187"/>
      <c r="CJ31" s="187"/>
      <c r="CK31" s="187"/>
      <c r="CL31" s="187"/>
      <c r="CM31" s="187"/>
      <c r="CN31" s="187"/>
      <c r="CO31" s="187"/>
      <c r="CP31" s="187"/>
      <c r="CQ31" s="187"/>
      <c r="CR31" s="187"/>
      <c r="CS31" s="187"/>
      <c r="CT31" s="187"/>
      <c r="CU31" s="187"/>
      <c r="CV31" s="187"/>
      <c r="CW31" s="187"/>
      <c r="CX31" s="187"/>
      <c r="CY31" s="187"/>
      <c r="CZ31" s="187"/>
      <c r="DA31" s="187"/>
      <c r="DB31" s="187"/>
      <c r="DC31" s="187"/>
      <c r="DD31" s="187"/>
      <c r="DE31" s="187"/>
      <c r="DF31" s="187"/>
      <c r="DG31" s="187"/>
      <c r="DH31" s="187"/>
      <c r="DI31" s="187"/>
      <c r="DJ31" s="187"/>
      <c r="DK31" s="187"/>
      <c r="DL31" s="187"/>
      <c r="DM31" s="187"/>
      <c r="DN31" s="187"/>
      <c r="DO31" s="187"/>
      <c r="DP31" s="187"/>
      <c r="DQ31" s="187"/>
      <c r="DR31" s="187"/>
      <c r="DS31" s="187"/>
      <c r="DT31" s="187"/>
      <c r="DU31" s="187"/>
      <c r="DV31" s="187"/>
      <c r="DW31" s="187"/>
      <c r="DX31" s="187"/>
      <c r="DY31" s="187"/>
      <c r="DZ31" s="187"/>
      <c r="EA31" s="187"/>
      <c r="EB31" s="187"/>
      <c r="EC31" s="187"/>
      <c r="ED31" s="187"/>
      <c r="EE31" s="187"/>
      <c r="EF31" s="187"/>
      <c r="EG31" s="187"/>
      <c r="EH31" s="187"/>
      <c r="EI31" s="187"/>
      <c r="EJ31" s="187"/>
      <c r="EK31" s="187"/>
      <c r="EL31" s="187"/>
      <c r="EM31" s="187"/>
      <c r="EN31" s="187"/>
      <c r="EO31" s="187"/>
      <c r="EP31" s="187"/>
      <c r="EQ31" s="187"/>
      <c r="ER31" s="187"/>
      <c r="ES31" s="187"/>
      <c r="ET31" s="187"/>
      <c r="EU31" s="187"/>
      <c r="EV31" s="187"/>
      <c r="EW31" s="187"/>
      <c r="EX31" s="187"/>
      <c r="EY31" s="187"/>
      <c r="EZ31" s="187"/>
      <c r="FA31" s="187"/>
      <c r="FB31" s="187"/>
      <c r="FC31" s="187"/>
      <c r="FD31" s="187"/>
      <c r="FE31" s="187"/>
      <c r="FF31" s="187"/>
      <c r="FG31" s="187"/>
      <c r="FH31" s="187"/>
      <c r="FI31" s="187"/>
      <c r="FJ31" s="187"/>
      <c r="FK31" s="187"/>
      <c r="FL31" s="187"/>
      <c r="FM31" s="187"/>
      <c r="FN31" s="187"/>
      <c r="FO31" s="187"/>
      <c r="FP31" s="187"/>
      <c r="FQ31" s="187"/>
      <c r="FR31" s="187"/>
      <c r="FS31" s="187"/>
      <c r="FT31" s="187"/>
      <c r="FU31" s="187"/>
      <c r="FV31" s="187"/>
      <c r="FW31" s="187"/>
      <c r="FX31" s="187"/>
      <c r="FY31" s="187"/>
      <c r="FZ31" s="187"/>
      <c r="GA31" s="187"/>
      <c r="GB31" s="187"/>
      <c r="GC31" s="187"/>
      <c r="GD31" s="187"/>
      <c r="GE31" s="187"/>
      <c r="GF31" s="187"/>
      <c r="GG31" s="187"/>
      <c r="GH31" s="187"/>
      <c r="GI31" s="187"/>
      <c r="GJ31" s="187"/>
      <c r="GK31" s="187"/>
      <c r="GL31" s="187"/>
      <c r="GM31" s="187"/>
      <c r="GN31" s="187"/>
      <c r="GO31" s="187"/>
      <c r="GP31" s="187"/>
      <c r="GQ31" s="187"/>
      <c r="GR31" s="187"/>
      <c r="GS31" s="187"/>
      <c r="GT31" s="187"/>
      <c r="GU31" s="187"/>
      <c r="GV31" s="187"/>
      <c r="GW31" s="187"/>
      <c r="GX31" s="187"/>
      <c r="GY31" s="187"/>
      <c r="GZ31" s="187"/>
      <c r="HA31" s="187"/>
      <c r="HB31" s="187"/>
      <c r="HC31" s="187"/>
      <c r="HD31" s="187"/>
      <c r="HE31" s="187"/>
      <c r="HF31" s="187"/>
      <c r="HG31" s="187"/>
      <c r="HH31" s="187"/>
      <c r="HI31" s="187"/>
      <c r="HJ31" s="187"/>
      <c r="HK31" s="187"/>
      <c r="HL31" s="187"/>
      <c r="HM31" s="187"/>
      <c r="HN31" s="187"/>
      <c r="HO31" s="187"/>
      <c r="HP31" s="187"/>
      <c r="HQ31" s="187"/>
      <c r="HR31" s="187"/>
      <c r="HS31" s="187"/>
      <c r="HT31" s="187"/>
      <c r="HU31" s="187"/>
      <c r="HV31" s="187"/>
      <c r="HW31" s="187"/>
      <c r="HX31" s="187"/>
      <c r="HY31" s="187"/>
      <c r="HZ31" s="187"/>
      <c r="IA31" s="187"/>
      <c r="IB31" s="187"/>
      <c r="IC31" s="187"/>
      <c r="ID31" s="187"/>
      <c r="IE31" s="187"/>
      <c r="IF31" s="187"/>
      <c r="IG31" s="187"/>
      <c r="IH31" s="187"/>
      <c r="II31" s="187"/>
      <c r="IJ31" s="187"/>
      <c r="IK31" s="187"/>
      <c r="IL31" s="187"/>
      <c r="IM31" s="187"/>
      <c r="IN31" s="187"/>
      <c r="IO31" s="187"/>
      <c r="IP31" s="187"/>
    </row>
    <row r="32" spans="1:250" ht="10.15" customHeight="1">
      <c r="A32" s="208" t="s">
        <v>101</v>
      </c>
      <c r="B32" s="275">
        <v>620.96500000000003</v>
      </c>
      <c r="C32" s="216">
        <v>226.46971111468935</v>
      </c>
      <c r="D32" s="216">
        <v>847.43471111468943</v>
      </c>
      <c r="E32" s="65"/>
      <c r="F32" s="211">
        <v>46.255511307511206</v>
      </c>
      <c r="G32" s="65"/>
      <c r="H32" s="216">
        <v>801.17919980717818</v>
      </c>
      <c r="I32" s="276">
        <v>2.6917133121992682</v>
      </c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  <c r="BJ32" s="187"/>
      <c r="BK32" s="187"/>
      <c r="BL32" s="187"/>
      <c r="BM32" s="187"/>
      <c r="BN32" s="187"/>
      <c r="BO32" s="187"/>
      <c r="BP32" s="187"/>
      <c r="BQ32" s="187"/>
      <c r="BR32" s="187"/>
      <c r="BS32" s="187"/>
      <c r="BT32" s="187"/>
      <c r="BU32" s="187"/>
      <c r="BV32" s="187"/>
      <c r="BW32" s="187"/>
      <c r="BX32" s="187"/>
      <c r="BY32" s="187"/>
      <c r="BZ32" s="187"/>
      <c r="CA32" s="187"/>
      <c r="CB32" s="187"/>
      <c r="CC32" s="187"/>
      <c r="CD32" s="187"/>
      <c r="CE32" s="187"/>
      <c r="CF32" s="187"/>
      <c r="CG32" s="187"/>
      <c r="CH32" s="187"/>
      <c r="CI32" s="187"/>
      <c r="CJ32" s="187"/>
      <c r="CK32" s="187"/>
      <c r="CL32" s="187"/>
      <c r="CM32" s="187"/>
      <c r="CN32" s="187"/>
      <c r="CO32" s="187"/>
      <c r="CP32" s="187"/>
      <c r="CQ32" s="187"/>
      <c r="CR32" s="187"/>
      <c r="CS32" s="187"/>
      <c r="CT32" s="187"/>
      <c r="CU32" s="187"/>
      <c r="CV32" s="187"/>
      <c r="CW32" s="187"/>
      <c r="CX32" s="187"/>
      <c r="CY32" s="187"/>
      <c r="CZ32" s="187"/>
      <c r="DA32" s="187"/>
      <c r="DB32" s="187"/>
      <c r="DC32" s="187"/>
      <c r="DD32" s="187"/>
      <c r="DE32" s="187"/>
      <c r="DF32" s="187"/>
      <c r="DG32" s="187"/>
      <c r="DH32" s="187"/>
      <c r="DI32" s="187"/>
      <c r="DJ32" s="187"/>
      <c r="DK32" s="187"/>
      <c r="DL32" s="187"/>
      <c r="DM32" s="187"/>
      <c r="DN32" s="187"/>
      <c r="DO32" s="187"/>
      <c r="DP32" s="187"/>
      <c r="DQ32" s="187"/>
      <c r="DR32" s="187"/>
      <c r="DS32" s="187"/>
      <c r="DT32" s="187"/>
      <c r="DU32" s="187"/>
      <c r="DV32" s="187"/>
      <c r="DW32" s="187"/>
      <c r="DX32" s="187"/>
      <c r="DY32" s="187"/>
      <c r="DZ32" s="187"/>
      <c r="EA32" s="187"/>
      <c r="EB32" s="187"/>
      <c r="EC32" s="187"/>
      <c r="ED32" s="187"/>
      <c r="EE32" s="187"/>
      <c r="EF32" s="187"/>
      <c r="EG32" s="187"/>
      <c r="EH32" s="187"/>
      <c r="EI32" s="187"/>
      <c r="EJ32" s="187"/>
      <c r="EK32" s="187"/>
      <c r="EL32" s="187"/>
      <c r="EM32" s="187"/>
      <c r="EN32" s="187"/>
      <c r="EO32" s="187"/>
      <c r="EP32" s="187"/>
      <c r="EQ32" s="187"/>
      <c r="ER32" s="187"/>
      <c r="ES32" s="187"/>
      <c r="ET32" s="187"/>
      <c r="EU32" s="187"/>
      <c r="EV32" s="187"/>
      <c r="EW32" s="187"/>
      <c r="EX32" s="187"/>
      <c r="EY32" s="187"/>
      <c r="EZ32" s="187"/>
      <c r="FA32" s="187"/>
      <c r="FB32" s="187"/>
      <c r="FC32" s="187"/>
      <c r="FD32" s="187"/>
      <c r="FE32" s="187"/>
      <c r="FF32" s="187"/>
      <c r="FG32" s="187"/>
      <c r="FH32" s="187"/>
      <c r="FI32" s="187"/>
      <c r="FJ32" s="187"/>
      <c r="FK32" s="187"/>
      <c r="FL32" s="187"/>
      <c r="FM32" s="187"/>
      <c r="FN32" s="187"/>
      <c r="FO32" s="187"/>
      <c r="FP32" s="187"/>
      <c r="FQ32" s="187"/>
      <c r="FR32" s="187"/>
      <c r="FS32" s="187"/>
      <c r="FT32" s="187"/>
      <c r="FU32" s="187"/>
      <c r="FV32" s="187"/>
      <c r="FW32" s="187"/>
      <c r="FX32" s="187"/>
      <c r="FY32" s="187"/>
      <c r="FZ32" s="187"/>
      <c r="GA32" s="187"/>
      <c r="GB32" s="187"/>
      <c r="GC32" s="187"/>
      <c r="GD32" s="187"/>
      <c r="GE32" s="187"/>
      <c r="GF32" s="187"/>
      <c r="GG32" s="187"/>
      <c r="GH32" s="187"/>
      <c r="GI32" s="187"/>
      <c r="GJ32" s="187"/>
      <c r="GK32" s="187"/>
      <c r="GL32" s="187"/>
      <c r="GM32" s="187"/>
      <c r="GN32" s="187"/>
      <c r="GO32" s="187"/>
      <c r="GP32" s="187"/>
      <c r="GQ32" s="187"/>
      <c r="GR32" s="187"/>
      <c r="GS32" s="187"/>
      <c r="GT32" s="187"/>
      <c r="GU32" s="187"/>
      <c r="GV32" s="187"/>
      <c r="GW32" s="187"/>
      <c r="GX32" s="187"/>
      <c r="GY32" s="187"/>
      <c r="GZ32" s="187"/>
      <c r="HA32" s="187"/>
      <c r="HB32" s="187"/>
      <c r="HC32" s="187"/>
      <c r="HD32" s="187"/>
      <c r="HE32" s="187"/>
      <c r="HF32" s="187"/>
      <c r="HG32" s="187"/>
      <c r="HH32" s="187"/>
      <c r="HI32" s="187"/>
      <c r="HJ32" s="187"/>
      <c r="HK32" s="187"/>
      <c r="HL32" s="187"/>
      <c r="HM32" s="187"/>
      <c r="HN32" s="187"/>
      <c r="HO32" s="187"/>
      <c r="HP32" s="187"/>
      <c r="HQ32" s="187"/>
      <c r="HR32" s="187"/>
      <c r="HS32" s="187"/>
      <c r="HT32" s="187"/>
      <c r="HU32" s="187"/>
      <c r="HV32" s="187"/>
      <c r="HW32" s="187"/>
      <c r="HX32" s="187"/>
      <c r="HY32" s="187"/>
      <c r="HZ32" s="187"/>
      <c r="IA32" s="187"/>
      <c r="IB32" s="187"/>
      <c r="IC32" s="187"/>
      <c r="ID32" s="187"/>
      <c r="IE32" s="187"/>
      <c r="IF32" s="187"/>
      <c r="IG32" s="187"/>
      <c r="IH32" s="187"/>
      <c r="II32" s="187"/>
      <c r="IJ32" s="187"/>
      <c r="IK32" s="187"/>
      <c r="IL32" s="187"/>
      <c r="IM32" s="187"/>
      <c r="IN32" s="187"/>
      <c r="IO32" s="187"/>
      <c r="IP32" s="187"/>
    </row>
    <row r="33" spans="1:250" ht="10.15" customHeight="1">
      <c r="A33" s="208" t="s">
        <v>102</v>
      </c>
      <c r="B33" s="275">
        <v>540.21</v>
      </c>
      <c r="C33" s="216">
        <v>266.79406224871599</v>
      </c>
      <c r="D33" s="216">
        <v>807.00406224871608</v>
      </c>
      <c r="E33" s="65"/>
      <c r="F33" s="211">
        <v>35.290276156201315</v>
      </c>
      <c r="G33" s="65"/>
      <c r="H33" s="216">
        <v>771.71378609251474</v>
      </c>
      <c r="I33" s="276">
        <v>2.5674627583986904</v>
      </c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7"/>
      <c r="CP33" s="187"/>
      <c r="CQ33" s="187"/>
      <c r="CR33" s="187"/>
      <c r="CS33" s="187"/>
      <c r="CT33" s="187"/>
      <c r="CU33" s="187"/>
      <c r="CV33" s="187"/>
      <c r="CW33" s="187"/>
      <c r="CX33" s="187"/>
      <c r="CY33" s="187"/>
      <c r="CZ33" s="187"/>
      <c r="DA33" s="187"/>
      <c r="DB33" s="187"/>
      <c r="DC33" s="187"/>
      <c r="DD33" s="187"/>
      <c r="DE33" s="187"/>
      <c r="DF33" s="187"/>
      <c r="DG33" s="187"/>
      <c r="DH33" s="187"/>
      <c r="DI33" s="187"/>
      <c r="DJ33" s="187"/>
      <c r="DK33" s="187"/>
      <c r="DL33" s="187"/>
      <c r="DM33" s="187"/>
      <c r="DN33" s="187"/>
      <c r="DO33" s="187"/>
      <c r="DP33" s="187"/>
      <c r="DQ33" s="187"/>
      <c r="DR33" s="187"/>
      <c r="DS33" s="187"/>
      <c r="DT33" s="187"/>
      <c r="DU33" s="187"/>
      <c r="DV33" s="187"/>
      <c r="DW33" s="187"/>
      <c r="DX33" s="187"/>
      <c r="DY33" s="187"/>
      <c r="DZ33" s="187"/>
      <c r="EA33" s="187"/>
      <c r="EB33" s="187"/>
      <c r="EC33" s="187"/>
      <c r="ED33" s="187"/>
      <c r="EE33" s="187"/>
      <c r="EF33" s="187"/>
      <c r="EG33" s="187"/>
      <c r="EH33" s="187"/>
      <c r="EI33" s="187"/>
      <c r="EJ33" s="187"/>
      <c r="EK33" s="187"/>
      <c r="EL33" s="187"/>
      <c r="EM33" s="187"/>
      <c r="EN33" s="187"/>
      <c r="EO33" s="187"/>
      <c r="EP33" s="187"/>
      <c r="EQ33" s="187"/>
      <c r="ER33" s="187"/>
      <c r="ES33" s="187"/>
      <c r="ET33" s="187"/>
      <c r="EU33" s="187"/>
      <c r="EV33" s="187"/>
      <c r="EW33" s="187"/>
      <c r="EX33" s="187"/>
      <c r="EY33" s="187"/>
      <c r="EZ33" s="187"/>
      <c r="FA33" s="187"/>
      <c r="FB33" s="187"/>
      <c r="FC33" s="187"/>
      <c r="FD33" s="187"/>
      <c r="FE33" s="187"/>
      <c r="FF33" s="187"/>
      <c r="FG33" s="187"/>
      <c r="FH33" s="187"/>
      <c r="FI33" s="187"/>
      <c r="FJ33" s="187"/>
      <c r="FK33" s="187"/>
      <c r="FL33" s="187"/>
      <c r="FM33" s="187"/>
      <c r="FN33" s="187"/>
      <c r="FO33" s="187"/>
      <c r="FP33" s="187"/>
      <c r="FQ33" s="187"/>
      <c r="FR33" s="187"/>
      <c r="FS33" s="187"/>
      <c r="FT33" s="187"/>
      <c r="FU33" s="187"/>
      <c r="FV33" s="187"/>
      <c r="FW33" s="187"/>
      <c r="FX33" s="187"/>
      <c r="FY33" s="187"/>
      <c r="FZ33" s="187"/>
      <c r="GA33" s="187"/>
      <c r="GB33" s="187"/>
      <c r="GC33" s="187"/>
      <c r="GD33" s="187"/>
      <c r="GE33" s="187"/>
      <c r="GF33" s="187"/>
      <c r="GG33" s="187"/>
      <c r="GH33" s="187"/>
      <c r="GI33" s="187"/>
      <c r="GJ33" s="187"/>
      <c r="GK33" s="187"/>
      <c r="GL33" s="187"/>
      <c r="GM33" s="187"/>
      <c r="GN33" s="187"/>
      <c r="GO33" s="187"/>
      <c r="GP33" s="187"/>
      <c r="GQ33" s="187"/>
      <c r="GR33" s="187"/>
      <c r="GS33" s="187"/>
      <c r="GT33" s="187"/>
      <c r="GU33" s="187"/>
      <c r="GV33" s="187"/>
      <c r="GW33" s="187"/>
      <c r="GX33" s="187"/>
      <c r="GY33" s="187"/>
      <c r="GZ33" s="187"/>
      <c r="HA33" s="187"/>
      <c r="HB33" s="187"/>
      <c r="HC33" s="187"/>
      <c r="HD33" s="187"/>
      <c r="HE33" s="187"/>
      <c r="HF33" s="187"/>
      <c r="HG33" s="187"/>
      <c r="HH33" s="187"/>
      <c r="HI33" s="187"/>
      <c r="HJ33" s="187"/>
      <c r="HK33" s="187"/>
      <c r="HL33" s="187"/>
      <c r="HM33" s="187"/>
      <c r="HN33" s="187"/>
      <c r="HO33" s="187"/>
      <c r="HP33" s="187"/>
      <c r="HQ33" s="187"/>
      <c r="HR33" s="187"/>
      <c r="HS33" s="187"/>
      <c r="HT33" s="187"/>
      <c r="HU33" s="187"/>
      <c r="HV33" s="187"/>
      <c r="HW33" s="187"/>
      <c r="HX33" s="187"/>
      <c r="HY33" s="187"/>
      <c r="HZ33" s="187"/>
      <c r="IA33" s="187"/>
      <c r="IB33" s="187"/>
      <c r="IC33" s="187"/>
      <c r="ID33" s="187"/>
      <c r="IE33" s="187"/>
      <c r="IF33" s="187"/>
      <c r="IG33" s="187"/>
      <c r="IH33" s="187"/>
      <c r="II33" s="187"/>
      <c r="IJ33" s="187"/>
      <c r="IK33" s="187"/>
      <c r="IL33" s="187"/>
      <c r="IM33" s="187"/>
      <c r="IN33" s="187"/>
      <c r="IO33" s="187"/>
      <c r="IP33" s="187"/>
    </row>
    <row r="34" spans="1:250" ht="10.15" customHeight="1">
      <c r="A34" s="208" t="s">
        <v>173</v>
      </c>
      <c r="B34" s="275">
        <v>793.69500000000005</v>
      </c>
      <c r="C34" s="216">
        <v>213.04770183383368</v>
      </c>
      <c r="D34" s="216">
        <v>1006.7427018338337</v>
      </c>
      <c r="E34" s="65"/>
      <c r="F34" s="211">
        <v>70.456912666526847</v>
      </c>
      <c r="G34" s="65"/>
      <c r="H34" s="216">
        <v>936.28578916730692</v>
      </c>
      <c r="I34" s="276">
        <v>3.0848956605511662</v>
      </c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7"/>
      <c r="CP34" s="187"/>
      <c r="CQ34" s="187"/>
      <c r="CR34" s="187"/>
      <c r="CS34" s="187"/>
      <c r="CT34" s="187"/>
      <c r="CU34" s="187"/>
      <c r="CV34" s="187"/>
      <c r="CW34" s="187"/>
      <c r="CX34" s="187"/>
      <c r="CY34" s="187"/>
      <c r="CZ34" s="187"/>
      <c r="DA34" s="187"/>
      <c r="DB34" s="187"/>
      <c r="DC34" s="187"/>
      <c r="DD34" s="187"/>
      <c r="DE34" s="187"/>
      <c r="DF34" s="187"/>
      <c r="DG34" s="187"/>
      <c r="DH34" s="187"/>
      <c r="DI34" s="187"/>
      <c r="DJ34" s="187"/>
      <c r="DK34" s="187"/>
      <c r="DL34" s="187"/>
      <c r="DM34" s="187"/>
      <c r="DN34" s="187"/>
      <c r="DO34" s="187"/>
      <c r="DP34" s="187"/>
      <c r="DQ34" s="187"/>
      <c r="DR34" s="187"/>
      <c r="DS34" s="187"/>
      <c r="DT34" s="187"/>
      <c r="DU34" s="187"/>
      <c r="DV34" s="187"/>
      <c r="DW34" s="187"/>
      <c r="DX34" s="187"/>
      <c r="DY34" s="187"/>
      <c r="DZ34" s="187"/>
      <c r="EA34" s="187"/>
      <c r="EB34" s="187"/>
      <c r="EC34" s="187"/>
      <c r="ED34" s="187"/>
      <c r="EE34" s="187"/>
      <c r="EF34" s="187"/>
      <c r="EG34" s="187"/>
      <c r="EH34" s="187"/>
      <c r="EI34" s="187"/>
      <c r="EJ34" s="187"/>
      <c r="EK34" s="187"/>
      <c r="EL34" s="187"/>
      <c r="EM34" s="187"/>
      <c r="EN34" s="187"/>
      <c r="EO34" s="187"/>
      <c r="EP34" s="187"/>
      <c r="EQ34" s="187"/>
      <c r="ER34" s="187"/>
      <c r="ES34" s="187"/>
      <c r="ET34" s="187"/>
      <c r="EU34" s="187"/>
      <c r="EV34" s="187"/>
      <c r="EW34" s="187"/>
      <c r="EX34" s="187"/>
      <c r="EY34" s="187"/>
      <c r="EZ34" s="187"/>
      <c r="FA34" s="187"/>
      <c r="FB34" s="187"/>
      <c r="FC34" s="187"/>
      <c r="FD34" s="187"/>
      <c r="FE34" s="187"/>
      <c r="FF34" s="187"/>
      <c r="FG34" s="187"/>
      <c r="FH34" s="187"/>
      <c r="FI34" s="187"/>
      <c r="FJ34" s="187"/>
      <c r="FK34" s="187"/>
      <c r="FL34" s="187"/>
      <c r="FM34" s="187"/>
      <c r="FN34" s="187"/>
      <c r="FO34" s="187"/>
      <c r="FP34" s="187"/>
      <c r="FQ34" s="187"/>
      <c r="FR34" s="187"/>
      <c r="FS34" s="187"/>
      <c r="FT34" s="187"/>
      <c r="FU34" s="187"/>
      <c r="FV34" s="187"/>
      <c r="FW34" s="187"/>
      <c r="FX34" s="187"/>
      <c r="FY34" s="187"/>
      <c r="FZ34" s="187"/>
      <c r="GA34" s="187"/>
      <c r="GB34" s="187"/>
      <c r="GC34" s="187"/>
      <c r="GD34" s="187"/>
      <c r="GE34" s="187"/>
      <c r="GF34" s="187"/>
      <c r="GG34" s="187"/>
      <c r="GH34" s="187"/>
      <c r="GI34" s="187"/>
      <c r="GJ34" s="187"/>
      <c r="GK34" s="187"/>
      <c r="GL34" s="187"/>
      <c r="GM34" s="187"/>
      <c r="GN34" s="187"/>
      <c r="GO34" s="187"/>
      <c r="GP34" s="187"/>
      <c r="GQ34" s="187"/>
      <c r="GR34" s="187"/>
      <c r="GS34" s="187"/>
      <c r="GT34" s="187"/>
      <c r="GU34" s="187"/>
      <c r="GV34" s="187"/>
      <c r="GW34" s="187"/>
      <c r="GX34" s="187"/>
      <c r="GY34" s="187"/>
      <c r="GZ34" s="187"/>
      <c r="HA34" s="187"/>
      <c r="HB34" s="187"/>
      <c r="HC34" s="187"/>
      <c r="HD34" s="187"/>
      <c r="HE34" s="187"/>
      <c r="HF34" s="187"/>
      <c r="HG34" s="187"/>
      <c r="HH34" s="187"/>
      <c r="HI34" s="187"/>
      <c r="HJ34" s="187"/>
      <c r="HK34" s="187"/>
      <c r="HL34" s="187"/>
      <c r="HM34" s="187"/>
      <c r="HN34" s="187"/>
      <c r="HO34" s="187"/>
      <c r="HP34" s="187"/>
      <c r="HQ34" s="187"/>
      <c r="HR34" s="187"/>
      <c r="HS34" s="187"/>
      <c r="HT34" s="187"/>
      <c r="HU34" s="187"/>
      <c r="HV34" s="187"/>
      <c r="HW34" s="187"/>
      <c r="HX34" s="187"/>
      <c r="HY34" s="187"/>
      <c r="HZ34" s="187"/>
      <c r="IA34" s="187"/>
      <c r="IB34" s="187"/>
      <c r="IC34" s="187"/>
      <c r="ID34" s="187"/>
      <c r="IE34" s="187"/>
      <c r="IF34" s="187"/>
      <c r="IG34" s="187"/>
      <c r="IH34" s="187"/>
      <c r="II34" s="187"/>
      <c r="IJ34" s="187"/>
      <c r="IK34" s="187"/>
      <c r="IL34" s="187"/>
      <c r="IM34" s="187"/>
      <c r="IN34" s="187"/>
      <c r="IO34" s="187"/>
      <c r="IP34" s="187"/>
    </row>
    <row r="35" spans="1:250" ht="10.15" customHeight="1">
      <c r="A35" s="208" t="s">
        <v>104</v>
      </c>
      <c r="B35" s="275">
        <v>745.44500000000005</v>
      </c>
      <c r="C35" s="216">
        <v>288.86934539287131</v>
      </c>
      <c r="D35" s="216">
        <v>1034.3143453928715</v>
      </c>
      <c r="E35" s="65"/>
      <c r="F35" s="211">
        <v>64.967276674755411</v>
      </c>
      <c r="G35" s="65"/>
      <c r="H35" s="216">
        <v>969.34706871811602</v>
      </c>
      <c r="I35" s="276">
        <v>3.1656519694662433</v>
      </c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  <c r="DQ35" s="187"/>
      <c r="DR35" s="187"/>
      <c r="DS35" s="187"/>
      <c r="DT35" s="187"/>
      <c r="DU35" s="187"/>
      <c r="DV35" s="187"/>
      <c r="DW35" s="187"/>
      <c r="DX35" s="187"/>
      <c r="DY35" s="187"/>
      <c r="DZ35" s="187"/>
      <c r="EA35" s="187"/>
      <c r="EB35" s="187"/>
      <c r="EC35" s="187"/>
      <c r="ED35" s="187"/>
      <c r="EE35" s="187"/>
      <c r="EF35" s="187"/>
      <c r="EG35" s="187"/>
      <c r="EH35" s="187"/>
      <c r="EI35" s="187"/>
      <c r="EJ35" s="187"/>
      <c r="EK35" s="187"/>
      <c r="EL35" s="187"/>
      <c r="EM35" s="187"/>
      <c r="EN35" s="187"/>
      <c r="EO35" s="187"/>
      <c r="EP35" s="187"/>
      <c r="EQ35" s="187"/>
      <c r="ER35" s="187"/>
      <c r="ES35" s="187"/>
      <c r="ET35" s="187"/>
      <c r="EU35" s="187"/>
      <c r="EV35" s="187"/>
      <c r="EW35" s="187"/>
      <c r="EX35" s="187"/>
      <c r="EY35" s="187"/>
      <c r="EZ35" s="187"/>
      <c r="FA35" s="187"/>
      <c r="FB35" s="187"/>
      <c r="FC35" s="187"/>
      <c r="FD35" s="187"/>
      <c r="FE35" s="187"/>
      <c r="FF35" s="187"/>
      <c r="FG35" s="187"/>
      <c r="FH35" s="187"/>
      <c r="FI35" s="187"/>
      <c r="FJ35" s="187"/>
      <c r="FK35" s="187"/>
      <c r="FL35" s="187"/>
      <c r="FM35" s="187"/>
      <c r="FN35" s="187"/>
      <c r="FO35" s="187"/>
      <c r="FP35" s="187"/>
      <c r="FQ35" s="187"/>
      <c r="FR35" s="187"/>
      <c r="FS35" s="187"/>
      <c r="FT35" s="187"/>
      <c r="FU35" s="187"/>
      <c r="FV35" s="187"/>
      <c r="FW35" s="187"/>
      <c r="FX35" s="187"/>
      <c r="FY35" s="187"/>
      <c r="FZ35" s="187"/>
      <c r="GA35" s="187"/>
      <c r="GB35" s="187"/>
      <c r="GC35" s="187"/>
      <c r="GD35" s="187"/>
      <c r="GE35" s="187"/>
      <c r="GF35" s="187"/>
      <c r="GG35" s="187"/>
      <c r="GH35" s="187"/>
      <c r="GI35" s="187"/>
      <c r="GJ35" s="187"/>
      <c r="GK35" s="187"/>
      <c r="GL35" s="187"/>
      <c r="GM35" s="187"/>
      <c r="GN35" s="187"/>
      <c r="GO35" s="187"/>
      <c r="GP35" s="187"/>
      <c r="GQ35" s="187"/>
      <c r="GR35" s="187"/>
      <c r="GS35" s="187"/>
      <c r="GT35" s="187"/>
      <c r="GU35" s="187"/>
      <c r="GV35" s="187"/>
      <c r="GW35" s="187"/>
      <c r="GX35" s="187"/>
      <c r="GY35" s="187"/>
      <c r="GZ35" s="187"/>
      <c r="HA35" s="187"/>
      <c r="HB35" s="187"/>
      <c r="HC35" s="187"/>
      <c r="HD35" s="187"/>
      <c r="HE35" s="187"/>
      <c r="HF35" s="187"/>
      <c r="HG35" s="187"/>
      <c r="HH35" s="187"/>
      <c r="HI35" s="187"/>
      <c r="HJ35" s="187"/>
      <c r="HK35" s="187"/>
      <c r="HL35" s="187"/>
      <c r="HM35" s="187"/>
      <c r="HN35" s="187"/>
      <c r="HO35" s="187"/>
      <c r="HP35" s="187"/>
      <c r="HQ35" s="187"/>
      <c r="HR35" s="187"/>
      <c r="HS35" s="187"/>
      <c r="HT35" s="187"/>
      <c r="HU35" s="187"/>
      <c r="HV35" s="187"/>
      <c r="HW35" s="187"/>
      <c r="HX35" s="187"/>
      <c r="HY35" s="187"/>
      <c r="HZ35" s="187"/>
      <c r="IA35" s="187"/>
      <c r="IB35" s="187"/>
      <c r="IC35" s="187"/>
      <c r="ID35" s="187"/>
      <c r="IE35" s="187"/>
      <c r="IF35" s="187"/>
      <c r="IG35" s="187"/>
      <c r="IH35" s="187"/>
      <c r="II35" s="187"/>
      <c r="IJ35" s="187"/>
      <c r="IK35" s="187"/>
      <c r="IL35" s="187"/>
      <c r="IM35" s="187"/>
      <c r="IN35" s="187"/>
      <c r="IO35" s="187"/>
      <c r="IP35" s="187"/>
    </row>
    <row r="36" spans="1:250" s="65" customFormat="1" ht="10.15" customHeight="1">
      <c r="A36" s="208" t="s">
        <v>175</v>
      </c>
      <c r="B36" s="275">
        <v>959.7700000000001</v>
      </c>
      <c r="C36" s="216">
        <v>282.77907980939403</v>
      </c>
      <c r="D36" s="216">
        <v>1242.5490798093942</v>
      </c>
      <c r="F36" s="211">
        <v>75.461245080561454</v>
      </c>
      <c r="H36" s="216">
        <v>1167.0878347288328</v>
      </c>
      <c r="I36" s="276">
        <v>3.7790224395285117</v>
      </c>
      <c r="J36" s="18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7"/>
      <c r="AA36" s="277"/>
      <c r="AB36" s="277"/>
      <c r="AC36" s="277"/>
      <c r="AD36" s="277"/>
      <c r="AE36" s="277"/>
      <c r="AF36" s="277"/>
      <c r="AG36" s="277"/>
      <c r="AH36" s="277"/>
      <c r="AI36" s="277"/>
      <c r="AJ36" s="277"/>
      <c r="AK36" s="277"/>
      <c r="AL36" s="277"/>
      <c r="AM36" s="277"/>
      <c r="AN36" s="277"/>
      <c r="AO36" s="277"/>
      <c r="AP36" s="277"/>
      <c r="AQ36" s="277"/>
      <c r="AR36" s="277"/>
      <c r="AS36" s="277"/>
      <c r="AT36" s="277"/>
      <c r="AU36" s="277"/>
      <c r="AV36" s="277"/>
      <c r="AW36" s="277"/>
      <c r="AX36" s="277"/>
      <c r="AY36" s="277"/>
      <c r="AZ36" s="277"/>
      <c r="BA36" s="277"/>
      <c r="BB36" s="277"/>
      <c r="BC36" s="277"/>
      <c r="BD36" s="277"/>
      <c r="BE36" s="277"/>
      <c r="BF36" s="277"/>
      <c r="BG36" s="277"/>
      <c r="BH36" s="277"/>
      <c r="BI36" s="277"/>
      <c r="BJ36" s="277"/>
      <c r="BK36" s="277"/>
      <c r="BL36" s="277"/>
      <c r="BM36" s="277"/>
      <c r="BN36" s="277"/>
      <c r="BO36" s="277"/>
      <c r="BP36" s="277"/>
      <c r="BQ36" s="277"/>
      <c r="BR36" s="277"/>
      <c r="BS36" s="277"/>
      <c r="BT36" s="277"/>
      <c r="BU36" s="277"/>
      <c r="BV36" s="277"/>
      <c r="BW36" s="277"/>
      <c r="BX36" s="277"/>
      <c r="BY36" s="277"/>
      <c r="BZ36" s="277"/>
      <c r="CA36" s="277"/>
      <c r="CB36" s="277"/>
      <c r="CC36" s="277"/>
      <c r="CD36" s="277"/>
      <c r="CE36" s="277"/>
      <c r="CF36" s="277"/>
      <c r="CG36" s="277"/>
      <c r="CH36" s="277"/>
      <c r="CI36" s="277"/>
      <c r="CJ36" s="277"/>
      <c r="CK36" s="277"/>
      <c r="CL36" s="277"/>
      <c r="CM36" s="277"/>
      <c r="CN36" s="277"/>
      <c r="CO36" s="277"/>
      <c r="CP36" s="277"/>
      <c r="CQ36" s="277"/>
      <c r="CR36" s="277"/>
      <c r="CS36" s="277"/>
      <c r="CT36" s="277"/>
      <c r="CU36" s="277"/>
      <c r="CV36" s="277"/>
      <c r="CW36" s="277"/>
      <c r="CX36" s="277"/>
      <c r="CY36" s="277"/>
      <c r="CZ36" s="277"/>
      <c r="DA36" s="277"/>
      <c r="DB36" s="277"/>
      <c r="DC36" s="277"/>
      <c r="DD36" s="277"/>
      <c r="DE36" s="277"/>
      <c r="DF36" s="277"/>
      <c r="DG36" s="277"/>
      <c r="DH36" s="277"/>
      <c r="DI36" s="277"/>
      <c r="DJ36" s="277"/>
      <c r="DK36" s="277"/>
      <c r="DL36" s="277"/>
      <c r="DM36" s="277"/>
      <c r="DN36" s="277"/>
      <c r="DO36" s="277"/>
      <c r="DP36" s="277"/>
      <c r="DQ36" s="277"/>
      <c r="DR36" s="277"/>
      <c r="DS36" s="277"/>
      <c r="DT36" s="277"/>
      <c r="DU36" s="277"/>
      <c r="DV36" s="277"/>
      <c r="DW36" s="277"/>
      <c r="DX36" s="277"/>
      <c r="DY36" s="277"/>
      <c r="DZ36" s="277"/>
      <c r="EA36" s="277"/>
      <c r="EB36" s="277"/>
      <c r="EC36" s="277"/>
      <c r="ED36" s="277"/>
      <c r="EE36" s="277"/>
      <c r="EF36" s="277"/>
      <c r="EG36" s="277"/>
      <c r="EH36" s="277"/>
      <c r="EI36" s="277"/>
      <c r="EJ36" s="277"/>
      <c r="EK36" s="277"/>
      <c r="EL36" s="277"/>
      <c r="EM36" s="277"/>
      <c r="EN36" s="277"/>
      <c r="EO36" s="277"/>
      <c r="EP36" s="277"/>
      <c r="EQ36" s="277"/>
      <c r="ER36" s="277"/>
      <c r="ES36" s="277"/>
      <c r="ET36" s="277"/>
      <c r="EU36" s="277"/>
      <c r="EV36" s="277"/>
      <c r="EW36" s="277"/>
      <c r="EX36" s="277"/>
      <c r="EY36" s="277"/>
      <c r="EZ36" s="277"/>
      <c r="FA36" s="277"/>
      <c r="FB36" s="277"/>
      <c r="FC36" s="277"/>
      <c r="FD36" s="277"/>
      <c r="FE36" s="277"/>
      <c r="FF36" s="277"/>
      <c r="FG36" s="277"/>
      <c r="FH36" s="277"/>
      <c r="FI36" s="277"/>
      <c r="FJ36" s="277"/>
      <c r="FK36" s="277"/>
      <c r="FL36" s="277"/>
      <c r="FM36" s="277"/>
      <c r="FN36" s="277"/>
      <c r="FO36" s="277"/>
      <c r="FP36" s="277"/>
      <c r="FQ36" s="277"/>
      <c r="FR36" s="277"/>
      <c r="FS36" s="277"/>
      <c r="FT36" s="277"/>
      <c r="FU36" s="277"/>
      <c r="FV36" s="277"/>
      <c r="FW36" s="277"/>
      <c r="FX36" s="277"/>
      <c r="FY36" s="277"/>
      <c r="FZ36" s="277"/>
      <c r="GA36" s="277"/>
      <c r="GB36" s="277"/>
      <c r="GC36" s="277"/>
      <c r="GD36" s="277"/>
      <c r="GE36" s="277"/>
      <c r="GF36" s="277"/>
      <c r="GG36" s="277"/>
      <c r="GH36" s="277"/>
      <c r="GI36" s="277"/>
      <c r="GJ36" s="277"/>
      <c r="GK36" s="277"/>
      <c r="GL36" s="277"/>
      <c r="GM36" s="277"/>
      <c r="GN36" s="277"/>
      <c r="GO36" s="277"/>
      <c r="GP36" s="277"/>
      <c r="GQ36" s="277"/>
      <c r="GR36" s="277"/>
      <c r="GS36" s="277"/>
      <c r="GT36" s="277"/>
      <c r="GU36" s="277"/>
      <c r="GV36" s="277"/>
      <c r="GW36" s="277"/>
      <c r="GX36" s="277"/>
      <c r="GY36" s="277"/>
      <c r="GZ36" s="277"/>
      <c r="HA36" s="277"/>
      <c r="HB36" s="277"/>
      <c r="HC36" s="277"/>
      <c r="HD36" s="277"/>
      <c r="HE36" s="277"/>
      <c r="HF36" s="277"/>
      <c r="HG36" s="277"/>
      <c r="HH36" s="277"/>
      <c r="HI36" s="277"/>
      <c r="HJ36" s="277"/>
      <c r="HK36" s="277"/>
      <c r="HL36" s="277"/>
      <c r="HM36" s="277"/>
      <c r="HN36" s="277"/>
      <c r="HO36" s="277"/>
      <c r="HP36" s="277"/>
      <c r="HQ36" s="277"/>
      <c r="HR36" s="277"/>
      <c r="HS36" s="277"/>
      <c r="HT36" s="277"/>
      <c r="HU36" s="277"/>
      <c r="HV36" s="277"/>
      <c r="HW36" s="277"/>
      <c r="HX36" s="277"/>
      <c r="HY36" s="277"/>
      <c r="HZ36" s="277"/>
      <c r="IA36" s="277"/>
      <c r="IB36" s="277"/>
      <c r="IC36" s="277"/>
      <c r="ID36" s="277"/>
      <c r="IE36" s="277"/>
      <c r="IF36" s="277"/>
      <c r="IG36" s="277"/>
      <c r="IH36" s="277"/>
      <c r="II36" s="277"/>
      <c r="IJ36" s="277"/>
      <c r="IK36" s="277"/>
      <c r="IL36" s="277"/>
      <c r="IM36" s="277"/>
      <c r="IN36" s="277"/>
      <c r="IO36" s="277"/>
      <c r="IP36" s="277"/>
    </row>
    <row r="37" spans="1:250" s="65" customFormat="1" ht="10.15" customHeight="1">
      <c r="A37" s="208" t="s">
        <v>262</v>
      </c>
      <c r="B37" s="275">
        <v>1068.175</v>
      </c>
      <c r="C37" s="216">
        <v>333.9450925875334</v>
      </c>
      <c r="D37" s="216">
        <v>1402.1200925875332</v>
      </c>
      <c r="F37" s="211">
        <v>113.88762778098999</v>
      </c>
      <c r="H37" s="216">
        <v>1288.2324648065432</v>
      </c>
      <c r="I37" s="276">
        <v>4.1481927565220023</v>
      </c>
      <c r="J37" s="18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77"/>
      <c r="AW37" s="277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77"/>
      <c r="BI37" s="277"/>
      <c r="BJ37" s="277"/>
      <c r="BK37" s="277"/>
      <c r="BL37" s="277"/>
      <c r="BM37" s="277"/>
      <c r="BN37" s="277"/>
      <c r="BO37" s="277"/>
      <c r="BP37" s="277"/>
      <c r="BQ37" s="277"/>
      <c r="BR37" s="277"/>
      <c r="BS37" s="277"/>
      <c r="BT37" s="277"/>
      <c r="BU37" s="277"/>
      <c r="BV37" s="277"/>
      <c r="BW37" s="277"/>
      <c r="BX37" s="277"/>
      <c r="BY37" s="277"/>
      <c r="BZ37" s="277"/>
      <c r="CA37" s="277"/>
      <c r="CB37" s="277"/>
      <c r="CC37" s="277"/>
      <c r="CD37" s="277"/>
      <c r="CE37" s="277"/>
      <c r="CF37" s="277"/>
      <c r="CG37" s="277"/>
      <c r="CH37" s="277"/>
      <c r="CI37" s="277"/>
      <c r="CJ37" s="277"/>
      <c r="CK37" s="277"/>
      <c r="CL37" s="277"/>
      <c r="CM37" s="277"/>
      <c r="CN37" s="277"/>
      <c r="CO37" s="277"/>
      <c r="CP37" s="277"/>
      <c r="CQ37" s="277"/>
      <c r="CR37" s="277"/>
      <c r="CS37" s="277"/>
      <c r="CT37" s="277"/>
      <c r="CU37" s="277"/>
      <c r="CV37" s="277"/>
      <c r="CW37" s="277"/>
      <c r="CX37" s="277"/>
      <c r="CY37" s="277"/>
      <c r="CZ37" s="277"/>
      <c r="DA37" s="277"/>
      <c r="DB37" s="277"/>
      <c r="DC37" s="277"/>
      <c r="DD37" s="277"/>
      <c r="DE37" s="277"/>
      <c r="DF37" s="277"/>
      <c r="DG37" s="277"/>
      <c r="DH37" s="277"/>
      <c r="DI37" s="277"/>
      <c r="DJ37" s="277"/>
      <c r="DK37" s="277"/>
      <c r="DL37" s="277"/>
      <c r="DM37" s="277"/>
      <c r="DN37" s="277"/>
      <c r="DO37" s="277"/>
      <c r="DP37" s="277"/>
      <c r="DQ37" s="277"/>
      <c r="DR37" s="277"/>
      <c r="DS37" s="277"/>
      <c r="DT37" s="277"/>
      <c r="DU37" s="277"/>
      <c r="DV37" s="277"/>
      <c r="DW37" s="277"/>
      <c r="DX37" s="277"/>
      <c r="DY37" s="277"/>
      <c r="DZ37" s="277"/>
      <c r="EA37" s="277"/>
      <c r="EB37" s="277"/>
      <c r="EC37" s="277"/>
      <c r="ED37" s="277"/>
      <c r="EE37" s="277"/>
      <c r="EF37" s="277"/>
      <c r="EG37" s="277"/>
      <c r="EH37" s="277"/>
      <c r="EI37" s="277"/>
      <c r="EJ37" s="277"/>
      <c r="EK37" s="277"/>
      <c r="EL37" s="277"/>
      <c r="EM37" s="277"/>
      <c r="EN37" s="277"/>
      <c r="EO37" s="277"/>
      <c r="EP37" s="277"/>
      <c r="EQ37" s="277"/>
      <c r="ER37" s="277"/>
      <c r="ES37" s="277"/>
      <c r="ET37" s="277"/>
      <c r="EU37" s="277"/>
      <c r="EV37" s="277"/>
      <c r="EW37" s="277"/>
      <c r="EX37" s="277"/>
      <c r="EY37" s="277"/>
      <c r="EZ37" s="277"/>
      <c r="FA37" s="277"/>
      <c r="FB37" s="277"/>
      <c r="FC37" s="277"/>
      <c r="FD37" s="277"/>
      <c r="FE37" s="277"/>
      <c r="FF37" s="277"/>
      <c r="FG37" s="277"/>
      <c r="FH37" s="277"/>
      <c r="FI37" s="277"/>
      <c r="FJ37" s="277"/>
      <c r="FK37" s="277"/>
      <c r="FL37" s="277"/>
      <c r="FM37" s="277"/>
      <c r="FN37" s="277"/>
      <c r="FO37" s="277"/>
      <c r="FP37" s="277"/>
      <c r="FQ37" s="277"/>
      <c r="FR37" s="277"/>
      <c r="FS37" s="277"/>
      <c r="FT37" s="277"/>
      <c r="FU37" s="277"/>
      <c r="FV37" s="277"/>
      <c r="FW37" s="277"/>
      <c r="FX37" s="277"/>
      <c r="FY37" s="277"/>
      <c r="FZ37" s="277"/>
      <c r="GA37" s="277"/>
      <c r="GB37" s="277"/>
      <c r="GC37" s="277"/>
      <c r="GD37" s="277"/>
      <c r="GE37" s="277"/>
      <c r="GF37" s="277"/>
      <c r="GG37" s="277"/>
      <c r="GH37" s="277"/>
      <c r="GI37" s="277"/>
      <c r="GJ37" s="277"/>
      <c r="GK37" s="277"/>
      <c r="GL37" s="277"/>
      <c r="GM37" s="277"/>
      <c r="GN37" s="277"/>
      <c r="GO37" s="277"/>
      <c r="GP37" s="277"/>
      <c r="GQ37" s="277"/>
      <c r="GR37" s="277"/>
      <c r="GS37" s="277"/>
      <c r="GT37" s="277"/>
      <c r="GU37" s="277"/>
      <c r="GV37" s="277"/>
      <c r="GW37" s="277"/>
      <c r="GX37" s="277"/>
      <c r="GY37" s="277"/>
      <c r="GZ37" s="277"/>
      <c r="HA37" s="277"/>
      <c r="HB37" s="277"/>
      <c r="HC37" s="277"/>
      <c r="HD37" s="277"/>
      <c r="HE37" s="277"/>
      <c r="HF37" s="277"/>
      <c r="HG37" s="277"/>
      <c r="HH37" s="277"/>
      <c r="HI37" s="277"/>
      <c r="HJ37" s="277"/>
      <c r="HK37" s="277"/>
      <c r="HL37" s="277"/>
      <c r="HM37" s="277"/>
      <c r="HN37" s="277"/>
      <c r="HO37" s="277"/>
      <c r="HP37" s="277"/>
      <c r="HQ37" s="277"/>
      <c r="HR37" s="277"/>
      <c r="HS37" s="277"/>
      <c r="HT37" s="277"/>
      <c r="HU37" s="277"/>
      <c r="HV37" s="277"/>
      <c r="HW37" s="277"/>
      <c r="HX37" s="277"/>
      <c r="HY37" s="277"/>
      <c r="HZ37" s="277"/>
      <c r="IA37" s="277"/>
      <c r="IB37" s="277"/>
      <c r="IC37" s="277"/>
      <c r="ID37" s="277"/>
      <c r="IE37" s="277"/>
      <c r="IF37" s="277"/>
      <c r="IG37" s="277"/>
      <c r="IH37" s="277"/>
      <c r="II37" s="277"/>
      <c r="IJ37" s="277"/>
      <c r="IK37" s="277"/>
      <c r="IL37" s="277"/>
      <c r="IM37" s="277"/>
      <c r="IN37" s="277"/>
      <c r="IO37" s="277"/>
      <c r="IP37" s="277"/>
    </row>
    <row r="38" spans="1:250" s="65" customFormat="1" ht="10.15" customHeight="1">
      <c r="A38" s="208" t="s">
        <v>263</v>
      </c>
      <c r="B38" s="275">
        <v>1062.51</v>
      </c>
      <c r="C38" s="216">
        <v>324.59273068623833</v>
      </c>
      <c r="D38" s="216">
        <v>1387.1027306862384</v>
      </c>
      <c r="F38" s="211">
        <v>81.014607893838658</v>
      </c>
      <c r="H38" s="216">
        <v>1306.0881227923996</v>
      </c>
      <c r="I38" s="276">
        <v>4.1752073421751108</v>
      </c>
      <c r="J38" s="18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77"/>
      <c r="AO38" s="277"/>
      <c r="AP38" s="277"/>
      <c r="AQ38" s="277"/>
      <c r="AR38" s="277"/>
      <c r="AS38" s="277"/>
      <c r="AT38" s="277"/>
      <c r="AU38" s="277"/>
      <c r="AV38" s="277"/>
      <c r="AW38" s="277"/>
      <c r="AX38" s="277"/>
      <c r="AY38" s="277"/>
      <c r="AZ38" s="277"/>
      <c r="BA38" s="277"/>
      <c r="BB38" s="277"/>
      <c r="BC38" s="277"/>
      <c r="BD38" s="277"/>
      <c r="BE38" s="277"/>
      <c r="BF38" s="277"/>
      <c r="BG38" s="277"/>
      <c r="BH38" s="277"/>
      <c r="BI38" s="277"/>
      <c r="BJ38" s="277"/>
      <c r="BK38" s="277"/>
      <c r="BL38" s="277"/>
      <c r="BM38" s="277"/>
      <c r="BN38" s="277"/>
      <c r="BO38" s="277"/>
      <c r="BP38" s="277"/>
      <c r="BQ38" s="277"/>
      <c r="BR38" s="277"/>
      <c r="BS38" s="277"/>
      <c r="BT38" s="277"/>
      <c r="BU38" s="277"/>
      <c r="BV38" s="277"/>
      <c r="BW38" s="277"/>
      <c r="BX38" s="277"/>
      <c r="BY38" s="277"/>
      <c r="BZ38" s="277"/>
      <c r="CA38" s="277"/>
      <c r="CB38" s="277"/>
      <c r="CC38" s="277"/>
      <c r="CD38" s="277"/>
      <c r="CE38" s="277"/>
      <c r="CF38" s="277"/>
      <c r="CG38" s="277"/>
      <c r="CH38" s="277"/>
      <c r="CI38" s="277"/>
      <c r="CJ38" s="277"/>
      <c r="CK38" s="277"/>
      <c r="CL38" s="277"/>
      <c r="CM38" s="277"/>
      <c r="CN38" s="277"/>
      <c r="CO38" s="277"/>
      <c r="CP38" s="277"/>
      <c r="CQ38" s="277"/>
      <c r="CR38" s="277"/>
      <c r="CS38" s="277"/>
      <c r="CT38" s="277"/>
      <c r="CU38" s="277"/>
      <c r="CV38" s="277"/>
      <c r="CW38" s="277"/>
      <c r="CX38" s="277"/>
      <c r="CY38" s="277"/>
      <c r="CZ38" s="277"/>
      <c r="DA38" s="277"/>
      <c r="DB38" s="277"/>
      <c r="DC38" s="277"/>
      <c r="DD38" s="277"/>
      <c r="DE38" s="277"/>
      <c r="DF38" s="277"/>
      <c r="DG38" s="277"/>
      <c r="DH38" s="277"/>
      <c r="DI38" s="277"/>
      <c r="DJ38" s="277"/>
      <c r="DK38" s="277"/>
      <c r="DL38" s="277"/>
      <c r="DM38" s="277"/>
      <c r="DN38" s="277"/>
      <c r="DO38" s="277"/>
      <c r="DP38" s="277"/>
      <c r="DQ38" s="277"/>
      <c r="DR38" s="277"/>
      <c r="DS38" s="277"/>
      <c r="DT38" s="277"/>
      <c r="DU38" s="277"/>
      <c r="DV38" s="277"/>
      <c r="DW38" s="277"/>
      <c r="DX38" s="277"/>
      <c r="DY38" s="277"/>
      <c r="DZ38" s="277"/>
      <c r="EA38" s="277"/>
      <c r="EB38" s="277"/>
      <c r="EC38" s="277"/>
      <c r="ED38" s="277"/>
      <c r="EE38" s="277"/>
      <c r="EF38" s="277"/>
      <c r="EG38" s="277"/>
      <c r="EH38" s="277"/>
      <c r="EI38" s="277"/>
      <c r="EJ38" s="277"/>
      <c r="EK38" s="277"/>
      <c r="EL38" s="277"/>
      <c r="EM38" s="277"/>
      <c r="EN38" s="277"/>
      <c r="EO38" s="277"/>
      <c r="EP38" s="277"/>
      <c r="EQ38" s="277"/>
      <c r="ER38" s="277"/>
      <c r="ES38" s="277"/>
      <c r="ET38" s="277"/>
      <c r="EU38" s="277"/>
      <c r="EV38" s="277"/>
      <c r="EW38" s="277"/>
      <c r="EX38" s="277"/>
      <c r="EY38" s="277"/>
      <c r="EZ38" s="277"/>
      <c r="FA38" s="277"/>
      <c r="FB38" s="277"/>
      <c r="FC38" s="277"/>
      <c r="FD38" s="277"/>
      <c r="FE38" s="277"/>
      <c r="FF38" s="277"/>
      <c r="FG38" s="277"/>
      <c r="FH38" s="277"/>
      <c r="FI38" s="277"/>
      <c r="FJ38" s="277"/>
      <c r="FK38" s="277"/>
      <c r="FL38" s="277"/>
      <c r="FM38" s="277"/>
      <c r="FN38" s="277"/>
      <c r="FO38" s="277"/>
      <c r="FP38" s="277"/>
      <c r="FQ38" s="277"/>
      <c r="FR38" s="277"/>
      <c r="FS38" s="277"/>
      <c r="FT38" s="277"/>
      <c r="FU38" s="277"/>
      <c r="FV38" s="277"/>
      <c r="FW38" s="277"/>
      <c r="FX38" s="277"/>
      <c r="FY38" s="277"/>
      <c r="FZ38" s="277"/>
      <c r="GA38" s="277"/>
      <c r="GB38" s="277"/>
      <c r="GC38" s="277"/>
      <c r="GD38" s="277"/>
      <c r="GE38" s="277"/>
      <c r="GF38" s="277"/>
      <c r="GG38" s="277"/>
      <c r="GH38" s="277"/>
      <c r="GI38" s="277"/>
      <c r="GJ38" s="277"/>
      <c r="GK38" s="277"/>
      <c r="GL38" s="277"/>
      <c r="GM38" s="277"/>
      <c r="GN38" s="277"/>
      <c r="GO38" s="277"/>
      <c r="GP38" s="277"/>
      <c r="GQ38" s="277"/>
      <c r="GR38" s="277"/>
      <c r="GS38" s="277"/>
      <c r="GT38" s="277"/>
      <c r="GU38" s="277"/>
      <c r="GV38" s="277"/>
      <c r="GW38" s="277"/>
      <c r="GX38" s="277"/>
      <c r="GY38" s="277"/>
      <c r="GZ38" s="277"/>
      <c r="HA38" s="277"/>
      <c r="HB38" s="277"/>
      <c r="HC38" s="277"/>
      <c r="HD38" s="277"/>
      <c r="HE38" s="277"/>
      <c r="HF38" s="277"/>
      <c r="HG38" s="277"/>
      <c r="HH38" s="277"/>
      <c r="HI38" s="277"/>
      <c r="HJ38" s="277"/>
      <c r="HK38" s="277"/>
      <c r="HL38" s="277"/>
      <c r="HM38" s="277"/>
      <c r="HN38" s="277"/>
      <c r="HO38" s="277"/>
      <c r="HP38" s="277"/>
      <c r="HQ38" s="277"/>
      <c r="HR38" s="277"/>
      <c r="HS38" s="277"/>
      <c r="HT38" s="277"/>
      <c r="HU38" s="277"/>
      <c r="HV38" s="277"/>
      <c r="HW38" s="277"/>
      <c r="HX38" s="277"/>
      <c r="HY38" s="277"/>
      <c r="HZ38" s="277"/>
      <c r="IA38" s="277"/>
      <c r="IB38" s="277"/>
      <c r="IC38" s="277"/>
      <c r="ID38" s="277"/>
      <c r="IE38" s="277"/>
      <c r="IF38" s="277"/>
      <c r="IG38" s="277"/>
      <c r="IH38" s="277"/>
      <c r="II38" s="277"/>
      <c r="IJ38" s="277"/>
      <c r="IK38" s="277"/>
      <c r="IL38" s="277"/>
      <c r="IM38" s="277"/>
      <c r="IN38" s="277"/>
      <c r="IO38" s="277"/>
      <c r="IP38" s="277"/>
    </row>
    <row r="39" spans="1:250" s="65" customFormat="1" ht="10.15" customHeight="1">
      <c r="A39" s="208" t="s">
        <v>176</v>
      </c>
      <c r="B39" s="275">
        <v>1168.2250000000001</v>
      </c>
      <c r="C39" s="216">
        <v>340.16548822588504</v>
      </c>
      <c r="D39" s="216">
        <v>1508.3904882258853</v>
      </c>
      <c r="F39" s="211">
        <v>92.718096204020213</v>
      </c>
      <c r="H39" s="216">
        <v>1415.6723920218651</v>
      </c>
      <c r="I39" s="276">
        <v>4.4929216807825245</v>
      </c>
      <c r="J39" s="18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  <c r="AC39" s="277"/>
      <c r="AD39" s="277"/>
      <c r="AE39" s="277"/>
      <c r="AF39" s="277"/>
      <c r="AG39" s="277"/>
      <c r="AH39" s="277"/>
      <c r="AI39" s="277"/>
      <c r="AJ39" s="277"/>
      <c r="AK39" s="277"/>
      <c r="AL39" s="277"/>
      <c r="AM39" s="277"/>
      <c r="AN39" s="277"/>
      <c r="AO39" s="277"/>
      <c r="AP39" s="277"/>
      <c r="AQ39" s="277"/>
      <c r="AR39" s="277"/>
      <c r="AS39" s="277"/>
      <c r="AT39" s="277"/>
      <c r="AU39" s="277"/>
      <c r="AV39" s="277"/>
      <c r="AW39" s="277"/>
      <c r="AX39" s="277"/>
      <c r="AY39" s="277"/>
      <c r="AZ39" s="277"/>
      <c r="BA39" s="277"/>
      <c r="BB39" s="277"/>
      <c r="BC39" s="277"/>
      <c r="BD39" s="277"/>
      <c r="BE39" s="277"/>
      <c r="BF39" s="277"/>
      <c r="BG39" s="277"/>
      <c r="BH39" s="277"/>
      <c r="BI39" s="277"/>
      <c r="BJ39" s="277"/>
      <c r="BK39" s="277"/>
      <c r="BL39" s="277"/>
      <c r="BM39" s="277"/>
      <c r="BN39" s="277"/>
      <c r="BO39" s="277"/>
      <c r="BP39" s="277"/>
      <c r="BQ39" s="277"/>
      <c r="BR39" s="277"/>
      <c r="BS39" s="277"/>
      <c r="BT39" s="277"/>
      <c r="BU39" s="277"/>
      <c r="BV39" s="277"/>
      <c r="BW39" s="277"/>
      <c r="BX39" s="277"/>
      <c r="BY39" s="277"/>
      <c r="BZ39" s="277"/>
      <c r="CA39" s="277"/>
      <c r="CB39" s="277"/>
      <c r="CC39" s="277"/>
      <c r="CD39" s="277"/>
      <c r="CE39" s="277"/>
      <c r="CF39" s="277"/>
      <c r="CG39" s="277"/>
      <c r="CH39" s="277"/>
      <c r="CI39" s="277"/>
      <c r="CJ39" s="277"/>
      <c r="CK39" s="277"/>
      <c r="CL39" s="277"/>
      <c r="CM39" s="277"/>
      <c r="CN39" s="277"/>
      <c r="CO39" s="277"/>
      <c r="CP39" s="277"/>
      <c r="CQ39" s="277"/>
      <c r="CR39" s="277"/>
      <c r="CS39" s="277"/>
      <c r="CT39" s="277"/>
      <c r="CU39" s="277"/>
      <c r="CV39" s="277"/>
      <c r="CW39" s="277"/>
      <c r="CX39" s="277"/>
      <c r="CY39" s="277"/>
      <c r="CZ39" s="277"/>
      <c r="DA39" s="277"/>
      <c r="DB39" s="277"/>
      <c r="DC39" s="277"/>
      <c r="DD39" s="277"/>
      <c r="DE39" s="277"/>
      <c r="DF39" s="277"/>
      <c r="DG39" s="277"/>
      <c r="DH39" s="277"/>
      <c r="DI39" s="277"/>
      <c r="DJ39" s="277"/>
      <c r="DK39" s="277"/>
      <c r="DL39" s="277"/>
      <c r="DM39" s="277"/>
      <c r="DN39" s="277"/>
      <c r="DO39" s="277"/>
      <c r="DP39" s="277"/>
      <c r="DQ39" s="277"/>
      <c r="DR39" s="277"/>
      <c r="DS39" s="277"/>
      <c r="DT39" s="277"/>
      <c r="DU39" s="277"/>
      <c r="DV39" s="277"/>
      <c r="DW39" s="277"/>
      <c r="DX39" s="277"/>
      <c r="DY39" s="277"/>
      <c r="DZ39" s="277"/>
      <c r="EA39" s="277"/>
      <c r="EB39" s="277"/>
      <c r="EC39" s="277"/>
      <c r="ED39" s="277"/>
      <c r="EE39" s="277"/>
      <c r="EF39" s="277"/>
      <c r="EG39" s="277"/>
      <c r="EH39" s="277"/>
      <c r="EI39" s="277"/>
      <c r="EJ39" s="277"/>
      <c r="EK39" s="277"/>
      <c r="EL39" s="277"/>
      <c r="EM39" s="277"/>
      <c r="EN39" s="277"/>
      <c r="EO39" s="277"/>
      <c r="EP39" s="277"/>
      <c r="EQ39" s="277"/>
      <c r="ER39" s="277"/>
      <c r="ES39" s="277"/>
      <c r="ET39" s="277"/>
      <c r="EU39" s="277"/>
      <c r="EV39" s="277"/>
      <c r="EW39" s="277"/>
      <c r="EX39" s="277"/>
      <c r="EY39" s="277"/>
      <c r="EZ39" s="277"/>
      <c r="FA39" s="277"/>
      <c r="FB39" s="277"/>
      <c r="FC39" s="277"/>
      <c r="FD39" s="277"/>
      <c r="FE39" s="277"/>
      <c r="FF39" s="277"/>
      <c r="FG39" s="277"/>
      <c r="FH39" s="277"/>
      <c r="FI39" s="277"/>
      <c r="FJ39" s="277"/>
      <c r="FK39" s="277"/>
      <c r="FL39" s="277"/>
      <c r="FM39" s="277"/>
      <c r="FN39" s="277"/>
      <c r="FO39" s="277"/>
      <c r="FP39" s="277"/>
      <c r="FQ39" s="277"/>
      <c r="FR39" s="277"/>
      <c r="FS39" s="277"/>
      <c r="FT39" s="277"/>
      <c r="FU39" s="277"/>
      <c r="FV39" s="277"/>
      <c r="FW39" s="277"/>
      <c r="FX39" s="277"/>
      <c r="FY39" s="277"/>
      <c r="FZ39" s="277"/>
      <c r="GA39" s="277"/>
      <c r="GB39" s="277"/>
      <c r="GC39" s="277"/>
      <c r="GD39" s="277"/>
      <c r="GE39" s="277"/>
      <c r="GF39" s="277"/>
      <c r="GG39" s="277"/>
      <c r="GH39" s="277"/>
      <c r="GI39" s="277"/>
      <c r="GJ39" s="277"/>
      <c r="GK39" s="277"/>
      <c r="GL39" s="277"/>
      <c r="GM39" s="277"/>
      <c r="GN39" s="277"/>
      <c r="GO39" s="277"/>
      <c r="GP39" s="277"/>
      <c r="GQ39" s="277"/>
      <c r="GR39" s="277"/>
      <c r="GS39" s="277"/>
      <c r="GT39" s="277"/>
      <c r="GU39" s="277"/>
      <c r="GV39" s="277"/>
      <c r="GW39" s="277"/>
      <c r="GX39" s="277"/>
      <c r="GY39" s="277"/>
      <c r="GZ39" s="277"/>
      <c r="HA39" s="277"/>
      <c r="HB39" s="277"/>
      <c r="HC39" s="277"/>
      <c r="HD39" s="277"/>
      <c r="HE39" s="277"/>
      <c r="HF39" s="277"/>
      <c r="HG39" s="277"/>
      <c r="HH39" s="277"/>
      <c r="HI39" s="277"/>
      <c r="HJ39" s="277"/>
      <c r="HK39" s="277"/>
      <c r="HL39" s="277"/>
      <c r="HM39" s="277"/>
      <c r="HN39" s="277"/>
      <c r="HO39" s="277"/>
      <c r="HP39" s="277"/>
      <c r="HQ39" s="277"/>
      <c r="HR39" s="277"/>
      <c r="HS39" s="277"/>
      <c r="HT39" s="277"/>
      <c r="HU39" s="277"/>
      <c r="HV39" s="277"/>
      <c r="HW39" s="277"/>
      <c r="HX39" s="277"/>
      <c r="HY39" s="277"/>
      <c r="HZ39" s="277"/>
      <c r="IA39" s="277"/>
      <c r="IB39" s="277"/>
      <c r="IC39" s="277"/>
      <c r="ID39" s="277"/>
      <c r="IE39" s="277"/>
      <c r="IF39" s="277"/>
      <c r="IG39" s="277"/>
      <c r="IH39" s="277"/>
      <c r="II39" s="277"/>
      <c r="IJ39" s="277"/>
      <c r="IK39" s="277"/>
      <c r="IL39" s="277"/>
      <c r="IM39" s="277"/>
      <c r="IN39" s="277"/>
      <c r="IO39" s="277"/>
      <c r="IP39" s="277"/>
    </row>
    <row r="40" spans="1:250" s="65" customFormat="1" ht="10.15" customHeight="1">
      <c r="A40" s="208" t="s">
        <v>109</v>
      </c>
      <c r="B40" s="275">
        <v>1255.115</v>
      </c>
      <c r="C40" s="216">
        <v>402.10214734424375</v>
      </c>
      <c r="D40" s="216">
        <v>1657.2171473442438</v>
      </c>
      <c r="F40" s="211">
        <v>69.279950629030083</v>
      </c>
      <c r="H40" s="216">
        <v>1587.9371967152138</v>
      </c>
      <c r="I40" s="276">
        <v>5.0042425923312379</v>
      </c>
      <c r="J40" s="18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77"/>
      <c r="AB40" s="277"/>
      <c r="AC40" s="277"/>
      <c r="AD40" s="277"/>
      <c r="AE40" s="277"/>
      <c r="AF40" s="277"/>
      <c r="AG40" s="277"/>
      <c r="AH40" s="277"/>
      <c r="AI40" s="277"/>
      <c r="AJ40" s="277"/>
      <c r="AK40" s="277"/>
      <c r="AL40" s="277"/>
      <c r="AM40" s="277"/>
      <c r="AN40" s="277"/>
      <c r="AO40" s="277"/>
      <c r="AP40" s="277"/>
      <c r="AQ40" s="277"/>
      <c r="AR40" s="277"/>
      <c r="AS40" s="277"/>
      <c r="AT40" s="277"/>
      <c r="AU40" s="277"/>
      <c r="AV40" s="277"/>
      <c r="AW40" s="277"/>
      <c r="AX40" s="277"/>
      <c r="AY40" s="277"/>
      <c r="AZ40" s="277"/>
      <c r="BA40" s="277"/>
      <c r="BB40" s="277"/>
      <c r="BC40" s="277"/>
      <c r="BD40" s="277"/>
      <c r="BE40" s="277"/>
      <c r="BF40" s="277"/>
      <c r="BG40" s="277"/>
      <c r="BH40" s="277"/>
      <c r="BI40" s="277"/>
      <c r="BJ40" s="277"/>
      <c r="BK40" s="277"/>
      <c r="BL40" s="277"/>
      <c r="BM40" s="277"/>
      <c r="BN40" s="277"/>
      <c r="BO40" s="277"/>
      <c r="BP40" s="277"/>
      <c r="BQ40" s="277"/>
      <c r="BR40" s="277"/>
      <c r="BS40" s="277"/>
      <c r="BT40" s="277"/>
      <c r="BU40" s="277"/>
      <c r="BV40" s="277"/>
      <c r="BW40" s="277"/>
      <c r="BX40" s="277"/>
      <c r="BY40" s="277"/>
      <c r="BZ40" s="277"/>
      <c r="CA40" s="277"/>
      <c r="CB40" s="277"/>
      <c r="CC40" s="277"/>
      <c r="CD40" s="277"/>
      <c r="CE40" s="277"/>
      <c r="CF40" s="277"/>
      <c r="CG40" s="277"/>
      <c r="CH40" s="277"/>
      <c r="CI40" s="277"/>
      <c r="CJ40" s="277"/>
      <c r="CK40" s="277"/>
      <c r="CL40" s="277"/>
      <c r="CM40" s="277"/>
      <c r="CN40" s="277"/>
      <c r="CO40" s="277"/>
      <c r="CP40" s="277"/>
      <c r="CQ40" s="277"/>
      <c r="CR40" s="277"/>
      <c r="CS40" s="277"/>
      <c r="CT40" s="277"/>
      <c r="CU40" s="277"/>
      <c r="CV40" s="277"/>
      <c r="CW40" s="277"/>
      <c r="CX40" s="277"/>
      <c r="CY40" s="277"/>
      <c r="CZ40" s="277"/>
      <c r="DA40" s="277"/>
      <c r="DB40" s="277"/>
      <c r="DC40" s="277"/>
      <c r="DD40" s="277"/>
      <c r="DE40" s="277"/>
      <c r="DF40" s="277"/>
      <c r="DG40" s="277"/>
      <c r="DH40" s="277"/>
      <c r="DI40" s="277"/>
      <c r="DJ40" s="277"/>
      <c r="DK40" s="277"/>
      <c r="DL40" s="277"/>
      <c r="DM40" s="277"/>
      <c r="DN40" s="277"/>
      <c r="DO40" s="277"/>
      <c r="DP40" s="277"/>
      <c r="DQ40" s="277"/>
      <c r="DR40" s="277"/>
      <c r="DS40" s="277"/>
      <c r="DT40" s="277"/>
      <c r="DU40" s="277"/>
      <c r="DV40" s="277"/>
      <c r="DW40" s="277"/>
      <c r="DX40" s="277"/>
      <c r="DY40" s="277"/>
      <c r="DZ40" s="277"/>
      <c r="EA40" s="277"/>
      <c r="EB40" s="277"/>
      <c r="EC40" s="277"/>
      <c r="ED40" s="277"/>
      <c r="EE40" s="277"/>
      <c r="EF40" s="277"/>
      <c r="EG40" s="277"/>
      <c r="EH40" s="277"/>
      <c r="EI40" s="277"/>
      <c r="EJ40" s="277"/>
      <c r="EK40" s="277"/>
      <c r="EL40" s="277"/>
      <c r="EM40" s="277"/>
      <c r="EN40" s="277"/>
      <c r="EO40" s="277"/>
      <c r="EP40" s="277"/>
      <c r="EQ40" s="277"/>
      <c r="ER40" s="277"/>
      <c r="ES40" s="277"/>
      <c r="ET40" s="277"/>
      <c r="EU40" s="277"/>
      <c r="EV40" s="277"/>
      <c r="EW40" s="277"/>
      <c r="EX40" s="277"/>
      <c r="EY40" s="277"/>
      <c r="EZ40" s="277"/>
      <c r="FA40" s="277"/>
      <c r="FB40" s="277"/>
      <c r="FC40" s="277"/>
      <c r="FD40" s="277"/>
      <c r="FE40" s="277"/>
      <c r="FF40" s="277"/>
      <c r="FG40" s="277"/>
      <c r="FH40" s="277"/>
      <c r="FI40" s="277"/>
      <c r="FJ40" s="277"/>
      <c r="FK40" s="277"/>
      <c r="FL40" s="277"/>
      <c r="FM40" s="277"/>
      <c r="FN40" s="277"/>
      <c r="FO40" s="277"/>
      <c r="FP40" s="277"/>
      <c r="FQ40" s="277"/>
      <c r="FR40" s="277"/>
      <c r="FS40" s="277"/>
      <c r="FT40" s="277"/>
      <c r="FU40" s="277"/>
      <c r="FV40" s="277"/>
      <c r="FW40" s="277"/>
      <c r="FX40" s="277"/>
      <c r="FY40" s="277"/>
      <c r="FZ40" s="277"/>
      <c r="GA40" s="277"/>
      <c r="GB40" s="277"/>
      <c r="GC40" s="277"/>
      <c r="GD40" s="277"/>
      <c r="GE40" s="277"/>
      <c r="GF40" s="277"/>
      <c r="GG40" s="277"/>
      <c r="GH40" s="277"/>
      <c r="GI40" s="277"/>
      <c r="GJ40" s="277"/>
      <c r="GK40" s="277"/>
      <c r="GL40" s="277"/>
      <c r="GM40" s="277"/>
      <c r="GN40" s="277"/>
      <c r="GO40" s="277"/>
      <c r="GP40" s="277"/>
      <c r="GQ40" s="277"/>
      <c r="GR40" s="277"/>
      <c r="GS40" s="277"/>
      <c r="GT40" s="277"/>
      <c r="GU40" s="277"/>
      <c r="GV40" s="277"/>
      <c r="GW40" s="277"/>
      <c r="GX40" s="277"/>
      <c r="GY40" s="277"/>
      <c r="GZ40" s="277"/>
      <c r="HA40" s="277"/>
      <c r="HB40" s="277"/>
      <c r="HC40" s="277"/>
      <c r="HD40" s="277"/>
      <c r="HE40" s="277"/>
      <c r="HF40" s="277"/>
      <c r="HG40" s="277"/>
      <c r="HH40" s="277"/>
      <c r="HI40" s="277"/>
      <c r="HJ40" s="277"/>
      <c r="HK40" s="277"/>
      <c r="HL40" s="277"/>
      <c r="HM40" s="277"/>
      <c r="HN40" s="277"/>
      <c r="HO40" s="277"/>
      <c r="HP40" s="277"/>
      <c r="HQ40" s="277"/>
      <c r="HR40" s="277"/>
      <c r="HS40" s="277"/>
      <c r="HT40" s="277"/>
      <c r="HU40" s="277"/>
      <c r="HV40" s="277"/>
      <c r="HW40" s="277"/>
      <c r="HX40" s="277"/>
      <c r="HY40" s="277"/>
      <c r="HZ40" s="277"/>
      <c r="IA40" s="277"/>
      <c r="IB40" s="277"/>
      <c r="IC40" s="277"/>
      <c r="ID40" s="277"/>
      <c r="IE40" s="277"/>
      <c r="IF40" s="277"/>
      <c r="IG40" s="277"/>
      <c r="IH40" s="277"/>
      <c r="II40" s="277"/>
      <c r="IJ40" s="277"/>
      <c r="IK40" s="277"/>
      <c r="IL40" s="277"/>
      <c r="IM40" s="277"/>
      <c r="IN40" s="277"/>
      <c r="IO40" s="277"/>
      <c r="IP40" s="277"/>
    </row>
    <row r="41" spans="1:250" ht="10.15" customHeight="1">
      <c r="A41" s="208" t="s">
        <v>295</v>
      </c>
      <c r="B41" s="275">
        <v>1296.0700000000002</v>
      </c>
      <c r="C41" s="216">
        <v>467.56943683886868</v>
      </c>
      <c r="D41" s="216">
        <v>1763.6394368388687</v>
      </c>
      <c r="E41" s="65"/>
      <c r="F41" s="211">
        <v>93.278811103158347</v>
      </c>
      <c r="G41" s="65"/>
      <c r="H41" s="216">
        <v>1670.3606257357103</v>
      </c>
      <c r="I41" s="276">
        <v>5.2249155537547747</v>
      </c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  <c r="DQ41" s="187"/>
      <c r="DR41" s="187"/>
      <c r="DS41" s="187"/>
      <c r="DT41" s="187"/>
      <c r="DU41" s="187"/>
      <c r="DV41" s="187"/>
      <c r="DW41" s="187"/>
      <c r="DX41" s="187"/>
      <c r="DY41" s="187"/>
      <c r="DZ41" s="187"/>
      <c r="EA41" s="187"/>
      <c r="EB41" s="187"/>
      <c r="EC41" s="187"/>
      <c r="ED41" s="187"/>
      <c r="EE41" s="187"/>
      <c r="EF41" s="187"/>
      <c r="EG41" s="187"/>
      <c r="EH41" s="187"/>
      <c r="EI41" s="187"/>
      <c r="EJ41" s="187"/>
      <c r="EK41" s="187"/>
      <c r="EL41" s="187"/>
      <c r="EM41" s="187"/>
      <c r="EN41" s="187"/>
      <c r="EO41" s="187"/>
      <c r="EP41" s="187"/>
      <c r="EQ41" s="187"/>
      <c r="ER41" s="187"/>
      <c r="ES41" s="187"/>
      <c r="ET41" s="187"/>
      <c r="EU41" s="187"/>
      <c r="EV41" s="187"/>
      <c r="EW41" s="187"/>
      <c r="EX41" s="187"/>
      <c r="EY41" s="187"/>
      <c r="EZ41" s="187"/>
      <c r="FA41" s="187"/>
      <c r="FB41" s="187"/>
      <c r="FC41" s="187"/>
      <c r="FD41" s="187"/>
      <c r="FE41" s="187"/>
      <c r="FF41" s="187"/>
      <c r="FG41" s="187"/>
      <c r="FH41" s="187"/>
      <c r="FI41" s="187"/>
      <c r="FJ41" s="187"/>
      <c r="FK41" s="187"/>
      <c r="FL41" s="187"/>
      <c r="FM41" s="187"/>
      <c r="FN41" s="187"/>
      <c r="FO41" s="187"/>
      <c r="FP41" s="187"/>
      <c r="FQ41" s="187"/>
      <c r="FR41" s="187"/>
      <c r="FS41" s="187"/>
      <c r="FT41" s="187"/>
      <c r="FU41" s="187"/>
      <c r="FV41" s="187"/>
      <c r="FW41" s="187"/>
      <c r="FX41" s="187"/>
      <c r="FY41" s="187"/>
      <c r="FZ41" s="187"/>
      <c r="GA41" s="187"/>
      <c r="GB41" s="187"/>
      <c r="GC41" s="187"/>
      <c r="GD41" s="187"/>
      <c r="GE41" s="187"/>
      <c r="GF41" s="187"/>
      <c r="GG41" s="187"/>
      <c r="GH41" s="187"/>
      <c r="GI41" s="187"/>
      <c r="GJ41" s="187"/>
      <c r="GK41" s="187"/>
      <c r="GL41" s="187"/>
      <c r="GM41" s="187"/>
      <c r="GN41" s="187"/>
      <c r="GO41" s="187"/>
      <c r="GP41" s="187"/>
      <c r="GQ41" s="187"/>
      <c r="GR41" s="187"/>
      <c r="GS41" s="187"/>
      <c r="GT41" s="187"/>
      <c r="GU41" s="187"/>
      <c r="GV41" s="187"/>
      <c r="GW41" s="187"/>
      <c r="GX41" s="187"/>
      <c r="GY41" s="187"/>
      <c r="GZ41" s="187"/>
      <c r="HA41" s="187"/>
      <c r="HB41" s="187"/>
      <c r="HC41" s="187"/>
      <c r="HD41" s="187"/>
      <c r="HE41" s="187"/>
      <c r="HF41" s="187"/>
      <c r="HG41" s="187"/>
      <c r="HH41" s="187"/>
      <c r="HI41" s="187"/>
      <c r="HJ41" s="187"/>
      <c r="HK41" s="187"/>
      <c r="HL41" s="187"/>
      <c r="HM41" s="187"/>
      <c r="HN41" s="187"/>
      <c r="HO41" s="187"/>
      <c r="HP41" s="187"/>
      <c r="HQ41" s="187"/>
      <c r="HR41" s="187"/>
      <c r="HS41" s="187"/>
      <c r="HT41" s="187"/>
      <c r="HU41" s="187"/>
      <c r="HV41" s="187"/>
      <c r="HW41" s="187"/>
      <c r="HX41" s="187"/>
      <c r="HY41" s="187"/>
      <c r="HZ41" s="187"/>
      <c r="IA41" s="187"/>
      <c r="IB41" s="187"/>
      <c r="IC41" s="187"/>
      <c r="ID41" s="187"/>
      <c r="IE41" s="187"/>
      <c r="IF41" s="187"/>
      <c r="IG41" s="187"/>
      <c r="IH41" s="187"/>
      <c r="II41" s="187"/>
      <c r="IJ41" s="187"/>
      <c r="IK41" s="187"/>
      <c r="IL41" s="187"/>
      <c r="IM41" s="187"/>
      <c r="IN41" s="187"/>
      <c r="IO41" s="187"/>
      <c r="IP41" s="187"/>
    </row>
    <row r="42" spans="1:250" ht="10.15" customHeight="1">
      <c r="A42" s="208" t="s">
        <v>571</v>
      </c>
      <c r="B42" s="275">
        <v>1272.6099999999999</v>
      </c>
      <c r="C42" s="216">
        <v>510.53419173447867</v>
      </c>
      <c r="D42" s="216">
        <v>1783.1441917344787</v>
      </c>
      <c r="E42" s="65"/>
      <c r="F42" s="211">
        <v>80.389921460083755</v>
      </c>
      <c r="G42" s="65"/>
      <c r="H42" s="216">
        <v>1702.7542702743949</v>
      </c>
      <c r="I42" s="276">
        <v>5.2883381879687024</v>
      </c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  <c r="CL42" s="187"/>
      <c r="CM42" s="187"/>
      <c r="CN42" s="187"/>
      <c r="CO42" s="187"/>
      <c r="CP42" s="187"/>
      <c r="CQ42" s="187"/>
      <c r="CR42" s="187"/>
      <c r="CS42" s="187"/>
      <c r="CT42" s="187"/>
      <c r="CU42" s="187"/>
      <c r="CV42" s="187"/>
      <c r="CW42" s="187"/>
      <c r="CX42" s="187"/>
      <c r="CY42" s="187"/>
      <c r="CZ42" s="187"/>
      <c r="DA42" s="187"/>
      <c r="DB42" s="187"/>
      <c r="DC42" s="187"/>
      <c r="DD42" s="187"/>
      <c r="DE42" s="187"/>
      <c r="DF42" s="187"/>
      <c r="DG42" s="187"/>
      <c r="DH42" s="187"/>
      <c r="DI42" s="187"/>
      <c r="DJ42" s="187"/>
      <c r="DK42" s="187"/>
      <c r="DL42" s="187"/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7"/>
      <c r="EK42" s="187"/>
      <c r="EL42" s="187"/>
      <c r="EM42" s="187"/>
      <c r="EN42" s="187"/>
      <c r="EO42" s="187"/>
      <c r="EP42" s="187"/>
      <c r="EQ42" s="187"/>
      <c r="ER42" s="187"/>
      <c r="ES42" s="187"/>
      <c r="ET42" s="187"/>
      <c r="EU42" s="187"/>
      <c r="EV42" s="187"/>
      <c r="EW42" s="187"/>
      <c r="EX42" s="187"/>
      <c r="EY42" s="187"/>
      <c r="EZ42" s="187"/>
      <c r="FA42" s="187"/>
      <c r="FB42" s="187"/>
      <c r="FC42" s="187"/>
      <c r="FD42" s="187"/>
      <c r="FE42" s="187"/>
      <c r="FF42" s="187"/>
      <c r="FG42" s="187"/>
      <c r="FH42" s="187"/>
      <c r="FI42" s="187"/>
      <c r="FJ42" s="187"/>
      <c r="FK42" s="187"/>
      <c r="FL42" s="187"/>
      <c r="FM42" s="187"/>
      <c r="FN42" s="187"/>
      <c r="FO42" s="187"/>
      <c r="FP42" s="187"/>
      <c r="FQ42" s="187"/>
      <c r="FR42" s="187"/>
      <c r="FS42" s="187"/>
      <c r="FT42" s="187"/>
      <c r="FU42" s="187"/>
      <c r="FV42" s="187"/>
      <c r="FW42" s="187"/>
      <c r="FX42" s="187"/>
      <c r="FY42" s="187"/>
      <c r="FZ42" s="187"/>
      <c r="GA42" s="187"/>
      <c r="GB42" s="187"/>
      <c r="GC42" s="187"/>
      <c r="GD42" s="187"/>
      <c r="GE42" s="187"/>
      <c r="GF42" s="187"/>
      <c r="GG42" s="187"/>
      <c r="GH42" s="187"/>
      <c r="GI42" s="187"/>
      <c r="GJ42" s="187"/>
      <c r="GK42" s="187"/>
      <c r="GL42" s="187"/>
      <c r="GM42" s="187"/>
      <c r="GN42" s="187"/>
      <c r="GO42" s="187"/>
      <c r="GP42" s="187"/>
      <c r="GQ42" s="187"/>
      <c r="GR42" s="187"/>
      <c r="GS42" s="187"/>
      <c r="GT42" s="187"/>
      <c r="GU42" s="187"/>
      <c r="GV42" s="187"/>
      <c r="GW42" s="187"/>
      <c r="GX42" s="187"/>
      <c r="GY42" s="187"/>
      <c r="GZ42" s="187"/>
      <c r="HA42" s="187"/>
      <c r="HB42" s="187"/>
      <c r="HC42" s="187"/>
      <c r="HD42" s="187"/>
      <c r="HE42" s="187"/>
      <c r="HF42" s="187"/>
      <c r="HG42" s="187"/>
      <c r="HH42" s="187"/>
      <c r="HI42" s="187"/>
      <c r="HJ42" s="187"/>
      <c r="HK42" s="187"/>
      <c r="HL42" s="187"/>
      <c r="HM42" s="187"/>
      <c r="HN42" s="187"/>
      <c r="HO42" s="187"/>
      <c r="HP42" s="187"/>
      <c r="HQ42" s="187"/>
      <c r="HR42" s="187"/>
      <c r="HS42" s="187"/>
      <c r="HT42" s="187"/>
      <c r="HU42" s="187"/>
      <c r="HV42" s="187"/>
      <c r="HW42" s="187"/>
      <c r="HX42" s="187"/>
      <c r="HY42" s="187"/>
      <c r="HZ42" s="187"/>
      <c r="IA42" s="187"/>
      <c r="IB42" s="187"/>
      <c r="IC42" s="187"/>
      <c r="ID42" s="187"/>
      <c r="IE42" s="187"/>
      <c r="IF42" s="187"/>
      <c r="IG42" s="187"/>
      <c r="IH42" s="187"/>
      <c r="II42" s="187"/>
      <c r="IJ42" s="187"/>
      <c r="IK42" s="187"/>
      <c r="IL42" s="187"/>
      <c r="IM42" s="187"/>
      <c r="IN42" s="187"/>
      <c r="IO42" s="187"/>
      <c r="IP42" s="187"/>
    </row>
    <row r="43" spans="1:250" ht="10.15" customHeight="1">
      <c r="A43" s="208" t="s">
        <v>578</v>
      </c>
      <c r="B43" s="275">
        <v>1377.13</v>
      </c>
      <c r="C43" s="216">
        <v>603.17896659934308</v>
      </c>
      <c r="D43" s="216">
        <v>1980.3089665993432</v>
      </c>
      <c r="E43" s="65"/>
      <c r="F43" s="211">
        <v>80.043515721388189</v>
      </c>
      <c r="G43" s="65"/>
      <c r="H43" s="216">
        <v>1900.2654508779551</v>
      </c>
      <c r="I43" s="276">
        <v>5.8610815415963993</v>
      </c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7"/>
      <c r="EK43" s="187"/>
      <c r="EL43" s="187"/>
      <c r="EM43" s="187"/>
      <c r="EN43" s="187"/>
      <c r="EO43" s="187"/>
      <c r="EP43" s="187"/>
      <c r="EQ43" s="187"/>
      <c r="ER43" s="187"/>
      <c r="ES43" s="187"/>
      <c r="ET43" s="187"/>
      <c r="EU43" s="187"/>
      <c r="EV43" s="187"/>
      <c r="EW43" s="187"/>
      <c r="EX43" s="187"/>
      <c r="EY43" s="187"/>
      <c r="EZ43" s="187"/>
      <c r="FA43" s="187"/>
      <c r="FB43" s="187"/>
      <c r="FC43" s="187"/>
      <c r="FD43" s="187"/>
      <c r="FE43" s="187"/>
      <c r="FF43" s="187"/>
      <c r="FG43" s="187"/>
      <c r="FH43" s="187"/>
      <c r="FI43" s="187"/>
      <c r="FJ43" s="187"/>
      <c r="FK43" s="187"/>
      <c r="FL43" s="187"/>
      <c r="FM43" s="187"/>
      <c r="FN43" s="187"/>
      <c r="FO43" s="187"/>
      <c r="FP43" s="187"/>
      <c r="FQ43" s="187"/>
      <c r="FR43" s="187"/>
      <c r="FS43" s="187"/>
      <c r="FT43" s="187"/>
      <c r="FU43" s="187"/>
      <c r="FV43" s="187"/>
      <c r="FW43" s="187"/>
      <c r="FX43" s="187"/>
      <c r="FY43" s="187"/>
      <c r="FZ43" s="187"/>
      <c r="GA43" s="187"/>
      <c r="GB43" s="187"/>
      <c r="GC43" s="187"/>
      <c r="GD43" s="187"/>
      <c r="GE43" s="187"/>
      <c r="GF43" s="187"/>
      <c r="GG43" s="187"/>
      <c r="GH43" s="187"/>
      <c r="GI43" s="187"/>
      <c r="GJ43" s="187"/>
      <c r="GK43" s="187"/>
      <c r="GL43" s="187"/>
      <c r="GM43" s="187"/>
      <c r="GN43" s="187"/>
      <c r="GO43" s="187"/>
      <c r="GP43" s="187"/>
      <c r="GQ43" s="187"/>
      <c r="GR43" s="187"/>
      <c r="GS43" s="187"/>
      <c r="GT43" s="187"/>
      <c r="GU43" s="187"/>
      <c r="GV43" s="187"/>
      <c r="GW43" s="187"/>
      <c r="GX43" s="187"/>
      <c r="GY43" s="187"/>
      <c r="GZ43" s="187"/>
      <c r="HA43" s="187"/>
      <c r="HB43" s="187"/>
      <c r="HC43" s="187"/>
      <c r="HD43" s="187"/>
      <c r="HE43" s="187"/>
      <c r="HF43" s="187"/>
      <c r="HG43" s="187"/>
      <c r="HH43" s="187"/>
      <c r="HI43" s="187"/>
      <c r="HJ43" s="187"/>
      <c r="HK43" s="187"/>
      <c r="HL43" s="187"/>
      <c r="HM43" s="187"/>
      <c r="HN43" s="187"/>
      <c r="HO43" s="187"/>
      <c r="HP43" s="187"/>
      <c r="HQ43" s="187"/>
      <c r="HR43" s="187"/>
      <c r="HS43" s="187"/>
      <c r="HT43" s="187"/>
      <c r="HU43" s="187"/>
      <c r="HV43" s="187"/>
      <c r="HW43" s="187"/>
      <c r="HX43" s="187"/>
      <c r="HY43" s="187"/>
      <c r="HZ43" s="187"/>
      <c r="IA43" s="187"/>
      <c r="IB43" s="187"/>
      <c r="IC43" s="187"/>
      <c r="ID43" s="187"/>
      <c r="IE43" s="187"/>
      <c r="IF43" s="187"/>
      <c r="IG43" s="187"/>
      <c r="IH43" s="187"/>
      <c r="II43" s="187"/>
      <c r="IJ43" s="187"/>
      <c r="IK43" s="187"/>
      <c r="IL43" s="187"/>
      <c r="IM43" s="187"/>
      <c r="IN43" s="187"/>
      <c r="IO43" s="187"/>
      <c r="IP43" s="187"/>
    </row>
    <row r="44" spans="1:250" ht="10.15" customHeight="1">
      <c r="A44" s="208" t="s">
        <v>608</v>
      </c>
      <c r="B44" s="275">
        <v>1230.17</v>
      </c>
      <c r="C44" s="216">
        <v>778.51255961864456</v>
      </c>
      <c r="D44" s="216">
        <v>2008.6825596186445</v>
      </c>
      <c r="E44" s="65"/>
      <c r="F44" s="211">
        <v>76.938031385377798</v>
      </c>
      <c r="G44" s="65"/>
      <c r="H44" s="216">
        <v>1931.7445282332667</v>
      </c>
      <c r="I44" s="276">
        <v>5.9216351021595894</v>
      </c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  <c r="CL44" s="187"/>
      <c r="CM44" s="187"/>
      <c r="CN44" s="187"/>
      <c r="CO44" s="187"/>
      <c r="CP44" s="187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187"/>
      <c r="EK44" s="187"/>
      <c r="EL44" s="187"/>
      <c r="EM44" s="187"/>
      <c r="EN44" s="187"/>
      <c r="EO44" s="187"/>
      <c r="EP44" s="187"/>
      <c r="EQ44" s="187"/>
      <c r="ER44" s="187"/>
      <c r="ES44" s="187"/>
      <c r="ET44" s="187"/>
      <c r="EU44" s="187"/>
      <c r="EV44" s="187"/>
      <c r="EW44" s="187"/>
      <c r="EX44" s="187"/>
      <c r="EY44" s="187"/>
      <c r="EZ44" s="187"/>
      <c r="FA44" s="187"/>
      <c r="FB44" s="187"/>
      <c r="FC44" s="187"/>
      <c r="FD44" s="187"/>
      <c r="FE44" s="187"/>
      <c r="FF44" s="187"/>
      <c r="FG44" s="187"/>
      <c r="FH44" s="187"/>
      <c r="FI44" s="187"/>
      <c r="FJ44" s="187"/>
      <c r="FK44" s="187"/>
      <c r="FL44" s="187"/>
      <c r="FM44" s="187"/>
      <c r="FN44" s="187"/>
      <c r="FO44" s="187"/>
      <c r="FP44" s="187"/>
      <c r="FQ44" s="187"/>
      <c r="FR44" s="187"/>
      <c r="FS44" s="187"/>
      <c r="FT44" s="187"/>
      <c r="FU44" s="187"/>
      <c r="FV44" s="187"/>
      <c r="FW44" s="187"/>
      <c r="FX44" s="187"/>
      <c r="FY44" s="187"/>
      <c r="FZ44" s="187"/>
      <c r="GA44" s="187"/>
      <c r="GB44" s="187"/>
      <c r="GC44" s="187"/>
      <c r="GD44" s="187"/>
      <c r="GE44" s="187"/>
      <c r="GF44" s="187"/>
      <c r="GG44" s="187"/>
      <c r="GH44" s="187"/>
      <c r="GI44" s="187"/>
      <c r="GJ44" s="187"/>
      <c r="GK44" s="187"/>
      <c r="GL44" s="187"/>
      <c r="GM44" s="187"/>
      <c r="GN44" s="187"/>
      <c r="GO44" s="187"/>
      <c r="GP44" s="187"/>
      <c r="GQ44" s="187"/>
      <c r="GR44" s="187"/>
      <c r="GS44" s="187"/>
      <c r="GT44" s="187"/>
      <c r="GU44" s="187"/>
      <c r="GV44" s="187"/>
      <c r="GW44" s="187"/>
      <c r="GX44" s="187"/>
      <c r="GY44" s="187"/>
      <c r="GZ44" s="187"/>
      <c r="HA44" s="187"/>
      <c r="HB44" s="187"/>
      <c r="HC44" s="187"/>
      <c r="HD44" s="187"/>
      <c r="HE44" s="187"/>
      <c r="HF44" s="187"/>
      <c r="HG44" s="187"/>
      <c r="HH44" s="187"/>
      <c r="HI44" s="187"/>
      <c r="HJ44" s="187"/>
      <c r="HK44" s="187"/>
      <c r="HL44" s="187"/>
      <c r="HM44" s="187"/>
      <c r="HN44" s="187"/>
      <c r="HO44" s="187"/>
      <c r="HP44" s="187"/>
      <c r="HQ44" s="187"/>
      <c r="HR44" s="187"/>
      <c r="HS44" s="187"/>
      <c r="HT44" s="187"/>
      <c r="HU44" s="187"/>
      <c r="HV44" s="187"/>
      <c r="HW44" s="187"/>
      <c r="HX44" s="187"/>
      <c r="HY44" s="187"/>
      <c r="HZ44" s="187"/>
      <c r="IA44" s="187"/>
      <c r="IB44" s="187"/>
      <c r="IC44" s="187"/>
      <c r="ID44" s="187"/>
      <c r="IE44" s="187"/>
      <c r="IF44" s="187"/>
      <c r="IG44" s="187"/>
      <c r="IH44" s="187"/>
      <c r="II44" s="187"/>
      <c r="IJ44" s="187"/>
      <c r="IK44" s="187"/>
      <c r="IL44" s="187"/>
      <c r="IM44" s="187"/>
      <c r="IN44" s="187"/>
      <c r="IO44" s="187"/>
      <c r="IP44" s="187"/>
    </row>
    <row r="45" spans="1:250" ht="10.15" customHeight="1">
      <c r="A45" s="194" t="s">
        <v>633</v>
      </c>
      <c r="B45" s="278">
        <v>1635.585</v>
      </c>
      <c r="C45" s="279">
        <v>717.14805982601979</v>
      </c>
      <c r="D45" s="279">
        <v>2352.7330598260196</v>
      </c>
      <c r="E45" s="67"/>
      <c r="F45" s="220">
        <v>96.498968836286124</v>
      </c>
      <c r="G45" s="67"/>
      <c r="H45" s="279">
        <v>2256.2340909897334</v>
      </c>
      <c r="I45" s="280">
        <v>6.8739143300925392</v>
      </c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7"/>
      <c r="EK45" s="187"/>
      <c r="EL45" s="187"/>
      <c r="EM45" s="187"/>
      <c r="EN45" s="187"/>
      <c r="EO45" s="187"/>
      <c r="EP45" s="187"/>
      <c r="EQ45" s="187"/>
      <c r="ER45" s="187"/>
      <c r="ES45" s="187"/>
      <c r="ET45" s="187"/>
      <c r="EU45" s="187"/>
      <c r="EV45" s="187"/>
      <c r="EW45" s="187"/>
      <c r="EX45" s="187"/>
      <c r="EY45" s="187"/>
      <c r="EZ45" s="187"/>
      <c r="FA45" s="187"/>
      <c r="FB45" s="187"/>
      <c r="FC45" s="187"/>
      <c r="FD45" s="187"/>
      <c r="FE45" s="187"/>
      <c r="FF45" s="187"/>
      <c r="FG45" s="187"/>
      <c r="FH45" s="187"/>
      <c r="FI45" s="187"/>
      <c r="FJ45" s="187"/>
      <c r="FK45" s="187"/>
      <c r="FL45" s="187"/>
      <c r="FM45" s="187"/>
      <c r="FN45" s="187"/>
      <c r="FO45" s="187"/>
      <c r="FP45" s="187"/>
      <c r="FQ45" s="187"/>
      <c r="FR45" s="187"/>
      <c r="FS45" s="187"/>
      <c r="FT45" s="187"/>
      <c r="FU45" s="187"/>
      <c r="FV45" s="187"/>
      <c r="FW45" s="187"/>
      <c r="FX45" s="187"/>
      <c r="FY45" s="187"/>
      <c r="FZ45" s="187"/>
      <c r="GA45" s="187"/>
      <c r="GB45" s="187"/>
      <c r="GC45" s="187"/>
      <c r="GD45" s="187"/>
      <c r="GE45" s="187"/>
      <c r="GF45" s="187"/>
      <c r="GG45" s="187"/>
      <c r="GH45" s="187"/>
      <c r="GI45" s="187"/>
      <c r="GJ45" s="187"/>
      <c r="GK45" s="187"/>
      <c r="GL45" s="187"/>
      <c r="GM45" s="187"/>
      <c r="GN45" s="187"/>
      <c r="GO45" s="187"/>
      <c r="GP45" s="187"/>
      <c r="GQ45" s="187"/>
      <c r="GR45" s="187"/>
      <c r="GS45" s="187"/>
      <c r="GT45" s="187"/>
      <c r="GU45" s="187"/>
      <c r="GV45" s="187"/>
      <c r="GW45" s="187"/>
      <c r="GX45" s="187"/>
      <c r="GY45" s="187"/>
      <c r="GZ45" s="187"/>
      <c r="HA45" s="187"/>
      <c r="HB45" s="187"/>
      <c r="HC45" s="187"/>
      <c r="HD45" s="187"/>
      <c r="HE45" s="187"/>
      <c r="HF45" s="187"/>
      <c r="HG45" s="187"/>
      <c r="HH45" s="187"/>
      <c r="HI45" s="187"/>
      <c r="HJ45" s="187"/>
      <c r="HK45" s="187"/>
      <c r="HL45" s="187"/>
      <c r="HM45" s="187"/>
      <c r="HN45" s="187"/>
      <c r="HO45" s="187"/>
      <c r="HP45" s="187"/>
      <c r="HQ45" s="187"/>
      <c r="HR45" s="187"/>
      <c r="HS45" s="187"/>
      <c r="HT45" s="187"/>
      <c r="HU45" s="187"/>
      <c r="HV45" s="187"/>
      <c r="HW45" s="187"/>
      <c r="HX45" s="187"/>
      <c r="HY45" s="187"/>
      <c r="HZ45" s="187"/>
      <c r="IA45" s="187"/>
      <c r="IB45" s="187"/>
      <c r="IC45" s="187"/>
      <c r="ID45" s="187"/>
      <c r="IE45" s="187"/>
      <c r="IF45" s="187"/>
      <c r="IG45" s="187"/>
      <c r="IH45" s="187"/>
      <c r="II45" s="187"/>
      <c r="IJ45" s="187"/>
      <c r="IK45" s="187"/>
      <c r="IL45" s="187"/>
      <c r="IM45" s="187"/>
      <c r="IN45" s="187"/>
      <c r="IO45" s="187"/>
      <c r="IP45" s="187"/>
    </row>
    <row r="46" spans="1:250" ht="12.6" customHeight="1">
      <c r="A46" s="281" t="s">
        <v>285</v>
      </c>
      <c r="B46" s="224"/>
      <c r="C46" s="282"/>
      <c r="D46" s="224"/>
      <c r="F46" s="224"/>
      <c r="G46" s="224"/>
      <c r="H46" s="224"/>
      <c r="I46" s="224"/>
      <c r="J46" s="42"/>
      <c r="K46" s="42"/>
    </row>
    <row r="47" spans="1:250">
      <c r="A47" s="226" t="s">
        <v>588</v>
      </c>
      <c r="B47" s="224"/>
      <c r="C47" s="282"/>
      <c r="D47" s="224"/>
      <c r="F47" s="224"/>
      <c r="G47" s="224"/>
      <c r="H47" s="224"/>
      <c r="I47" s="224"/>
      <c r="J47" s="42"/>
      <c r="K47" s="42"/>
    </row>
    <row r="48" spans="1:250">
      <c r="A48" s="43" t="s">
        <v>43</v>
      </c>
      <c r="C48" s="188"/>
    </row>
    <row r="49" spans="1:9">
      <c r="C49" s="188"/>
    </row>
    <row r="50" spans="1:9">
      <c r="A50" s="283"/>
      <c r="B50" s="283"/>
      <c r="C50" s="540"/>
    </row>
    <row r="51" spans="1:9">
      <c r="A51" s="283"/>
      <c r="B51" s="283"/>
      <c r="C51" s="283"/>
    </row>
    <row r="52" spans="1:9" ht="11.1" customHeight="1">
      <c r="A52" s="284"/>
      <c r="B52" s="283"/>
      <c r="C52" s="283"/>
      <c r="H52" s="189"/>
    </row>
    <row r="53" spans="1:9">
      <c r="A53" s="284"/>
      <c r="B53" s="283"/>
      <c r="C53" s="283"/>
      <c r="D53" s="189"/>
      <c r="I53" s="189"/>
    </row>
    <row r="54" spans="1:9">
      <c r="A54" s="283"/>
      <c r="B54" s="283"/>
      <c r="C54" s="283"/>
      <c r="D54" s="189"/>
      <c r="F54" s="189"/>
      <c r="H54" s="189"/>
      <c r="I54" s="189"/>
    </row>
    <row r="55" spans="1:9">
      <c r="I55" s="189"/>
    </row>
    <row r="57" spans="1:9">
      <c r="A57" s="189"/>
      <c r="B57" s="46"/>
      <c r="C57" s="46"/>
      <c r="D57" s="46"/>
      <c r="F57" s="46"/>
      <c r="G57" s="46"/>
      <c r="H57" s="46"/>
      <c r="I57" s="191"/>
    </row>
    <row r="58" spans="1:9">
      <c r="A58" s="189"/>
      <c r="B58" s="46"/>
      <c r="C58" s="46"/>
      <c r="D58" s="46"/>
      <c r="F58" s="46"/>
      <c r="G58" s="46"/>
      <c r="H58" s="46"/>
      <c r="I58" s="191"/>
    </row>
    <row r="59" spans="1:9">
      <c r="A59" s="189"/>
      <c r="B59" s="46"/>
      <c r="C59" s="46"/>
      <c r="D59" s="46"/>
      <c r="F59" s="46"/>
      <c r="G59" s="46"/>
      <c r="H59" s="46"/>
      <c r="I59" s="191"/>
    </row>
    <row r="60" spans="1:9">
      <c r="A60" s="189"/>
      <c r="B60" s="46"/>
      <c r="C60" s="46"/>
      <c r="D60" s="46"/>
      <c r="F60" s="46"/>
      <c r="G60" s="46"/>
      <c r="H60" s="46"/>
      <c r="I60" s="191"/>
    </row>
    <row r="61" spans="1:9">
      <c r="A61" s="189"/>
      <c r="B61" s="46"/>
      <c r="C61" s="46"/>
      <c r="D61" s="46"/>
      <c r="F61" s="46"/>
      <c r="G61" s="46"/>
      <c r="H61" s="46"/>
      <c r="I61" s="191"/>
    </row>
    <row r="63" spans="1:9">
      <c r="A63" s="189"/>
      <c r="B63" s="46"/>
      <c r="C63" s="46"/>
      <c r="D63" s="46"/>
      <c r="F63" s="46"/>
      <c r="G63" s="46"/>
      <c r="H63" s="46"/>
      <c r="I63" s="191"/>
    </row>
    <row r="64" spans="1:9">
      <c r="A64" s="189"/>
      <c r="B64" s="46"/>
      <c r="C64" s="46"/>
      <c r="D64" s="46"/>
      <c r="F64" s="46"/>
      <c r="G64" s="46"/>
      <c r="H64" s="46"/>
      <c r="I64" s="191"/>
    </row>
    <row r="65" spans="1:9">
      <c r="A65" s="189"/>
      <c r="B65" s="46"/>
      <c r="C65" s="46"/>
      <c r="D65" s="46"/>
      <c r="F65" s="46"/>
      <c r="G65" s="46"/>
      <c r="H65" s="46"/>
      <c r="I65" s="191"/>
    </row>
    <row r="66" spans="1:9">
      <c r="A66" s="189"/>
      <c r="B66" s="46"/>
      <c r="C66" s="46"/>
      <c r="D66" s="46"/>
      <c r="F66" s="46"/>
      <c r="G66" s="46"/>
      <c r="H66" s="46"/>
      <c r="I66" s="191"/>
    </row>
    <row r="67" spans="1:9">
      <c r="A67" s="189"/>
      <c r="B67" s="46"/>
      <c r="C67" s="46"/>
      <c r="D67" s="46"/>
      <c r="F67" s="46"/>
      <c r="G67" s="46"/>
      <c r="H67" s="46"/>
      <c r="I67" s="191"/>
    </row>
    <row r="68" spans="1:9">
      <c r="B68" s="46"/>
      <c r="C68" s="46"/>
      <c r="D68" s="46"/>
      <c r="F68" s="46"/>
      <c r="G68" s="46"/>
      <c r="H68" s="46"/>
      <c r="I68" s="191"/>
    </row>
    <row r="69" spans="1:9">
      <c r="A69" s="189"/>
      <c r="B69" s="46"/>
      <c r="C69" s="46"/>
      <c r="D69" s="46"/>
      <c r="F69" s="46"/>
      <c r="G69" s="46"/>
      <c r="H69" s="46"/>
      <c r="I69" s="191"/>
    </row>
    <row r="70" spans="1:9">
      <c r="A70" s="189"/>
      <c r="B70" s="46"/>
      <c r="C70" s="46"/>
      <c r="D70" s="46"/>
      <c r="F70" s="46"/>
      <c r="G70" s="46"/>
      <c r="H70" s="46"/>
      <c r="I70" s="191"/>
    </row>
    <row r="71" spans="1:9">
      <c r="A71" s="189"/>
      <c r="B71" s="46"/>
      <c r="C71" s="46"/>
      <c r="D71" s="46"/>
      <c r="F71" s="46"/>
      <c r="G71" s="46"/>
      <c r="H71" s="46"/>
      <c r="I71" s="191"/>
    </row>
    <row r="72" spans="1:9">
      <c r="A72" s="189"/>
      <c r="B72" s="46"/>
      <c r="C72" s="46"/>
      <c r="D72" s="46"/>
      <c r="F72" s="46"/>
      <c r="G72" s="46"/>
      <c r="H72" s="46"/>
      <c r="I72" s="191"/>
    </row>
    <row r="73" spans="1:9">
      <c r="A73" s="189"/>
      <c r="B73" s="46"/>
      <c r="C73" s="46"/>
      <c r="D73" s="46"/>
      <c r="F73" s="46"/>
      <c r="G73" s="46"/>
      <c r="H73" s="46"/>
      <c r="I73" s="191"/>
    </row>
    <row r="75" spans="1:9">
      <c r="A75" s="189"/>
      <c r="B75" s="46"/>
      <c r="C75" s="46"/>
      <c r="D75" s="192"/>
      <c r="F75" s="46"/>
      <c r="G75" s="46"/>
      <c r="H75" s="192"/>
      <c r="I75" s="191"/>
    </row>
    <row r="76" spans="1:9">
      <c r="A76" s="189"/>
      <c r="B76" s="46"/>
      <c r="C76" s="46"/>
      <c r="D76" s="192"/>
      <c r="F76" s="46"/>
      <c r="G76" s="46"/>
      <c r="H76" s="192"/>
      <c r="I76" s="191"/>
    </row>
    <row r="77" spans="1:9">
      <c r="A77" s="189"/>
      <c r="B77" s="46"/>
      <c r="C77" s="46"/>
      <c r="D77" s="192"/>
      <c r="F77" s="46"/>
      <c r="G77" s="46"/>
      <c r="H77" s="192"/>
      <c r="I77" s="191"/>
    </row>
    <row r="78" spans="1:9">
      <c r="A78" s="189"/>
      <c r="B78" s="46"/>
      <c r="C78" s="46"/>
      <c r="D78" s="192"/>
      <c r="F78" s="46"/>
      <c r="G78" s="46"/>
      <c r="H78" s="192"/>
      <c r="I78" s="191"/>
    </row>
    <row r="79" spans="1:9">
      <c r="A79" s="189"/>
      <c r="B79" s="46"/>
      <c r="C79" s="46"/>
      <c r="D79" s="192"/>
      <c r="F79" s="46"/>
      <c r="G79" s="46"/>
      <c r="H79" s="192"/>
      <c r="I79" s="191"/>
    </row>
    <row r="80" spans="1:9">
      <c r="B80" s="46"/>
      <c r="C80" s="46"/>
      <c r="D80" s="46"/>
      <c r="F80" s="46"/>
      <c r="G80" s="46"/>
      <c r="H80" s="46"/>
      <c r="I80" s="191"/>
    </row>
    <row r="81" spans="1:9">
      <c r="A81" s="189"/>
      <c r="B81" s="46"/>
      <c r="C81" s="46"/>
      <c r="D81" s="192"/>
      <c r="F81" s="46"/>
      <c r="G81" s="46"/>
      <c r="H81" s="192"/>
      <c r="I81" s="191"/>
    </row>
    <row r="82" spans="1:9">
      <c r="A82" s="189"/>
      <c r="B82" s="46"/>
      <c r="C82" s="46"/>
      <c r="D82" s="192"/>
      <c r="F82" s="46"/>
      <c r="G82" s="46"/>
      <c r="H82" s="192"/>
      <c r="I82" s="191"/>
    </row>
    <row r="83" spans="1:9">
      <c r="A83" s="189"/>
      <c r="B83" s="46"/>
      <c r="C83" s="46"/>
      <c r="D83" s="192"/>
      <c r="F83" s="46"/>
      <c r="G83" s="46"/>
      <c r="H83" s="192"/>
      <c r="I83" s="191"/>
    </row>
    <row r="84" spans="1:9">
      <c r="A84" s="189"/>
      <c r="B84" s="46"/>
      <c r="C84" s="46"/>
      <c r="D84" s="192"/>
      <c r="F84" s="46"/>
      <c r="G84" s="46"/>
      <c r="H84" s="192"/>
      <c r="I84" s="191"/>
    </row>
    <row r="85" spans="1:9">
      <c r="A85" s="189"/>
      <c r="B85" s="46"/>
      <c r="C85" s="46"/>
      <c r="D85" s="192"/>
      <c r="F85" s="46"/>
      <c r="G85" s="46"/>
      <c r="H85" s="192"/>
      <c r="I85" s="191"/>
    </row>
    <row r="86" spans="1:9">
      <c r="A86" s="189"/>
      <c r="B86" s="46"/>
      <c r="C86" s="46"/>
      <c r="D86" s="192"/>
      <c r="F86" s="46"/>
      <c r="G86" s="46"/>
      <c r="H86" s="46"/>
      <c r="I86" s="191"/>
    </row>
    <row r="87" spans="1:9">
      <c r="A87" s="189"/>
      <c r="B87" s="46"/>
      <c r="C87" s="46"/>
      <c r="D87" s="192"/>
      <c r="F87" s="46"/>
      <c r="G87" s="46"/>
      <c r="H87" s="46"/>
    </row>
    <row r="89" spans="1:9">
      <c r="A89" s="189"/>
    </row>
    <row r="92" spans="1:9">
      <c r="A92" s="189"/>
    </row>
    <row r="93" spans="1:9">
      <c r="A93" s="189"/>
    </row>
    <row r="94" spans="1:9">
      <c r="A94" s="189"/>
      <c r="B94" s="193"/>
    </row>
  </sheetData>
  <mergeCells count="1">
    <mergeCell ref="B5:H5"/>
  </mergeCells>
  <pageMargins left="0.66700000000000004" right="0.66700000000000004" top="0.66700000000000004" bottom="0.83299999999999996" header="0" footer="0"/>
  <pageSetup scale="97" firstPageNumber="101" orientation="portrait" useFirstPageNumber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U67"/>
  <sheetViews>
    <sheetView showGridLines="0" zoomScaleNormal="100" workbookViewId="0">
      <selection activeCell="A28" activeCellId="1" sqref="A17 A28"/>
    </sheetView>
  </sheetViews>
  <sheetFormatPr defaultColWidth="9.7109375" defaultRowHeight="12"/>
  <cols>
    <col min="1" max="1" width="10.28515625" customWidth="1"/>
    <col min="2" max="4" width="15" customWidth="1"/>
    <col min="5" max="6" width="1.42578125" customWidth="1"/>
    <col min="7" max="7" width="15" customWidth="1"/>
    <col min="8" max="8" width="13" customWidth="1"/>
    <col min="10" max="10" width="11.7109375" customWidth="1"/>
  </cols>
  <sheetData>
    <row r="1" spans="1:9">
      <c r="A1" s="148" t="s">
        <v>286</v>
      </c>
      <c r="B1" s="2"/>
      <c r="C1" s="2"/>
      <c r="D1" s="2"/>
      <c r="E1" s="2"/>
      <c r="F1" s="2"/>
      <c r="G1" s="2"/>
      <c r="H1" s="2"/>
    </row>
    <row r="2" spans="1:9">
      <c r="A2" s="3"/>
      <c r="B2" s="4" t="s">
        <v>1</v>
      </c>
      <c r="C2" s="5"/>
      <c r="D2" s="4"/>
      <c r="E2" s="3"/>
      <c r="F2" s="4"/>
      <c r="G2" s="71" t="s">
        <v>2</v>
      </c>
      <c r="H2" s="4"/>
    </row>
    <row r="3" spans="1:9">
      <c r="A3" s="143" t="s">
        <v>287</v>
      </c>
      <c r="B3" s="3"/>
      <c r="C3" s="3"/>
      <c r="D3" s="3"/>
      <c r="E3" s="3"/>
      <c r="F3" s="3"/>
      <c r="G3" s="7"/>
      <c r="H3" s="230" t="s">
        <v>236</v>
      </c>
    </row>
    <row r="4" spans="1:9">
      <c r="A4" s="67"/>
      <c r="B4" s="285" t="s">
        <v>288</v>
      </c>
      <c r="C4" s="10" t="s">
        <v>5</v>
      </c>
      <c r="D4" s="10" t="s">
        <v>6</v>
      </c>
      <c r="E4" s="10"/>
      <c r="F4" s="10"/>
      <c r="G4" s="10" t="s">
        <v>8</v>
      </c>
      <c r="H4" s="10" t="s">
        <v>9</v>
      </c>
    </row>
    <row r="5" spans="1:9" ht="15" customHeight="1">
      <c r="A5" s="80"/>
      <c r="B5" s="610" t="s">
        <v>520</v>
      </c>
      <c r="C5" s="610"/>
      <c r="D5" s="610"/>
      <c r="E5" s="610"/>
      <c r="F5" s="610"/>
      <c r="G5" s="610"/>
      <c r="H5" s="14" t="s">
        <v>10</v>
      </c>
    </row>
    <row r="6" spans="1:9" s="65" customFormat="1" ht="3" customHeight="1">
      <c r="A6" s="88"/>
      <c r="B6" s="286"/>
      <c r="C6" s="286"/>
      <c r="D6" s="286"/>
      <c r="E6" s="286"/>
      <c r="F6" s="286"/>
      <c r="G6" s="286"/>
      <c r="H6" s="80"/>
    </row>
    <row r="7" spans="1:9" ht="10.15" customHeight="1">
      <c r="A7" s="6" t="s">
        <v>76</v>
      </c>
      <c r="B7" s="20">
        <v>961.92</v>
      </c>
      <c r="C7" s="20">
        <v>3.4501659999999998</v>
      </c>
      <c r="D7" s="21">
        <v>965.37016600000004</v>
      </c>
      <c r="E7" s="16"/>
      <c r="F7" s="17"/>
      <c r="G7" s="20">
        <v>965.37016600000004</v>
      </c>
      <c r="H7" s="145">
        <v>4.2167503112209896</v>
      </c>
      <c r="I7" s="19"/>
    </row>
    <row r="8" spans="1:9" ht="10.15" customHeight="1">
      <c r="A8" s="6" t="s">
        <v>77</v>
      </c>
      <c r="B8" s="20">
        <v>801.92</v>
      </c>
      <c r="C8" s="20">
        <v>2.64188</v>
      </c>
      <c r="D8" s="21">
        <v>804.56187999999997</v>
      </c>
      <c r="E8" s="16"/>
      <c r="F8" s="17"/>
      <c r="G8" s="20">
        <v>804.56187999999997</v>
      </c>
      <c r="H8" s="145">
        <v>3.4805862682073201</v>
      </c>
      <c r="I8" s="19"/>
    </row>
    <row r="9" spans="1:9" ht="10.15" customHeight="1">
      <c r="A9" s="6" t="s">
        <v>78</v>
      </c>
      <c r="B9" s="20">
        <v>998.88</v>
      </c>
      <c r="C9" s="20">
        <v>2.8220499999999999</v>
      </c>
      <c r="D9" s="21">
        <v>1001.70205</v>
      </c>
      <c r="E9" s="16"/>
      <c r="F9" s="17"/>
      <c r="G9" s="20">
        <v>1001.70205</v>
      </c>
      <c r="H9" s="145">
        <v>4.2932173134123603</v>
      </c>
      <c r="I9" s="19"/>
    </row>
    <row r="10" spans="1:9" ht="10.15" customHeight="1">
      <c r="A10" s="6" t="s">
        <v>79</v>
      </c>
      <c r="B10" s="20">
        <v>963.52</v>
      </c>
      <c r="C10" s="20">
        <v>3.3443329999999998</v>
      </c>
      <c r="D10" s="21">
        <v>966.86433299999999</v>
      </c>
      <c r="E10" s="16"/>
      <c r="F10" s="17"/>
      <c r="G10" s="20">
        <v>966.86433299999999</v>
      </c>
      <c r="H10" s="145">
        <v>4.10758685982539</v>
      </c>
      <c r="I10" s="19"/>
    </row>
    <row r="11" spans="1:9" ht="10.15" customHeight="1">
      <c r="A11" s="6" t="s">
        <v>80</v>
      </c>
      <c r="B11" s="20">
        <v>941.36</v>
      </c>
      <c r="C11" s="20">
        <v>9.9450959999999995</v>
      </c>
      <c r="D11" s="21">
        <v>951.30509600000005</v>
      </c>
      <c r="E11" s="16"/>
      <c r="F11" s="17"/>
      <c r="G11" s="20">
        <v>951.30509600000005</v>
      </c>
      <c r="H11" s="145">
        <v>4.0060349015446297</v>
      </c>
      <c r="I11" s="19"/>
    </row>
    <row r="12" spans="1:9" ht="10.15" customHeight="1">
      <c r="A12" s="6" t="s">
        <v>81</v>
      </c>
      <c r="B12" s="20">
        <v>1004.32</v>
      </c>
      <c r="C12" s="20">
        <v>4.9905020000000002</v>
      </c>
      <c r="D12" s="21">
        <v>1009.310502</v>
      </c>
      <c r="E12" s="16"/>
      <c r="F12" s="17"/>
      <c r="G12" s="20">
        <v>1009.310502</v>
      </c>
      <c r="H12" s="145">
        <v>4.2118132433086597</v>
      </c>
      <c r="I12" s="19"/>
    </row>
    <row r="13" spans="1:9" ht="10.15" customHeight="1">
      <c r="A13" s="6" t="s">
        <v>82</v>
      </c>
      <c r="B13" s="20">
        <v>943.2</v>
      </c>
      <c r="C13" s="20">
        <v>6.9922029999999999</v>
      </c>
      <c r="D13" s="21">
        <v>950.19220299999995</v>
      </c>
      <c r="E13" s="16"/>
      <c r="F13" s="17"/>
      <c r="G13" s="20">
        <v>950.19220299999995</v>
      </c>
      <c r="H13" s="145">
        <v>3.9299217607451302</v>
      </c>
      <c r="I13" s="19"/>
    </row>
    <row r="14" spans="1:9" ht="10.15" customHeight="1">
      <c r="A14" s="6" t="s">
        <v>83</v>
      </c>
      <c r="B14" s="20">
        <v>1044.6400000000001</v>
      </c>
      <c r="C14" s="20">
        <v>5.8345929999999999</v>
      </c>
      <c r="D14" s="21">
        <v>1050.4745929999999</v>
      </c>
      <c r="E14" s="16"/>
      <c r="F14" s="17"/>
      <c r="G14" s="20">
        <v>1050.4745929999999</v>
      </c>
      <c r="H14" s="145">
        <v>4.3055590107426402</v>
      </c>
      <c r="I14" s="19"/>
    </row>
    <row r="15" spans="1:9" ht="10.15" customHeight="1">
      <c r="A15" s="6" t="s">
        <v>84</v>
      </c>
      <c r="B15" s="20">
        <v>1119.28</v>
      </c>
      <c r="C15" s="20">
        <v>5.8764649999999996</v>
      </c>
      <c r="D15" s="21">
        <v>1125.156465</v>
      </c>
      <c r="E15" s="16"/>
      <c r="F15" s="17"/>
      <c r="G15" s="20">
        <v>1125.156465</v>
      </c>
      <c r="H15" s="145">
        <v>4.5696457900123502</v>
      </c>
      <c r="I15" s="19"/>
    </row>
    <row r="16" spans="1:9" ht="10.15" customHeight="1">
      <c r="A16" s="6" t="s">
        <v>85</v>
      </c>
      <c r="B16" s="20">
        <v>1056.32</v>
      </c>
      <c r="C16" s="20">
        <v>5.8690129999999998</v>
      </c>
      <c r="D16" s="21">
        <v>1062.1890129999999</v>
      </c>
      <c r="E16" s="16"/>
      <c r="F16" s="17"/>
      <c r="G16" s="20">
        <v>1062.1890129999999</v>
      </c>
      <c r="H16" s="145">
        <v>4.2716692860503702</v>
      </c>
      <c r="I16" s="19"/>
    </row>
    <row r="17" spans="1:21" ht="10.15" customHeight="1">
      <c r="A17" s="6" t="s">
        <v>86</v>
      </c>
      <c r="B17" s="20">
        <v>1102.6400000000001</v>
      </c>
      <c r="C17" s="20">
        <v>4.8719999999999999</v>
      </c>
      <c r="D17" s="21">
        <v>1107.5120000000002</v>
      </c>
      <c r="E17" s="16"/>
      <c r="F17" s="17"/>
      <c r="G17" s="20">
        <v>1107.5120000000002</v>
      </c>
      <c r="H17" s="145">
        <v>4.4000000000000004</v>
      </c>
      <c r="I17" s="19"/>
    </row>
    <row r="18" spans="1:21" ht="10.15" customHeight="1">
      <c r="A18" s="6" t="s">
        <v>87</v>
      </c>
      <c r="B18" s="20">
        <v>1048.8800000000001</v>
      </c>
      <c r="C18" s="20">
        <v>1.69</v>
      </c>
      <c r="D18" s="21">
        <v>1050.57</v>
      </c>
      <c r="E18" s="16"/>
      <c r="F18" s="17"/>
      <c r="G18" s="20">
        <v>1050.57</v>
      </c>
      <c r="H18" s="145">
        <v>4.12</v>
      </c>
      <c r="I18" s="19"/>
    </row>
    <row r="19" spans="1:21" ht="10.15" customHeight="1">
      <c r="A19" s="6" t="s">
        <v>88</v>
      </c>
      <c r="B19" s="20">
        <v>1198.5</v>
      </c>
      <c r="C19" s="20">
        <v>0.80800000000000005</v>
      </c>
      <c r="D19" s="21">
        <v>1199.308</v>
      </c>
      <c r="E19" s="16"/>
      <c r="F19" s="17"/>
      <c r="G19" s="20">
        <v>1199.308</v>
      </c>
      <c r="H19" s="145">
        <v>4.6399999999999997</v>
      </c>
      <c r="I19" s="19"/>
    </row>
    <row r="20" spans="1:21" ht="10.15" customHeight="1">
      <c r="A20" s="6" t="s">
        <v>89</v>
      </c>
      <c r="B20" s="20">
        <v>1067.8</v>
      </c>
      <c r="C20" s="20">
        <v>3.8</v>
      </c>
      <c r="D20" s="21">
        <v>1071.5999999999999</v>
      </c>
      <c r="E20" s="16"/>
      <c r="F20" s="17"/>
      <c r="G20" s="20">
        <v>1071.5999999999999</v>
      </c>
      <c r="H20" s="145">
        <v>4.0999999999999996</v>
      </c>
      <c r="I20" s="19"/>
    </row>
    <row r="21" spans="1:21" ht="10.15" customHeight="1">
      <c r="A21" s="6" t="s">
        <v>289</v>
      </c>
      <c r="B21" s="20">
        <v>1124.5999999999999</v>
      </c>
      <c r="C21" s="20">
        <v>7.6</v>
      </c>
      <c r="D21" s="21">
        <v>1132.2</v>
      </c>
      <c r="E21" s="16"/>
      <c r="F21" s="17"/>
      <c r="G21" s="20">
        <v>1132.0999999999999</v>
      </c>
      <c r="H21" s="145">
        <v>4.28</v>
      </c>
      <c r="I21" s="19"/>
    </row>
    <row r="22" spans="1:21" ht="10.15" customHeight="1">
      <c r="A22" s="23" t="s">
        <v>91</v>
      </c>
      <c r="B22" s="28">
        <v>1033.5999999999999</v>
      </c>
      <c r="C22" s="28">
        <v>14.3</v>
      </c>
      <c r="D22" s="29">
        <v>1047.9000000000001</v>
      </c>
      <c r="E22" s="25"/>
      <c r="F22" s="26"/>
      <c r="G22" s="28">
        <v>1047.9000000000001</v>
      </c>
      <c r="H22" s="27">
        <v>3.91</v>
      </c>
      <c r="I22" s="19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10.15" customHeight="1">
      <c r="A23" s="23" t="s">
        <v>259</v>
      </c>
      <c r="B23" s="28">
        <v>1035.4000000000001</v>
      </c>
      <c r="C23" s="28">
        <v>29.1</v>
      </c>
      <c r="D23" s="29">
        <v>1064.5</v>
      </c>
      <c r="E23" s="25"/>
      <c r="F23" s="26"/>
      <c r="G23" s="28">
        <v>1064.5</v>
      </c>
      <c r="H23" s="27">
        <v>3.93</v>
      </c>
      <c r="I23" s="19"/>
    </row>
    <row r="24" spans="1:21" ht="10.15" customHeight="1">
      <c r="A24" s="23" t="s">
        <v>93</v>
      </c>
      <c r="B24" s="28">
        <v>1199</v>
      </c>
      <c r="C24" s="28">
        <v>29.9</v>
      </c>
      <c r="D24" s="29">
        <v>1228.9000000000001</v>
      </c>
      <c r="E24" s="25"/>
      <c r="F24" s="26"/>
      <c r="G24" s="28">
        <v>1228.9000000000001</v>
      </c>
      <c r="H24" s="27">
        <v>4.4800000000000004</v>
      </c>
      <c r="I24" s="19"/>
    </row>
    <row r="25" spans="1:21" ht="10.15" customHeight="1">
      <c r="A25" s="23" t="s">
        <v>94</v>
      </c>
      <c r="B25" s="28">
        <v>939.04</v>
      </c>
      <c r="C25" s="28">
        <v>30.889590000000005</v>
      </c>
      <c r="D25" s="29">
        <v>969.92958999999996</v>
      </c>
      <c r="E25" s="25"/>
      <c r="F25" s="26"/>
      <c r="G25" s="28">
        <v>969.92958999999996</v>
      </c>
      <c r="H25" s="27">
        <v>3.4946121059268598</v>
      </c>
      <c r="I25" s="19"/>
    </row>
    <row r="26" spans="1:21" ht="10.15" customHeight="1">
      <c r="A26" s="23" t="s">
        <v>290</v>
      </c>
      <c r="B26" s="28">
        <v>1054.8800000000001</v>
      </c>
      <c r="C26" s="28">
        <v>33.039375</v>
      </c>
      <c r="D26" s="29">
        <v>1087.9193750000002</v>
      </c>
      <c r="E26" s="25"/>
      <c r="F26" s="26"/>
      <c r="G26" s="28">
        <v>1087.9193749999999</v>
      </c>
      <c r="H26" s="27">
        <v>3.8719298979272248</v>
      </c>
      <c r="I26" s="19"/>
    </row>
    <row r="27" spans="1:21" ht="10.15" customHeight="1">
      <c r="A27" s="23" t="s">
        <v>261</v>
      </c>
      <c r="B27" s="28">
        <v>946.87999999999988</v>
      </c>
      <c r="C27" s="28">
        <v>43.17200900000001</v>
      </c>
      <c r="D27" s="29">
        <v>990.05200899999988</v>
      </c>
      <c r="E27" s="25"/>
      <c r="F27" s="26"/>
      <c r="G27" s="28">
        <v>990.05200899999988</v>
      </c>
      <c r="H27" s="27">
        <v>3.4870759622269056</v>
      </c>
      <c r="I27" s="30"/>
      <c r="J27" s="30"/>
    </row>
    <row r="28" spans="1:21" ht="10.15" customHeight="1">
      <c r="A28" s="23" t="s">
        <v>170</v>
      </c>
      <c r="B28" s="28">
        <v>1005.76</v>
      </c>
      <c r="C28" s="28">
        <v>42.492916999999998</v>
      </c>
      <c r="D28" s="29">
        <v>1048.252917</v>
      </c>
      <c r="E28" s="25"/>
      <c r="F28" s="26"/>
      <c r="G28" s="28">
        <v>1048.252917</v>
      </c>
      <c r="H28" s="27">
        <v>3.6551547668246145</v>
      </c>
      <c r="I28" s="30"/>
      <c r="J28" s="30"/>
    </row>
    <row r="29" spans="1:21" ht="10.15" customHeight="1">
      <c r="A29" s="23" t="s">
        <v>98</v>
      </c>
      <c r="B29" s="28">
        <v>862.96</v>
      </c>
      <c r="C29" s="28">
        <v>65.1442981</v>
      </c>
      <c r="D29" s="29">
        <v>928.10429810000005</v>
      </c>
      <c r="E29" s="25"/>
      <c r="F29" s="26"/>
      <c r="G29" s="28">
        <v>928.10429810000005</v>
      </c>
      <c r="H29" s="27">
        <v>3.2056923620814586</v>
      </c>
      <c r="I29" s="30"/>
      <c r="J29" s="30"/>
    </row>
    <row r="30" spans="1:21" ht="10.15" customHeight="1">
      <c r="A30" s="23" t="s">
        <v>99</v>
      </c>
      <c r="B30" s="28">
        <v>988.07999999999993</v>
      </c>
      <c r="C30" s="28">
        <v>63.828358999999992</v>
      </c>
      <c r="D30" s="29">
        <v>1051.908359</v>
      </c>
      <c r="E30" s="25"/>
      <c r="F30" s="26"/>
      <c r="G30" s="28">
        <v>1051.908359</v>
      </c>
      <c r="H30" s="27">
        <v>3.6000600803807381</v>
      </c>
      <c r="I30" s="30"/>
      <c r="J30" s="30"/>
    </row>
    <row r="31" spans="1:21" ht="10.15" customHeight="1">
      <c r="A31" s="23" t="s">
        <v>291</v>
      </c>
      <c r="B31" s="28">
        <v>1004.1600000000001</v>
      </c>
      <c r="C31" s="28">
        <v>65.15082799999999</v>
      </c>
      <c r="D31" s="29">
        <v>1069.3108280000001</v>
      </c>
      <c r="E31" s="25"/>
      <c r="F31" s="26"/>
      <c r="G31" s="28">
        <v>1069.3108280000001</v>
      </c>
      <c r="H31" s="27">
        <v>3.625838447153177</v>
      </c>
      <c r="I31" s="30"/>
      <c r="J31" s="30"/>
    </row>
    <row r="32" spans="1:21" ht="10.15" customHeight="1">
      <c r="A32" s="23" t="s">
        <v>292</v>
      </c>
      <c r="B32" s="28">
        <v>931.04</v>
      </c>
      <c r="C32" s="28">
        <v>66.459869000000012</v>
      </c>
      <c r="D32" s="29">
        <v>997.49986899999999</v>
      </c>
      <c r="E32" s="25"/>
      <c r="F32" s="26"/>
      <c r="G32" s="28">
        <v>997.49986899999999</v>
      </c>
      <c r="H32" s="27">
        <v>3.3512897950302851</v>
      </c>
      <c r="I32" s="30"/>
      <c r="J32" s="30"/>
    </row>
    <row r="33" spans="1:10" ht="10.15" customHeight="1">
      <c r="A33" s="23" t="s">
        <v>293</v>
      </c>
      <c r="B33" s="28">
        <v>933.83999999999992</v>
      </c>
      <c r="C33" s="28">
        <v>77.62949900000001</v>
      </c>
      <c r="D33" s="29">
        <v>1011.4694989999999</v>
      </c>
      <c r="E33" s="25"/>
      <c r="F33" s="26"/>
      <c r="G33" s="28">
        <v>1011.4694989999999</v>
      </c>
      <c r="H33" s="27">
        <v>3.3651210030701177</v>
      </c>
      <c r="I33" s="30"/>
      <c r="J33" s="30"/>
    </row>
    <row r="34" spans="1:10" ht="10.15" customHeight="1">
      <c r="A34" s="23" t="s">
        <v>103</v>
      </c>
      <c r="B34" s="28">
        <v>872.96</v>
      </c>
      <c r="C34" s="28">
        <v>88.095271999999994</v>
      </c>
      <c r="D34" s="29">
        <v>961.05527200000006</v>
      </c>
      <c r="E34" s="25"/>
      <c r="F34" s="26"/>
      <c r="G34" s="28">
        <v>961.05527200000006</v>
      </c>
      <c r="H34" s="27">
        <v>3.1665067145570465</v>
      </c>
      <c r="I34" s="30"/>
      <c r="J34" s="30"/>
    </row>
    <row r="35" spans="1:10" ht="10.15" customHeight="1">
      <c r="A35" s="23" t="s">
        <v>104</v>
      </c>
      <c r="B35" s="28">
        <v>1002.72</v>
      </c>
      <c r="C35" s="28">
        <v>125.91354599999997</v>
      </c>
      <c r="D35" s="29">
        <v>1128.633546</v>
      </c>
      <c r="E35" s="25"/>
      <c r="F35" s="26"/>
      <c r="G35" s="28">
        <v>1128.633546</v>
      </c>
      <c r="H35" s="27">
        <v>3.68584289672985</v>
      </c>
      <c r="I35" s="30"/>
      <c r="J35" s="30"/>
    </row>
    <row r="36" spans="1:10" ht="10.15" customHeight="1">
      <c r="A36" s="23" t="s">
        <v>105</v>
      </c>
      <c r="B36" s="28">
        <v>926.56000000000006</v>
      </c>
      <c r="C36" s="28">
        <v>105.31759399999999</v>
      </c>
      <c r="D36" s="29">
        <v>1031.877594</v>
      </c>
      <c r="E36" s="25"/>
      <c r="F36" s="26"/>
      <c r="G36" s="28">
        <v>1031.877594</v>
      </c>
      <c r="H36" s="27">
        <v>3.3412126033159431</v>
      </c>
      <c r="I36" s="30"/>
      <c r="J36" s="30"/>
    </row>
    <row r="37" spans="1:10" ht="10.15" customHeight="1">
      <c r="A37" s="23" t="s">
        <v>106</v>
      </c>
      <c r="B37" s="28">
        <v>870.64</v>
      </c>
      <c r="C37" s="28">
        <v>118.81096399999998</v>
      </c>
      <c r="D37" s="29">
        <v>989.450964</v>
      </c>
      <c r="E37" s="25"/>
      <c r="F37" s="26"/>
      <c r="G37" s="28">
        <v>989.450964</v>
      </c>
      <c r="H37" s="27">
        <v>3.1860967907022002</v>
      </c>
      <c r="I37" s="30"/>
      <c r="J37" s="30"/>
    </row>
    <row r="38" spans="1:10" ht="10.15" customHeight="1">
      <c r="A38" s="23" t="s">
        <v>107</v>
      </c>
      <c r="B38" s="28">
        <v>898.96</v>
      </c>
      <c r="C38" s="28">
        <v>145.75964100000002</v>
      </c>
      <c r="D38" s="29">
        <v>1044.7196410000001</v>
      </c>
      <c r="E38" s="25"/>
      <c r="F38" s="26"/>
      <c r="G38" s="28">
        <v>1044.7196410000001</v>
      </c>
      <c r="H38" s="27">
        <v>3.3396836243269825</v>
      </c>
      <c r="I38" s="30"/>
      <c r="J38" s="30"/>
    </row>
    <row r="39" spans="1:10" ht="10.15" customHeight="1">
      <c r="A39" s="23" t="s">
        <v>294</v>
      </c>
      <c r="B39" s="287">
        <v>599.12</v>
      </c>
      <c r="C39" s="28">
        <v>196.29433782999996</v>
      </c>
      <c r="D39" s="29">
        <v>795.41433783000002</v>
      </c>
      <c r="E39" s="25"/>
      <c r="F39" s="26"/>
      <c r="G39" s="28">
        <v>795.41433783000002</v>
      </c>
      <c r="H39" s="27">
        <v>2.5244077258140707</v>
      </c>
      <c r="I39" s="30"/>
      <c r="J39" s="30"/>
    </row>
    <row r="40" spans="1:10" ht="10.15" customHeight="1">
      <c r="A40" s="23" t="s">
        <v>177</v>
      </c>
      <c r="B40" s="287">
        <v>1048.96</v>
      </c>
      <c r="C40" s="28">
        <v>174.35475747999996</v>
      </c>
      <c r="D40" s="29">
        <v>1223.31475748</v>
      </c>
      <c r="E40" s="25"/>
      <c r="F40" s="26"/>
      <c r="G40" s="28">
        <v>1223.31475748</v>
      </c>
      <c r="H40" s="27">
        <v>3.855167462461472</v>
      </c>
      <c r="I40" s="30"/>
      <c r="J40" s="30"/>
    </row>
    <row r="41" spans="1:10" ht="10.15" customHeight="1">
      <c r="A41" s="23" t="s">
        <v>295</v>
      </c>
      <c r="B41" s="287">
        <v>929.2</v>
      </c>
      <c r="C41" s="28">
        <v>177.607415</v>
      </c>
      <c r="D41" s="29">
        <v>1106.807415</v>
      </c>
      <c r="E41" s="25"/>
      <c r="F41" s="26"/>
      <c r="G41" s="28">
        <v>1106.807415</v>
      </c>
      <c r="H41" s="27">
        <v>3.4621118269580284</v>
      </c>
      <c r="I41" s="30"/>
      <c r="J41" s="30"/>
    </row>
    <row r="42" spans="1:10" ht="10.15" customHeight="1">
      <c r="A42" s="23" t="s">
        <v>571</v>
      </c>
      <c r="B42" s="287">
        <v>896.87999999999988</v>
      </c>
      <c r="C42" s="28">
        <v>210.53487532000003</v>
      </c>
      <c r="D42" s="29">
        <v>1107.41487532</v>
      </c>
      <c r="E42" s="25"/>
      <c r="F42" s="26"/>
      <c r="G42" s="28">
        <v>1107.41487532</v>
      </c>
      <c r="H42" s="27">
        <v>3.4393596758595186</v>
      </c>
      <c r="I42" s="30"/>
      <c r="J42" s="30"/>
    </row>
    <row r="43" spans="1:10" ht="10.15" customHeight="1">
      <c r="A43" s="23" t="s">
        <v>578</v>
      </c>
      <c r="B43" s="287">
        <v>968.87999999999988</v>
      </c>
      <c r="C43" s="28">
        <v>214.40591158000007</v>
      </c>
      <c r="D43" s="29">
        <v>1183.2859115799999</v>
      </c>
      <c r="E43" s="25"/>
      <c r="F43" s="26"/>
      <c r="G43" s="28">
        <v>1183.2859115799999</v>
      </c>
      <c r="H43" s="27">
        <v>3.649666530319942</v>
      </c>
      <c r="I43" s="30"/>
      <c r="J43" s="30"/>
    </row>
    <row r="44" spans="1:10" ht="10.15" customHeight="1">
      <c r="A44" s="23" t="s">
        <v>608</v>
      </c>
      <c r="B44" s="287">
        <v>929.5200000000001</v>
      </c>
      <c r="C44" s="28">
        <v>231.76882217000002</v>
      </c>
      <c r="D44" s="29">
        <v>1161.28882217</v>
      </c>
      <c r="E44" s="25"/>
      <c r="F44" s="26"/>
      <c r="G44" s="28">
        <v>1161.28882217</v>
      </c>
      <c r="H44" s="27">
        <v>3.5598540866046866</v>
      </c>
      <c r="I44" s="30"/>
      <c r="J44" s="30"/>
    </row>
    <row r="45" spans="1:10" ht="12" customHeight="1">
      <c r="A45" s="31" t="s">
        <v>650</v>
      </c>
      <c r="B45" s="288">
        <v>866.73512212812625</v>
      </c>
      <c r="C45" s="34">
        <v>192.19399437999999</v>
      </c>
      <c r="D45" s="37">
        <v>1058.9291165081263</v>
      </c>
      <c r="E45" s="35"/>
      <c r="F45" s="36"/>
      <c r="G45" s="34">
        <v>1058.9291165081263</v>
      </c>
      <c r="H45" s="38">
        <v>3.2261670265448368</v>
      </c>
      <c r="I45" s="30"/>
      <c r="J45" s="30"/>
    </row>
    <row r="46" spans="1:10">
      <c r="A46" s="39" t="s">
        <v>296</v>
      </c>
      <c r="B46" s="40"/>
      <c r="C46" s="41"/>
      <c r="D46" s="40"/>
      <c r="E46" s="40"/>
      <c r="F46" s="40"/>
      <c r="G46" s="40"/>
      <c r="H46" s="40"/>
      <c r="I46" s="19"/>
      <c r="J46" s="42"/>
    </row>
    <row r="47" spans="1:10">
      <c r="A47" s="39" t="s">
        <v>542</v>
      </c>
      <c r="B47" s="40"/>
      <c r="C47" s="41"/>
      <c r="D47" s="40"/>
      <c r="E47" s="40"/>
      <c r="F47" s="40"/>
      <c r="G47" s="40"/>
      <c r="H47" s="40"/>
      <c r="I47" s="19"/>
      <c r="J47" s="42"/>
    </row>
    <row r="48" spans="1:10">
      <c r="A48" s="39" t="s">
        <v>649</v>
      </c>
      <c r="B48" s="40"/>
      <c r="C48" s="41"/>
      <c r="D48" s="40"/>
      <c r="E48" s="40"/>
      <c r="F48" s="40"/>
      <c r="G48" s="40"/>
      <c r="H48" s="40"/>
      <c r="I48" s="19"/>
      <c r="J48" s="42"/>
    </row>
    <row r="49" spans="1:10">
      <c r="A49" s="39" t="s">
        <v>648</v>
      </c>
      <c r="B49" s="40"/>
      <c r="C49" s="41"/>
      <c r="D49" s="40"/>
      <c r="E49" s="40"/>
      <c r="F49" s="40"/>
      <c r="G49" s="40"/>
      <c r="H49" s="40"/>
      <c r="I49" s="19"/>
      <c r="J49" s="42"/>
    </row>
    <row r="50" spans="1:10">
      <c r="A50" s="43" t="s">
        <v>43</v>
      </c>
      <c r="B50" s="40"/>
      <c r="C50" s="41"/>
      <c r="D50" s="40"/>
      <c r="E50" s="40"/>
      <c r="F50" s="40"/>
      <c r="G50" s="40"/>
      <c r="H50" s="40"/>
      <c r="I50" s="42"/>
      <c r="J50" s="42"/>
    </row>
    <row r="51" spans="1:10">
      <c r="G51" s="147"/>
    </row>
    <row r="52" spans="1:10">
      <c r="A52" s="147"/>
    </row>
    <row r="53" spans="1:10">
      <c r="A53" s="147"/>
      <c r="B53" s="19"/>
      <c r="C53" s="19"/>
    </row>
    <row r="54" spans="1:10">
      <c r="A54" s="147"/>
      <c r="B54" s="19"/>
      <c r="C54" s="19"/>
      <c r="D54" s="19"/>
      <c r="G54" s="19"/>
      <c r="H54" s="30"/>
    </row>
    <row r="55" spans="1:10">
      <c r="B55" s="19"/>
      <c r="C55" s="19"/>
      <c r="D55" s="19"/>
      <c r="G55" s="19"/>
      <c r="H55" s="30"/>
    </row>
    <row r="56" spans="1:10">
      <c r="B56" s="19"/>
      <c r="C56" s="19"/>
      <c r="D56" s="19"/>
      <c r="G56" s="19"/>
      <c r="H56" s="30"/>
    </row>
    <row r="57" spans="1:10">
      <c r="B57" s="19"/>
      <c r="C57" s="19"/>
      <c r="D57" s="19"/>
      <c r="G57" s="19"/>
      <c r="H57" s="30"/>
    </row>
    <row r="58" spans="1:10">
      <c r="B58" s="19"/>
      <c r="C58" s="19"/>
      <c r="D58" s="19"/>
      <c r="G58" s="19"/>
      <c r="H58" s="30"/>
    </row>
    <row r="59" spans="1:10">
      <c r="B59" s="19"/>
      <c r="C59" s="19"/>
      <c r="D59" s="19"/>
      <c r="G59" s="19"/>
      <c r="H59" s="30"/>
    </row>
    <row r="60" spans="1:10">
      <c r="B60" s="19"/>
      <c r="C60" s="19"/>
      <c r="H60" s="19"/>
    </row>
    <row r="61" spans="1:10">
      <c r="B61" s="19"/>
      <c r="C61" s="19"/>
      <c r="H61" s="19"/>
    </row>
    <row r="62" spans="1:10">
      <c r="B62" s="19"/>
      <c r="C62" s="19"/>
      <c r="H62" s="19"/>
    </row>
    <row r="63" spans="1:10">
      <c r="B63" s="19"/>
      <c r="C63" s="19"/>
      <c r="H63" s="19"/>
    </row>
    <row r="64" spans="1:10">
      <c r="B64" s="19"/>
      <c r="C64" s="19"/>
      <c r="H64" s="19"/>
    </row>
    <row r="65" spans="2:8">
      <c r="B65" s="19"/>
      <c r="C65" s="19"/>
      <c r="H65" s="19"/>
    </row>
    <row r="66" spans="2:8">
      <c r="B66" s="19"/>
      <c r="C66" s="19"/>
      <c r="H66" s="19"/>
    </row>
    <row r="67" spans="2:8">
      <c r="B67" s="19"/>
      <c r="C67" s="19"/>
      <c r="H67" s="19"/>
    </row>
  </sheetData>
  <mergeCells count="1">
    <mergeCell ref="B5:G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58"/>
  <sheetViews>
    <sheetView showGridLines="0" workbookViewId="0">
      <selection activeCell="R32" sqref="R32:R33"/>
    </sheetView>
  </sheetViews>
  <sheetFormatPr defaultColWidth="9.7109375" defaultRowHeight="12"/>
  <cols>
    <col min="1" max="1" width="9" customWidth="1"/>
    <col min="2" max="5" width="10.7109375" customWidth="1"/>
    <col min="6" max="6" width="1.42578125" customWidth="1"/>
    <col min="7" max="8" width="10.7109375" customWidth="1"/>
    <col min="9" max="9" width="1.42578125" customWidth="1"/>
    <col min="10" max="11" width="10.7109375" customWidth="1"/>
  </cols>
  <sheetData>
    <row r="1" spans="1:11" ht="12" customHeight="1">
      <c r="A1" s="1" t="s">
        <v>297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/>
      <c r="B2" s="289" t="s">
        <v>1</v>
      </c>
      <c r="C2" s="5"/>
      <c r="D2" s="289"/>
      <c r="E2" s="289"/>
      <c r="F2" s="3"/>
      <c r="G2" s="289" t="s">
        <v>2</v>
      </c>
      <c r="H2" s="5"/>
      <c r="I2" s="4"/>
      <c r="J2" s="4"/>
      <c r="K2" s="4"/>
    </row>
    <row r="3" spans="1:11">
      <c r="A3" s="6" t="s">
        <v>162</v>
      </c>
      <c r="B3" s="261"/>
      <c r="C3" s="58"/>
      <c r="D3" s="58" t="s">
        <v>298</v>
      </c>
      <c r="E3" s="290"/>
      <c r="F3" s="58"/>
      <c r="G3" s="58" t="s">
        <v>299</v>
      </c>
      <c r="H3" s="58"/>
      <c r="I3" s="3"/>
      <c r="J3" s="7"/>
      <c r="K3" s="291" t="s">
        <v>236</v>
      </c>
    </row>
    <row r="4" spans="1:11" ht="12" customHeight="1">
      <c r="A4" s="2"/>
      <c r="B4" s="10" t="s">
        <v>300</v>
      </c>
      <c r="C4" s="292" t="s">
        <v>5</v>
      </c>
      <c r="D4" s="292" t="s">
        <v>301</v>
      </c>
      <c r="E4" s="293" t="s">
        <v>302</v>
      </c>
      <c r="F4" s="292"/>
      <c r="G4" s="292" t="s">
        <v>301</v>
      </c>
      <c r="H4" s="292" t="s">
        <v>7</v>
      </c>
      <c r="I4" s="2"/>
      <c r="J4" s="292" t="s">
        <v>8</v>
      </c>
      <c r="K4" s="292" t="s">
        <v>9</v>
      </c>
    </row>
    <row r="5" spans="1:11" ht="15" customHeight="1">
      <c r="A5" s="3"/>
      <c r="B5" s="614" t="s">
        <v>520</v>
      </c>
      <c r="C5" s="614"/>
      <c r="D5" s="614"/>
      <c r="E5" s="614"/>
      <c r="F5" s="614"/>
      <c r="G5" s="614"/>
      <c r="H5" s="614"/>
      <c r="I5" s="614"/>
      <c r="J5" s="614"/>
      <c r="K5" s="14" t="s">
        <v>10</v>
      </c>
    </row>
    <row r="6" spans="1:11" ht="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0.15" customHeight="1">
      <c r="A7" s="294" t="s">
        <v>11</v>
      </c>
      <c r="B7" s="21">
        <v>231.84</v>
      </c>
      <c r="C7" s="17">
        <v>0.2</v>
      </c>
      <c r="D7" s="295">
        <v>32.200000000000003</v>
      </c>
      <c r="E7" s="296">
        <v>264.24</v>
      </c>
      <c r="F7" s="297"/>
      <c r="G7" s="295">
        <v>48.1</v>
      </c>
      <c r="H7" s="17">
        <v>2.2999999999999998</v>
      </c>
      <c r="I7" s="297"/>
      <c r="J7" s="296">
        <v>213.8</v>
      </c>
      <c r="K7" s="298">
        <v>0.93</v>
      </c>
    </row>
    <row r="8" spans="1:11" ht="10.15" customHeight="1">
      <c r="A8" s="294" t="s">
        <v>12</v>
      </c>
      <c r="B8" s="21">
        <v>125.28</v>
      </c>
      <c r="C8" s="17">
        <v>0.5</v>
      </c>
      <c r="D8" s="295">
        <v>48.1</v>
      </c>
      <c r="E8" s="296">
        <v>173.88</v>
      </c>
      <c r="F8" s="297"/>
      <c r="G8" s="295">
        <v>11.7</v>
      </c>
      <c r="H8" s="17">
        <v>2.7</v>
      </c>
      <c r="I8" s="297"/>
      <c r="J8" s="296">
        <v>159.5</v>
      </c>
      <c r="K8" s="298">
        <v>0.69</v>
      </c>
    </row>
    <row r="9" spans="1:11" ht="10.15" customHeight="1">
      <c r="A9" s="294" t="s">
        <v>13</v>
      </c>
      <c r="B9" s="21">
        <v>178.56</v>
      </c>
      <c r="C9" s="17">
        <v>2.5</v>
      </c>
      <c r="D9" s="295">
        <v>11.7</v>
      </c>
      <c r="E9" s="296">
        <v>192.76</v>
      </c>
      <c r="F9" s="297"/>
      <c r="G9" s="295">
        <v>9.9</v>
      </c>
      <c r="H9" s="17">
        <v>2.8</v>
      </c>
      <c r="I9" s="297"/>
      <c r="J9" s="296">
        <v>180.1</v>
      </c>
      <c r="K9" s="298">
        <v>0.77</v>
      </c>
    </row>
    <row r="10" spans="1:11" ht="10.15" customHeight="1">
      <c r="A10" s="294" t="s">
        <v>14</v>
      </c>
      <c r="B10" s="21">
        <v>126.14400000000001</v>
      </c>
      <c r="C10" s="17">
        <v>13.4</v>
      </c>
      <c r="D10" s="295">
        <v>9.9</v>
      </c>
      <c r="E10" s="296">
        <v>149.44399999999999</v>
      </c>
      <c r="F10" s="297"/>
      <c r="G10" s="295">
        <v>5.5</v>
      </c>
      <c r="H10" s="17">
        <v>0.7</v>
      </c>
      <c r="I10" s="297"/>
      <c r="J10" s="296">
        <v>143.19999999999999</v>
      </c>
      <c r="K10" s="298">
        <v>0.61</v>
      </c>
    </row>
    <row r="11" spans="1:11" ht="10.15" customHeight="1">
      <c r="A11" s="294" t="s">
        <v>15</v>
      </c>
      <c r="B11" s="21">
        <v>192.38399999999999</v>
      </c>
      <c r="C11" s="17">
        <v>11.3</v>
      </c>
      <c r="D11" s="295">
        <v>5.5</v>
      </c>
      <c r="E11" s="296">
        <v>209.184</v>
      </c>
      <c r="F11" s="297"/>
      <c r="G11" s="295">
        <v>24.5</v>
      </c>
      <c r="H11" s="17">
        <v>1.1000000000000001</v>
      </c>
      <c r="I11" s="297"/>
      <c r="J11" s="296">
        <v>183.6</v>
      </c>
      <c r="K11" s="298">
        <v>0.77</v>
      </c>
    </row>
    <row r="12" spans="1:11" ht="10.15" customHeight="1">
      <c r="A12" s="294" t="s">
        <v>16</v>
      </c>
      <c r="B12" s="21">
        <v>175.68</v>
      </c>
      <c r="C12" s="17">
        <v>7.9</v>
      </c>
      <c r="D12" s="295">
        <v>24.5</v>
      </c>
      <c r="E12" s="296">
        <v>208.08</v>
      </c>
      <c r="F12" s="297"/>
      <c r="G12" s="295">
        <v>16.399999999999999</v>
      </c>
      <c r="H12" s="17">
        <v>0.8</v>
      </c>
      <c r="I12" s="297"/>
      <c r="J12" s="296">
        <v>190.9</v>
      </c>
      <c r="K12" s="298">
        <v>0.8</v>
      </c>
    </row>
    <row r="13" spans="1:11" ht="10.15" customHeight="1">
      <c r="A13" s="294" t="s">
        <v>17</v>
      </c>
      <c r="B13" s="21">
        <v>77.760000000000005</v>
      </c>
      <c r="C13" s="17">
        <v>10.6</v>
      </c>
      <c r="D13" s="295">
        <v>16.399999999999999</v>
      </c>
      <c r="E13" s="296">
        <v>104.76</v>
      </c>
      <c r="F13" s="297"/>
      <c r="G13" s="295">
        <v>1.7</v>
      </c>
      <c r="H13" s="17">
        <v>0.6</v>
      </c>
      <c r="I13" s="297"/>
      <c r="J13" s="296">
        <v>102.5</v>
      </c>
      <c r="K13" s="298">
        <v>0.42</v>
      </c>
    </row>
    <row r="14" spans="1:11" ht="10.15" customHeight="1">
      <c r="A14" s="294" t="s">
        <v>18</v>
      </c>
      <c r="B14" s="21">
        <v>152.63999999999999</v>
      </c>
      <c r="C14" s="16">
        <v>7.8</v>
      </c>
      <c r="D14" s="297">
        <v>1.7</v>
      </c>
      <c r="E14" s="296">
        <v>162.13999999999999</v>
      </c>
      <c r="F14" s="297"/>
      <c r="G14" s="297">
        <v>5.9</v>
      </c>
      <c r="H14" s="16">
        <v>1.5</v>
      </c>
      <c r="I14" s="297"/>
      <c r="J14" s="296">
        <v>154.69999999999999</v>
      </c>
      <c r="K14" s="298">
        <v>0.63</v>
      </c>
    </row>
    <row r="15" spans="1:11" ht="10.15" customHeight="1">
      <c r="A15" s="294" t="s">
        <v>19</v>
      </c>
      <c r="B15" s="21">
        <v>128.16</v>
      </c>
      <c r="C15" s="16">
        <v>7.6</v>
      </c>
      <c r="D15" s="297">
        <v>5.9</v>
      </c>
      <c r="E15" s="296">
        <v>141.66</v>
      </c>
      <c r="F15" s="297"/>
      <c r="G15" s="297">
        <v>12.6</v>
      </c>
      <c r="H15" s="16">
        <v>2.2000000000000002</v>
      </c>
      <c r="I15" s="297"/>
      <c r="J15" s="296">
        <v>126.9</v>
      </c>
      <c r="K15" s="298">
        <v>0.52</v>
      </c>
    </row>
    <row r="16" spans="1:11" ht="10.15" customHeight="1">
      <c r="A16" s="294" t="s">
        <v>20</v>
      </c>
      <c r="B16" s="21">
        <v>192.96</v>
      </c>
      <c r="C16" s="16">
        <v>1.9</v>
      </c>
      <c r="D16" s="299" t="s">
        <v>543</v>
      </c>
      <c r="E16" s="296">
        <v>194.9</v>
      </c>
      <c r="F16" s="297"/>
      <c r="G16" s="299" t="s">
        <v>544</v>
      </c>
      <c r="H16" s="16">
        <v>1.9</v>
      </c>
      <c r="I16" s="297"/>
      <c r="J16" s="296">
        <v>193</v>
      </c>
      <c r="K16" s="298">
        <v>0.78</v>
      </c>
    </row>
    <row r="17" spans="1:14" ht="10.15" customHeight="1">
      <c r="A17" s="294" t="s">
        <v>21</v>
      </c>
      <c r="B17" s="21">
        <v>184.32</v>
      </c>
      <c r="C17" s="17">
        <v>1.8</v>
      </c>
      <c r="D17" s="299" t="s">
        <v>543</v>
      </c>
      <c r="E17" s="296">
        <v>186.12</v>
      </c>
      <c r="F17" s="297"/>
      <c r="G17" s="299" t="s">
        <v>544</v>
      </c>
      <c r="H17" s="17">
        <v>2.9</v>
      </c>
      <c r="I17" s="297"/>
      <c r="J17" s="296">
        <v>183.2</v>
      </c>
      <c r="K17" s="298">
        <v>0.73</v>
      </c>
      <c r="L17" s="19"/>
    </row>
    <row r="18" spans="1:14" ht="10.15" customHeight="1">
      <c r="A18" s="294" t="s">
        <v>22</v>
      </c>
      <c r="B18" s="21">
        <v>123.84</v>
      </c>
      <c r="C18" s="17">
        <v>1.4</v>
      </c>
      <c r="D18" s="299" t="s">
        <v>543</v>
      </c>
      <c r="E18" s="296">
        <v>125.24</v>
      </c>
      <c r="F18" s="297"/>
      <c r="G18" s="299" t="s">
        <v>544</v>
      </c>
      <c r="H18" s="17">
        <v>3.8</v>
      </c>
      <c r="I18" s="297"/>
      <c r="J18" s="296">
        <v>121.44</v>
      </c>
      <c r="K18" s="298">
        <v>0.47796722240589401</v>
      </c>
    </row>
    <row r="19" spans="1:14" ht="10.15" customHeight="1">
      <c r="A19" s="294" t="s">
        <v>23</v>
      </c>
      <c r="B19" s="21">
        <v>152.63999999999999</v>
      </c>
      <c r="C19" s="17">
        <v>3.6040000000000001</v>
      </c>
      <c r="D19" s="299" t="s">
        <v>543</v>
      </c>
      <c r="E19" s="296">
        <v>156.244</v>
      </c>
      <c r="F19" s="297"/>
      <c r="G19" s="299" t="s">
        <v>544</v>
      </c>
      <c r="H19" s="17">
        <v>3.7120000000000002</v>
      </c>
      <c r="I19" s="297"/>
      <c r="J19" s="296">
        <v>152.53200000000001</v>
      </c>
      <c r="K19" s="298">
        <v>0.59359287682321304</v>
      </c>
    </row>
    <row r="20" spans="1:14" ht="10.15" customHeight="1">
      <c r="A20" s="294" t="s">
        <v>24</v>
      </c>
      <c r="B20" s="21">
        <v>129.6</v>
      </c>
      <c r="C20" s="17">
        <v>8.0709999999999997</v>
      </c>
      <c r="D20" s="299" t="s">
        <v>543</v>
      </c>
      <c r="E20" s="296">
        <v>137.67099999999999</v>
      </c>
      <c r="F20" s="297"/>
      <c r="G20" s="299" t="s">
        <v>544</v>
      </c>
      <c r="H20" s="17">
        <v>1.669</v>
      </c>
      <c r="I20" s="297"/>
      <c r="J20" s="296">
        <v>136.00200000000001</v>
      </c>
      <c r="K20" s="298">
        <v>0.52411874197936703</v>
      </c>
    </row>
    <row r="21" spans="1:14" ht="10.15" customHeight="1">
      <c r="A21" s="6" t="s">
        <v>25</v>
      </c>
      <c r="B21" s="21">
        <v>204.5</v>
      </c>
      <c r="C21" s="17">
        <v>1.6</v>
      </c>
      <c r="D21" s="299" t="s">
        <v>543</v>
      </c>
      <c r="E21" s="296">
        <v>206.1</v>
      </c>
      <c r="F21" s="297"/>
      <c r="G21" s="299" t="s">
        <v>544</v>
      </c>
      <c r="H21" s="17">
        <v>2.6</v>
      </c>
      <c r="I21" s="297"/>
      <c r="J21" s="296">
        <v>203.5</v>
      </c>
      <c r="K21" s="298">
        <v>0.77</v>
      </c>
    </row>
    <row r="22" spans="1:14" ht="10.15" customHeight="1">
      <c r="A22" s="23" t="s">
        <v>26</v>
      </c>
      <c r="B22" s="29">
        <v>55.3</v>
      </c>
      <c r="C22" s="26">
        <v>0.8</v>
      </c>
      <c r="D22" s="299" t="s">
        <v>543</v>
      </c>
      <c r="E22" s="301">
        <v>56.1</v>
      </c>
      <c r="F22" s="302"/>
      <c r="G22" s="299" t="s">
        <v>544</v>
      </c>
      <c r="H22" s="26">
        <v>3</v>
      </c>
      <c r="I22" s="302"/>
      <c r="J22" s="301">
        <v>53.1</v>
      </c>
      <c r="K22" s="303">
        <v>0.2</v>
      </c>
    </row>
    <row r="23" spans="1:14" ht="10.15" customHeight="1">
      <c r="A23" s="23" t="s">
        <v>27</v>
      </c>
      <c r="B23" s="29">
        <v>57.6</v>
      </c>
      <c r="C23" s="26">
        <v>2.2999999999999998</v>
      </c>
      <c r="D23" s="299" t="s">
        <v>543</v>
      </c>
      <c r="E23" s="301">
        <v>59.9</v>
      </c>
      <c r="F23" s="302"/>
      <c r="G23" s="299" t="s">
        <v>544</v>
      </c>
      <c r="H23" s="26">
        <v>2.8</v>
      </c>
      <c r="I23" s="302"/>
      <c r="J23" s="301">
        <v>57.1</v>
      </c>
      <c r="K23" s="303">
        <v>0.21</v>
      </c>
    </row>
    <row r="24" spans="1:14" ht="10.15" customHeight="1">
      <c r="A24" s="23" t="s">
        <v>28</v>
      </c>
      <c r="B24" s="29">
        <v>134.5</v>
      </c>
      <c r="C24" s="26">
        <v>0.7</v>
      </c>
      <c r="D24" s="299" t="s">
        <v>543</v>
      </c>
      <c r="E24" s="301">
        <v>135.19999999999999</v>
      </c>
      <c r="F24" s="302"/>
      <c r="G24" s="299" t="s">
        <v>544</v>
      </c>
      <c r="H24" s="26">
        <v>2.2999999999999998</v>
      </c>
      <c r="I24" s="302"/>
      <c r="J24" s="301">
        <v>132.9</v>
      </c>
      <c r="K24" s="303">
        <v>0.48</v>
      </c>
    </row>
    <row r="25" spans="1:14" ht="10.15" customHeight="1">
      <c r="A25" s="23" t="s">
        <v>150</v>
      </c>
      <c r="B25" s="29">
        <v>117.21600000000001</v>
      </c>
      <c r="C25" s="26">
        <v>0.66741399999999995</v>
      </c>
      <c r="D25" s="299" t="s">
        <v>543</v>
      </c>
      <c r="E25" s="301">
        <v>117.883414</v>
      </c>
      <c r="F25" s="302"/>
      <c r="G25" s="299" t="s">
        <v>544</v>
      </c>
      <c r="H25" s="26">
        <v>2.3657029999999999</v>
      </c>
      <c r="I25" s="302"/>
      <c r="J25" s="301">
        <v>115.51771100000001</v>
      </c>
      <c r="K25" s="303">
        <v>0.41620504773914613</v>
      </c>
    </row>
    <row r="26" spans="1:14" ht="10.15" customHeight="1">
      <c r="A26" s="23" t="s">
        <v>30</v>
      </c>
      <c r="B26" s="29">
        <v>96.48</v>
      </c>
      <c r="C26" s="26">
        <v>0.48302799999999996</v>
      </c>
      <c r="D26" s="299" t="s">
        <v>543</v>
      </c>
      <c r="E26" s="301">
        <v>96.963027999999994</v>
      </c>
      <c r="F26" s="302"/>
      <c r="G26" s="299" t="s">
        <v>544</v>
      </c>
      <c r="H26" s="26">
        <v>2.2020440000000003</v>
      </c>
      <c r="I26" s="302"/>
      <c r="J26" s="301">
        <v>94.760983999999993</v>
      </c>
      <c r="K26" s="303">
        <v>0.33725650589374179</v>
      </c>
    </row>
    <row r="27" spans="1:14" ht="10.15" customHeight="1">
      <c r="A27" s="23" t="s">
        <v>31</v>
      </c>
      <c r="B27" s="29">
        <v>92.16</v>
      </c>
      <c r="C27" s="26">
        <v>1.6542190000000001</v>
      </c>
      <c r="D27" s="299" t="s">
        <v>543</v>
      </c>
      <c r="E27" s="301">
        <v>93.814218999999994</v>
      </c>
      <c r="F27" s="302"/>
      <c r="G27" s="299" t="s">
        <v>544</v>
      </c>
      <c r="H27" s="26">
        <v>3.1299580000000007</v>
      </c>
      <c r="I27" s="302"/>
      <c r="J27" s="301">
        <v>90.684260999999992</v>
      </c>
      <c r="K27" s="303">
        <v>0.31940029797506408</v>
      </c>
      <c r="L27" s="30"/>
      <c r="M27" s="19"/>
      <c r="N27" s="30"/>
    </row>
    <row r="28" spans="1:14" ht="10.15" customHeight="1">
      <c r="A28" s="23" t="s">
        <v>32</v>
      </c>
      <c r="B28" s="29">
        <v>89.28</v>
      </c>
      <c r="C28" s="26">
        <v>1.8110190000000002</v>
      </c>
      <c r="D28" s="299" t="s">
        <v>543</v>
      </c>
      <c r="E28" s="301">
        <v>91.091019000000003</v>
      </c>
      <c r="F28" s="302"/>
      <c r="G28" s="299" t="s">
        <v>544</v>
      </c>
      <c r="H28" s="26">
        <v>2.8968499999999997</v>
      </c>
      <c r="I28" s="302"/>
      <c r="J28" s="301">
        <v>88.194169000000002</v>
      </c>
      <c r="K28" s="303">
        <v>0.30752438843581642</v>
      </c>
      <c r="L28" s="30"/>
      <c r="M28" s="19"/>
      <c r="N28" s="30"/>
    </row>
    <row r="29" spans="1:14" ht="10.15" customHeight="1">
      <c r="A29" s="23" t="s">
        <v>151</v>
      </c>
      <c r="B29" s="29">
        <v>87.84</v>
      </c>
      <c r="C29" s="26">
        <v>1.6479879999999998</v>
      </c>
      <c r="D29" s="299" t="s">
        <v>543</v>
      </c>
      <c r="E29" s="301">
        <v>89.487988000000001</v>
      </c>
      <c r="F29" s="302"/>
      <c r="G29" s="299" t="s">
        <v>544</v>
      </c>
      <c r="H29" s="26">
        <v>3.0235320000000008</v>
      </c>
      <c r="I29" s="302"/>
      <c r="J29" s="301">
        <v>86.464455999999998</v>
      </c>
      <c r="K29" s="303">
        <v>0.29865010512090456</v>
      </c>
      <c r="L29" s="30"/>
      <c r="M29" s="19"/>
      <c r="N29" s="30"/>
    </row>
    <row r="30" spans="1:14" ht="10.15" customHeight="1">
      <c r="A30" s="23" t="s">
        <v>152</v>
      </c>
      <c r="B30" s="29">
        <v>86.399999999999991</v>
      </c>
      <c r="C30" s="26">
        <v>1.0167910000000002</v>
      </c>
      <c r="D30" s="299" t="s">
        <v>543</v>
      </c>
      <c r="E30" s="301">
        <v>87.416790999999989</v>
      </c>
      <c r="F30" s="302"/>
      <c r="G30" s="299" t="s">
        <v>544</v>
      </c>
      <c r="H30" s="26">
        <v>4.00573756</v>
      </c>
      <c r="I30" s="302"/>
      <c r="J30" s="301">
        <v>83.411053439999989</v>
      </c>
      <c r="K30" s="303">
        <v>0.28546669601267849</v>
      </c>
      <c r="L30" s="30"/>
      <c r="M30" s="19"/>
      <c r="N30" s="30"/>
    </row>
    <row r="31" spans="1:14" ht="12" customHeight="1">
      <c r="A31" s="23" t="s">
        <v>35</v>
      </c>
      <c r="B31" s="304" t="s">
        <v>303</v>
      </c>
      <c r="C31" s="26">
        <v>0.80542800000000014</v>
      </c>
      <c r="D31" s="299" t="s">
        <v>543</v>
      </c>
      <c r="E31" s="301">
        <v>90.907034400000001</v>
      </c>
      <c r="F31" s="302"/>
      <c r="G31" s="299" t="s">
        <v>544</v>
      </c>
      <c r="H31" s="26">
        <v>3.1288359999999997</v>
      </c>
      <c r="I31" s="302"/>
      <c r="J31" s="301">
        <v>87.778198400000008</v>
      </c>
      <c r="K31" s="303">
        <v>0.29763989875220781</v>
      </c>
      <c r="L31" s="30"/>
      <c r="M31" s="19"/>
      <c r="N31" s="30"/>
    </row>
    <row r="32" spans="1:14" ht="10.15" customHeight="1">
      <c r="A32" s="23" t="s">
        <v>36</v>
      </c>
      <c r="B32" s="305">
        <v>67.679999999999993</v>
      </c>
      <c r="C32" s="26">
        <v>1.182026</v>
      </c>
      <c r="D32" s="299" t="s">
        <v>543</v>
      </c>
      <c r="E32" s="301">
        <v>68.862025999999986</v>
      </c>
      <c r="F32" s="302"/>
      <c r="G32" s="299" t="s">
        <v>544</v>
      </c>
      <c r="H32" s="26">
        <v>3.8293199999999996</v>
      </c>
      <c r="I32" s="302"/>
      <c r="J32" s="301">
        <v>65.03270599999999</v>
      </c>
      <c r="K32" s="303">
        <v>0.2184896968252181</v>
      </c>
      <c r="L32" s="30"/>
      <c r="M32" s="19"/>
      <c r="N32" s="30"/>
    </row>
    <row r="33" spans="1:14" ht="10.15" customHeight="1">
      <c r="A33" s="23" t="s">
        <v>153</v>
      </c>
      <c r="B33" s="305">
        <v>42.911999999999999</v>
      </c>
      <c r="C33" s="26">
        <v>1.595836</v>
      </c>
      <c r="D33" s="299" t="s">
        <v>543</v>
      </c>
      <c r="E33" s="301">
        <v>44.507835999999998</v>
      </c>
      <c r="F33" s="302"/>
      <c r="G33" s="299" t="s">
        <v>544</v>
      </c>
      <c r="H33" s="26">
        <v>2.7885299999999997</v>
      </c>
      <c r="I33" s="302"/>
      <c r="J33" s="301">
        <v>41.719305999999996</v>
      </c>
      <c r="K33" s="303">
        <v>0.13879856287600142</v>
      </c>
      <c r="L33" s="30"/>
      <c r="M33" s="19"/>
      <c r="N33" s="30"/>
    </row>
    <row r="34" spans="1:14" ht="10.15" customHeight="1">
      <c r="A34" s="23" t="s">
        <v>154</v>
      </c>
      <c r="B34" s="305">
        <v>69.12</v>
      </c>
      <c r="C34" s="26">
        <v>1.758489</v>
      </c>
      <c r="D34" s="299" t="s">
        <v>543</v>
      </c>
      <c r="E34" s="301">
        <v>70.878489000000002</v>
      </c>
      <c r="F34" s="302"/>
      <c r="G34" s="299" t="s">
        <v>544</v>
      </c>
      <c r="H34" s="26">
        <v>2.7878409999999998</v>
      </c>
      <c r="I34" s="302"/>
      <c r="J34" s="301">
        <v>68.090648000000002</v>
      </c>
      <c r="K34" s="303">
        <v>0.22434661186743932</v>
      </c>
      <c r="L34" s="30"/>
      <c r="M34" s="19"/>
      <c r="N34" s="30"/>
    </row>
    <row r="35" spans="1:14" ht="10.15" customHeight="1">
      <c r="A35" s="23" t="s">
        <v>155</v>
      </c>
      <c r="B35" s="305">
        <v>63.36</v>
      </c>
      <c r="C35" s="26">
        <v>1.6287210000000001</v>
      </c>
      <c r="D35" s="299" t="s">
        <v>543</v>
      </c>
      <c r="E35" s="301">
        <v>64.988720999999998</v>
      </c>
      <c r="F35" s="302"/>
      <c r="G35" s="299" t="s">
        <v>544</v>
      </c>
      <c r="H35" s="26">
        <v>2.6032879999999996</v>
      </c>
      <c r="I35" s="302"/>
      <c r="J35" s="301">
        <v>62.385432999999999</v>
      </c>
      <c r="K35" s="303">
        <v>0.20373566415548133</v>
      </c>
      <c r="L35" s="30"/>
      <c r="M35" s="19"/>
      <c r="N35" s="30"/>
    </row>
    <row r="36" spans="1:14" ht="10.15" customHeight="1">
      <c r="A36" s="23" t="s">
        <v>156</v>
      </c>
      <c r="B36" s="305">
        <v>66.528000000000006</v>
      </c>
      <c r="C36" s="26">
        <v>1.333888</v>
      </c>
      <c r="D36" s="299" t="s">
        <v>543</v>
      </c>
      <c r="E36" s="301">
        <v>67.861888000000008</v>
      </c>
      <c r="F36" s="302"/>
      <c r="G36" s="299" t="s">
        <v>544</v>
      </c>
      <c r="H36" s="26">
        <v>2.5607140000000004</v>
      </c>
      <c r="I36" s="302"/>
      <c r="J36" s="301">
        <v>65.301174000000003</v>
      </c>
      <c r="K36" s="303">
        <v>0.21144475551053338</v>
      </c>
      <c r="L36" s="30"/>
      <c r="M36" s="19"/>
      <c r="N36" s="30"/>
    </row>
    <row r="37" spans="1:14" ht="10.15" customHeight="1">
      <c r="A37" s="23" t="s">
        <v>41</v>
      </c>
      <c r="B37" s="305">
        <v>57.888000000000005</v>
      </c>
      <c r="C37" s="26">
        <v>1.9253889999999998</v>
      </c>
      <c r="D37" s="299" t="s">
        <v>543</v>
      </c>
      <c r="E37" s="301">
        <v>59.813389000000008</v>
      </c>
      <c r="F37" s="302"/>
      <c r="G37" s="299" t="s">
        <v>544</v>
      </c>
      <c r="H37" s="26">
        <v>3.1701369999999995</v>
      </c>
      <c r="I37" s="302"/>
      <c r="J37" s="301">
        <v>56.643252000000011</v>
      </c>
      <c r="K37" s="303">
        <v>0.18239497456504172</v>
      </c>
      <c r="L37" s="30"/>
      <c r="M37" s="19"/>
      <c r="N37" s="30"/>
    </row>
    <row r="38" spans="1:14" ht="10.15" customHeight="1">
      <c r="A38" s="23" t="s">
        <v>157</v>
      </c>
      <c r="B38" s="305">
        <v>49.392000000000003</v>
      </c>
      <c r="C38" s="26">
        <v>2.16398</v>
      </c>
      <c r="D38" s="299" t="s">
        <v>543</v>
      </c>
      <c r="E38" s="301">
        <v>51.555980000000005</v>
      </c>
      <c r="F38" s="302"/>
      <c r="G38" s="299" t="s">
        <v>544</v>
      </c>
      <c r="H38" s="26">
        <v>2.30498</v>
      </c>
      <c r="I38" s="302"/>
      <c r="J38" s="301">
        <v>49.251000000000005</v>
      </c>
      <c r="K38" s="303">
        <v>0.15744200810112674</v>
      </c>
      <c r="L38" s="30"/>
      <c r="M38" s="19"/>
      <c r="N38" s="30"/>
    </row>
    <row r="39" spans="1:14" ht="10.15" customHeight="1">
      <c r="A39" s="23" t="s">
        <v>158</v>
      </c>
      <c r="B39" s="305">
        <v>47.519999999999996</v>
      </c>
      <c r="C39" s="26">
        <v>3.0549513099999999</v>
      </c>
      <c r="D39" s="299" t="s">
        <v>543</v>
      </c>
      <c r="E39" s="301">
        <v>50.574951309999996</v>
      </c>
      <c r="F39" s="302"/>
      <c r="G39" s="299" t="s">
        <v>544</v>
      </c>
      <c r="H39" s="26">
        <v>1.28638663</v>
      </c>
      <c r="I39" s="302"/>
      <c r="J39" s="301">
        <v>49.288564679999993</v>
      </c>
      <c r="K39" s="303">
        <v>0.15642719467683414</v>
      </c>
      <c r="L39" s="30"/>
      <c r="M39" s="19"/>
      <c r="N39" s="30"/>
    </row>
    <row r="40" spans="1:14" ht="10.15" customHeight="1">
      <c r="A40" s="23" t="s">
        <v>159</v>
      </c>
      <c r="B40" s="305">
        <v>41.904000000000003</v>
      </c>
      <c r="C40" s="26">
        <v>4.8873757900000001</v>
      </c>
      <c r="D40" s="299" t="s">
        <v>543</v>
      </c>
      <c r="E40" s="301">
        <v>46.791375790000004</v>
      </c>
      <c r="F40" s="302"/>
      <c r="G40" s="299" t="s">
        <v>544</v>
      </c>
      <c r="H40" s="26">
        <v>1.5944928600000001</v>
      </c>
      <c r="I40" s="302"/>
      <c r="J40" s="301">
        <v>45.196882930000001</v>
      </c>
      <c r="K40" s="303">
        <v>0.1424339495710408</v>
      </c>
      <c r="L40" s="30"/>
      <c r="M40" s="19"/>
      <c r="N40" s="30"/>
    </row>
    <row r="41" spans="1:14" ht="10.15" customHeight="1">
      <c r="A41" s="23" t="s">
        <v>233</v>
      </c>
      <c r="B41" s="305">
        <v>50.543999999999997</v>
      </c>
      <c r="C41" s="26">
        <v>3.8285465800000007</v>
      </c>
      <c r="D41" s="306" t="s">
        <v>543</v>
      </c>
      <c r="E41" s="301">
        <v>54.372546579999998</v>
      </c>
      <c r="F41" s="302"/>
      <c r="G41" s="306" t="s">
        <v>544</v>
      </c>
      <c r="H41" s="26">
        <v>1.4790831000000002</v>
      </c>
      <c r="I41" s="302"/>
      <c r="J41" s="301">
        <v>52.893463480000001</v>
      </c>
      <c r="K41" s="303">
        <v>0.16545162509855479</v>
      </c>
      <c r="L41" s="30"/>
      <c r="M41" s="19"/>
      <c r="N41" s="30"/>
    </row>
    <row r="42" spans="1:14" ht="10.15" customHeight="1">
      <c r="A42" s="23" t="s">
        <v>573</v>
      </c>
      <c r="B42" s="305">
        <v>25.919999999999998</v>
      </c>
      <c r="C42" s="26">
        <v>5.8264852499999993</v>
      </c>
      <c r="D42" s="306" t="s">
        <v>543</v>
      </c>
      <c r="E42" s="301">
        <v>31.746485249999999</v>
      </c>
      <c r="F42" s="302"/>
      <c r="G42" s="306" t="s">
        <v>544</v>
      </c>
      <c r="H42" s="26">
        <v>1.47091057</v>
      </c>
      <c r="I42" s="302"/>
      <c r="J42" s="301">
        <v>30.275574679999998</v>
      </c>
      <c r="K42" s="303">
        <v>9.4028528095919189E-2</v>
      </c>
      <c r="L42" s="30"/>
      <c r="M42" s="19"/>
      <c r="N42" s="30"/>
    </row>
    <row r="43" spans="1:14" ht="10.15" customHeight="1">
      <c r="A43" s="23" t="s">
        <v>583</v>
      </c>
      <c r="B43" s="305">
        <v>38.448</v>
      </c>
      <c r="C43" s="26">
        <v>5.2051941100000008</v>
      </c>
      <c r="D43" s="306" t="s">
        <v>543</v>
      </c>
      <c r="E43" s="301">
        <v>43.653194110000001</v>
      </c>
      <c r="F43" s="302"/>
      <c r="G43" s="306" t="s">
        <v>544</v>
      </c>
      <c r="H43" s="26">
        <v>1.1062859199999997</v>
      </c>
      <c r="I43" s="302"/>
      <c r="J43" s="301">
        <v>42.546908190000003</v>
      </c>
      <c r="K43" s="303">
        <v>0.13122950697713945</v>
      </c>
      <c r="L43" s="30"/>
      <c r="M43" s="19"/>
      <c r="N43" s="30"/>
    </row>
    <row r="44" spans="1:14" ht="10.15" customHeight="1">
      <c r="A44" s="23" t="s">
        <v>621</v>
      </c>
      <c r="B44" s="305">
        <v>24.192</v>
      </c>
      <c r="C44" s="26">
        <v>4.3854848000000004</v>
      </c>
      <c r="D44" s="306" t="s">
        <v>543</v>
      </c>
      <c r="E44" s="301">
        <v>28.577484800000001</v>
      </c>
      <c r="F44" s="302"/>
      <c r="G44" s="306" t="s">
        <v>544</v>
      </c>
      <c r="H44" s="26">
        <v>1.4457359900000002</v>
      </c>
      <c r="I44" s="302"/>
      <c r="J44" s="301">
        <v>27.131748810000001</v>
      </c>
      <c r="K44" s="303">
        <v>8.3170581714142558E-2</v>
      </c>
      <c r="L44" s="30"/>
      <c r="M44" s="19"/>
      <c r="N44" s="30"/>
    </row>
    <row r="45" spans="1:14" ht="12" customHeight="1">
      <c r="A45" s="31" t="s">
        <v>636</v>
      </c>
      <c r="B45" s="307">
        <v>11.995331470761071</v>
      </c>
      <c r="C45" s="36">
        <v>8.8130470000000027</v>
      </c>
      <c r="D45" s="308" t="s">
        <v>543</v>
      </c>
      <c r="E45" s="309">
        <v>20.808378470761074</v>
      </c>
      <c r="F45" s="310"/>
      <c r="G45" s="308" t="s">
        <v>544</v>
      </c>
      <c r="H45" s="36">
        <v>1.50143136</v>
      </c>
      <c r="I45" s="310"/>
      <c r="J45" s="309">
        <v>19.306947110761072</v>
      </c>
      <c r="K45" s="311">
        <v>5.8821157319177822E-2</v>
      </c>
      <c r="L45" s="30"/>
      <c r="M45" s="19"/>
      <c r="N45" s="30"/>
    </row>
    <row r="46" spans="1:14" ht="12.6" customHeight="1">
      <c r="A46" s="39" t="s">
        <v>546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4">
      <c r="A47" s="39" t="s">
        <v>304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4">
      <c r="A48" s="147" t="s">
        <v>545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>
      <c r="A49" s="39" t="s">
        <v>638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>
      <c r="A50" s="39" t="s">
        <v>637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>
      <c r="A51" s="43" t="s">
        <v>305</v>
      </c>
    </row>
    <row r="52" spans="1:11">
      <c r="B52" s="19"/>
      <c r="C52" s="19"/>
      <c r="D52" s="30"/>
      <c r="E52" s="19"/>
    </row>
    <row r="53" spans="1:11">
      <c r="B53" s="19"/>
      <c r="C53" s="19"/>
      <c r="D53" s="30"/>
      <c r="E53" s="19"/>
      <c r="H53" s="19"/>
      <c r="J53" s="19"/>
      <c r="K53" s="30"/>
    </row>
    <row r="54" spans="1:11">
      <c r="B54" s="19"/>
      <c r="C54" s="19"/>
      <c r="D54" s="30"/>
      <c r="E54" s="19"/>
      <c r="H54" s="19"/>
      <c r="J54" s="19"/>
      <c r="K54" s="30"/>
    </row>
    <row r="55" spans="1:11">
      <c r="B55" s="19"/>
      <c r="C55" s="19"/>
      <c r="D55" s="30"/>
      <c r="E55" s="19"/>
      <c r="H55" s="19"/>
      <c r="J55" s="19"/>
      <c r="K55" s="30"/>
    </row>
    <row r="56" spans="1:11">
      <c r="B56" s="19"/>
      <c r="C56" s="19"/>
      <c r="D56" s="30"/>
      <c r="E56" s="19"/>
      <c r="H56" s="19"/>
      <c r="J56" s="19"/>
      <c r="K56" s="30"/>
    </row>
    <row r="57" spans="1:11">
      <c r="B57" s="19"/>
      <c r="C57" s="19"/>
      <c r="E57" s="19"/>
      <c r="H57" s="19"/>
      <c r="J57" s="19"/>
      <c r="K57" s="30"/>
    </row>
    <row r="58" spans="1:11">
      <c r="B58" s="19"/>
      <c r="C58" s="19"/>
      <c r="E58" s="19"/>
      <c r="H58" s="19"/>
      <c r="J58" s="19"/>
      <c r="K58" s="30"/>
    </row>
  </sheetData>
  <mergeCells count="1">
    <mergeCell ref="B5:J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57"/>
  <sheetViews>
    <sheetView showGridLines="0" workbookViewId="0">
      <selection activeCell="A28" activeCellId="1" sqref="A17 A28"/>
    </sheetView>
  </sheetViews>
  <sheetFormatPr defaultColWidth="9.7109375" defaultRowHeight="12"/>
  <cols>
    <col min="1" max="1" width="10.28515625" customWidth="1"/>
    <col min="2" max="5" width="10.7109375" customWidth="1"/>
    <col min="6" max="6" width="1.42578125" customWidth="1"/>
    <col min="7" max="8" width="10.7109375" customWidth="1"/>
    <col min="9" max="9" width="1.42578125" customWidth="1"/>
    <col min="10" max="11" width="10.7109375" customWidth="1"/>
  </cols>
  <sheetData>
    <row r="1" spans="1:11" ht="12" customHeight="1">
      <c r="A1" s="1" t="s">
        <v>306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/>
      <c r="B2" s="289" t="s">
        <v>1</v>
      </c>
      <c r="C2" s="5"/>
      <c r="D2" s="289"/>
      <c r="E2" s="289"/>
      <c r="F2" s="3"/>
      <c r="G2" s="289" t="s">
        <v>2</v>
      </c>
      <c r="H2" s="5"/>
      <c r="I2" s="289"/>
      <c r="J2" s="4"/>
      <c r="K2" s="4"/>
    </row>
    <row r="3" spans="1:11">
      <c r="A3" s="6" t="s">
        <v>162</v>
      </c>
      <c r="B3" s="261"/>
      <c r="C3" s="58"/>
      <c r="D3" s="58" t="s">
        <v>298</v>
      </c>
      <c r="E3" s="290"/>
      <c r="F3" s="58"/>
      <c r="G3" s="58" t="s">
        <v>299</v>
      </c>
      <c r="H3" s="58"/>
      <c r="I3" s="3"/>
      <c r="J3" s="7"/>
      <c r="K3" s="291" t="s">
        <v>236</v>
      </c>
    </row>
    <row r="4" spans="1:11" ht="12" customHeight="1">
      <c r="A4" s="2"/>
      <c r="B4" s="10" t="s">
        <v>300</v>
      </c>
      <c r="C4" s="292" t="s">
        <v>5</v>
      </c>
      <c r="D4" s="292" t="s">
        <v>301</v>
      </c>
      <c r="E4" s="293" t="s">
        <v>302</v>
      </c>
      <c r="F4" s="292"/>
      <c r="G4" s="292" t="s">
        <v>301</v>
      </c>
      <c r="H4" s="292" t="s">
        <v>7</v>
      </c>
      <c r="I4" s="2"/>
      <c r="J4" s="292" t="s">
        <v>8</v>
      </c>
      <c r="K4" s="292" t="s">
        <v>9</v>
      </c>
    </row>
    <row r="5" spans="1:11" ht="15" customHeight="1">
      <c r="A5" s="3"/>
      <c r="B5" s="614" t="s">
        <v>520</v>
      </c>
      <c r="C5" s="614"/>
      <c r="D5" s="614"/>
      <c r="E5" s="614"/>
      <c r="F5" s="614"/>
      <c r="G5" s="614"/>
      <c r="H5" s="614"/>
      <c r="I5" s="614"/>
      <c r="J5" s="614"/>
      <c r="K5" s="14" t="s">
        <v>10</v>
      </c>
    </row>
    <row r="6" spans="1:11" ht="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0.15" customHeight="1">
      <c r="A7" s="294" t="s">
        <v>11</v>
      </c>
      <c r="B7" s="296">
        <v>24.100418410041801</v>
      </c>
      <c r="C7" s="312" t="s">
        <v>307</v>
      </c>
      <c r="D7" s="295">
        <v>10.6</v>
      </c>
      <c r="E7" s="296">
        <v>34.700418410041799</v>
      </c>
      <c r="F7" s="297"/>
      <c r="G7" s="295">
        <v>9.6999999999999993</v>
      </c>
      <c r="H7" s="295">
        <v>10</v>
      </c>
      <c r="I7" s="297"/>
      <c r="J7" s="296">
        <v>15.000418410041799</v>
      </c>
      <c r="K7" s="298">
        <v>6.5522036237226106E-2</v>
      </c>
    </row>
    <row r="8" spans="1:11" ht="10.15" customHeight="1">
      <c r="A8" s="294" t="s">
        <v>12</v>
      </c>
      <c r="B8" s="296">
        <v>17.238493723849398</v>
      </c>
      <c r="C8" s="312" t="s">
        <v>307</v>
      </c>
      <c r="D8" s="295">
        <v>9.6999999999999993</v>
      </c>
      <c r="E8" s="296">
        <v>26.938493723849401</v>
      </c>
      <c r="F8" s="297"/>
      <c r="G8" s="295">
        <v>4.9000000000000004</v>
      </c>
      <c r="H8" s="295">
        <v>8.9</v>
      </c>
      <c r="I8" s="297"/>
      <c r="J8" s="296">
        <v>13.1384937238494</v>
      </c>
      <c r="K8" s="298">
        <v>5.68379660743537E-2</v>
      </c>
    </row>
    <row r="9" spans="1:11" ht="10.15" customHeight="1">
      <c r="A9" s="294" t="s">
        <v>13</v>
      </c>
      <c r="B9" s="296">
        <v>17.907949790795001</v>
      </c>
      <c r="C9" s="312" t="s">
        <v>307</v>
      </c>
      <c r="D9" s="295">
        <v>4.9000000000000004</v>
      </c>
      <c r="E9" s="296">
        <v>22.807949790795</v>
      </c>
      <c r="F9" s="297"/>
      <c r="G9" s="295">
        <v>7.6</v>
      </c>
      <c r="H9" s="295">
        <v>7.2</v>
      </c>
      <c r="I9" s="297"/>
      <c r="J9" s="296">
        <v>8.0079497907949797</v>
      </c>
      <c r="K9" s="298">
        <v>3.4321451859640299E-2</v>
      </c>
    </row>
    <row r="10" spans="1:11" ht="10.15" customHeight="1">
      <c r="A10" s="294" t="s">
        <v>14</v>
      </c>
      <c r="B10" s="296">
        <v>18.577405857740601</v>
      </c>
      <c r="C10" s="312" t="s">
        <v>307</v>
      </c>
      <c r="D10" s="295">
        <v>7.6</v>
      </c>
      <c r="E10" s="296">
        <v>26.177405857740599</v>
      </c>
      <c r="F10" s="297"/>
      <c r="G10" s="295">
        <v>9</v>
      </c>
      <c r="H10" s="295">
        <v>7.5</v>
      </c>
      <c r="I10" s="297"/>
      <c r="J10" s="296">
        <v>9.6774058577405793</v>
      </c>
      <c r="K10" s="298">
        <v>4.1113094962468198E-2</v>
      </c>
    </row>
    <row r="11" spans="1:11" ht="10.15" customHeight="1">
      <c r="A11" s="294" t="s">
        <v>15</v>
      </c>
      <c r="B11" s="296">
        <v>15.732217573221799</v>
      </c>
      <c r="C11" s="312" t="s">
        <v>307</v>
      </c>
      <c r="D11" s="295">
        <v>9</v>
      </c>
      <c r="E11" s="296">
        <v>24.732217573221799</v>
      </c>
      <c r="F11" s="297"/>
      <c r="G11" s="295">
        <v>5.9</v>
      </c>
      <c r="H11" s="295">
        <v>7.6</v>
      </c>
      <c r="I11" s="297"/>
      <c r="J11" s="296">
        <v>11.232217573221799</v>
      </c>
      <c r="K11" s="298">
        <v>4.72999207186727E-2</v>
      </c>
    </row>
    <row r="12" spans="1:11" ht="10.15" customHeight="1">
      <c r="A12" s="294" t="s">
        <v>16</v>
      </c>
      <c r="B12" s="296">
        <v>18.912133891213401</v>
      </c>
      <c r="C12" s="312" t="s">
        <v>307</v>
      </c>
      <c r="D12" s="295">
        <v>5.9</v>
      </c>
      <c r="E12" s="296">
        <v>24.812133891213399</v>
      </c>
      <c r="F12" s="297"/>
      <c r="G12" s="295">
        <v>7.2</v>
      </c>
      <c r="H12" s="295">
        <v>8.4</v>
      </c>
      <c r="I12" s="297"/>
      <c r="J12" s="296">
        <v>9.2121338912133908</v>
      </c>
      <c r="K12" s="298">
        <v>3.8441874373903097E-2</v>
      </c>
    </row>
    <row r="13" spans="1:11" ht="10.15" customHeight="1">
      <c r="A13" s="294" t="s">
        <v>17</v>
      </c>
      <c r="B13" s="296">
        <v>12.3849372384937</v>
      </c>
      <c r="C13" s="312" t="s">
        <v>307</v>
      </c>
      <c r="D13" s="295">
        <v>7.2</v>
      </c>
      <c r="E13" s="296">
        <v>19.584937238493701</v>
      </c>
      <c r="F13" s="297"/>
      <c r="G13" s="295">
        <v>4.3</v>
      </c>
      <c r="H13" s="295">
        <v>12.8</v>
      </c>
      <c r="I13" s="297"/>
      <c r="J13" s="296">
        <v>2.4849372384937198</v>
      </c>
      <c r="K13" s="298">
        <v>1.02775090100822E-2</v>
      </c>
    </row>
    <row r="14" spans="1:11" ht="10.15" customHeight="1">
      <c r="A14" s="294" t="s">
        <v>18</v>
      </c>
      <c r="B14" s="296">
        <v>20.418410041841</v>
      </c>
      <c r="C14" s="312" t="s">
        <v>307</v>
      </c>
      <c r="D14" s="295">
        <v>4.34</v>
      </c>
      <c r="E14" s="296">
        <v>24.718410041841</v>
      </c>
      <c r="F14" s="297"/>
      <c r="G14" s="295">
        <v>6.8</v>
      </c>
      <c r="H14" s="295">
        <v>13.5</v>
      </c>
      <c r="I14" s="297"/>
      <c r="J14" s="296">
        <v>4.4184100418409997</v>
      </c>
      <c r="K14" s="298">
        <v>1.810964805391E-2</v>
      </c>
    </row>
    <row r="15" spans="1:11" ht="10.15" customHeight="1">
      <c r="A15" s="294" t="s">
        <v>19</v>
      </c>
      <c r="B15" s="296">
        <v>25.020920502092</v>
      </c>
      <c r="C15" s="247">
        <v>0.2</v>
      </c>
      <c r="D15" s="295">
        <v>6.8</v>
      </c>
      <c r="E15" s="296">
        <v>32.020920502091997</v>
      </c>
      <c r="F15" s="297"/>
      <c r="G15" s="295">
        <v>7.2</v>
      </c>
      <c r="H15" s="295">
        <v>14.5</v>
      </c>
      <c r="I15" s="297"/>
      <c r="J15" s="296">
        <v>10.320920502091999</v>
      </c>
      <c r="K15" s="298">
        <v>4.1916793253671598E-2</v>
      </c>
    </row>
    <row r="16" spans="1:11" ht="10.15" customHeight="1">
      <c r="A16" s="294" t="s">
        <v>20</v>
      </c>
      <c r="B16" s="296">
        <v>25.020920502092</v>
      </c>
      <c r="C16" s="247">
        <v>0.4</v>
      </c>
      <c r="D16" s="306" t="s">
        <v>543</v>
      </c>
      <c r="E16" s="296">
        <v>25.4</v>
      </c>
      <c r="F16" s="297"/>
      <c r="G16" s="306" t="s">
        <v>537</v>
      </c>
      <c r="H16" s="295">
        <v>10.5</v>
      </c>
      <c r="I16" s="297"/>
      <c r="J16" s="296">
        <v>14.9</v>
      </c>
      <c r="K16" s="298">
        <v>0.06</v>
      </c>
    </row>
    <row r="17" spans="1:12" ht="10.15" customHeight="1">
      <c r="A17" s="294" t="s">
        <v>21</v>
      </c>
      <c r="B17" s="296">
        <v>15.1464435146444</v>
      </c>
      <c r="C17" s="247">
        <v>0.5</v>
      </c>
      <c r="D17" s="306" t="s">
        <v>543</v>
      </c>
      <c r="E17" s="296">
        <v>15.6464435146444</v>
      </c>
      <c r="F17" s="297"/>
      <c r="G17" s="306" t="s">
        <v>537</v>
      </c>
      <c r="H17" s="295">
        <v>11.8</v>
      </c>
      <c r="I17" s="297"/>
      <c r="J17" s="296">
        <v>3.8464435146443501</v>
      </c>
      <c r="K17" s="298">
        <v>1.5302102163945E-2</v>
      </c>
    </row>
    <row r="18" spans="1:12" ht="10.15" customHeight="1">
      <c r="A18" s="294" t="s">
        <v>22</v>
      </c>
      <c r="B18" s="296">
        <v>13.1380753138075</v>
      </c>
      <c r="C18" s="247">
        <v>0.5</v>
      </c>
      <c r="D18" s="306" t="s">
        <v>543</v>
      </c>
      <c r="E18" s="296">
        <v>13.6380753138075</v>
      </c>
      <c r="F18" s="297"/>
      <c r="G18" s="306" t="s">
        <v>537</v>
      </c>
      <c r="H18" s="295">
        <v>7.5</v>
      </c>
      <c r="I18" s="297"/>
      <c r="J18" s="296">
        <v>6.1380753138075299</v>
      </c>
      <c r="K18" s="298">
        <v>2.4158422337440501E-2</v>
      </c>
    </row>
    <row r="19" spans="1:12" ht="10.15" customHeight="1">
      <c r="A19" s="294" t="s">
        <v>23</v>
      </c>
      <c r="B19" s="296">
        <v>18.912133891213401</v>
      </c>
      <c r="C19" s="247">
        <v>0.52900000000000003</v>
      </c>
      <c r="D19" s="306" t="s">
        <v>543</v>
      </c>
      <c r="E19" s="296">
        <v>19.441133891213401</v>
      </c>
      <c r="F19" s="297"/>
      <c r="G19" s="306" t="s">
        <v>537</v>
      </c>
      <c r="H19" s="295">
        <v>9.4350000000000005</v>
      </c>
      <c r="I19" s="297"/>
      <c r="J19" s="296">
        <v>10.0061338912134</v>
      </c>
      <c r="K19" s="298">
        <v>3.89398277237799E-2</v>
      </c>
    </row>
    <row r="20" spans="1:12" ht="10.15" customHeight="1">
      <c r="A20" s="294" t="s">
        <v>24</v>
      </c>
      <c r="B20" s="296">
        <v>15.564853556485399</v>
      </c>
      <c r="C20" s="247">
        <v>0.48899999999999999</v>
      </c>
      <c r="D20" s="306" t="s">
        <v>543</v>
      </c>
      <c r="E20" s="296">
        <v>16.026853556485399</v>
      </c>
      <c r="F20" s="297"/>
      <c r="G20" s="306" t="s">
        <v>537</v>
      </c>
      <c r="H20" s="295">
        <v>8.4329999999999998</v>
      </c>
      <c r="I20" s="297"/>
      <c r="J20" s="296">
        <v>7.5938535564853602</v>
      </c>
      <c r="K20" s="298">
        <v>2.9264870904844399E-2</v>
      </c>
    </row>
    <row r="21" spans="1:12" ht="10.15" customHeight="1">
      <c r="A21" s="6" t="s">
        <v>25</v>
      </c>
      <c r="B21" s="296">
        <v>16.569037656903799</v>
      </c>
      <c r="C21" s="247">
        <v>0.5</v>
      </c>
      <c r="D21" s="306" t="s">
        <v>543</v>
      </c>
      <c r="E21" s="296">
        <v>17.081037656903799</v>
      </c>
      <c r="F21" s="297"/>
      <c r="G21" s="306" t="s">
        <v>537</v>
      </c>
      <c r="H21" s="295">
        <v>9.9</v>
      </c>
      <c r="I21" s="297"/>
      <c r="J21" s="296">
        <v>7.2310376569037702</v>
      </c>
      <c r="K21" s="298">
        <v>2.76069670172863E-2</v>
      </c>
    </row>
    <row r="22" spans="1:12" ht="10.15" customHeight="1">
      <c r="A22" s="23" t="s">
        <v>26</v>
      </c>
      <c r="B22" s="301">
        <v>21.422999999999998</v>
      </c>
      <c r="C22" s="250">
        <v>0.59</v>
      </c>
      <c r="D22" s="306" t="s">
        <v>543</v>
      </c>
      <c r="E22" s="301">
        <v>22.012999999999998</v>
      </c>
      <c r="F22" s="302"/>
      <c r="G22" s="306" t="s">
        <v>537</v>
      </c>
      <c r="H22" s="313">
        <v>11.842000000000001</v>
      </c>
      <c r="I22" s="302"/>
      <c r="J22" s="301">
        <v>10.170999999999998</v>
      </c>
      <c r="K22" s="303">
        <v>0.04</v>
      </c>
    </row>
    <row r="23" spans="1:12" ht="10.15" customHeight="1">
      <c r="A23" s="23" t="s">
        <v>27</v>
      </c>
      <c r="B23" s="301">
        <v>15.397</v>
      </c>
      <c r="C23" s="250">
        <v>0.83099999999999996</v>
      </c>
      <c r="D23" s="306" t="s">
        <v>543</v>
      </c>
      <c r="E23" s="301">
        <v>16.228000000000002</v>
      </c>
      <c r="F23" s="302"/>
      <c r="G23" s="306" t="s">
        <v>537</v>
      </c>
      <c r="H23" s="313">
        <v>11.055999999999999</v>
      </c>
      <c r="I23" s="302"/>
      <c r="J23" s="301">
        <v>5.1720000000000024</v>
      </c>
      <c r="K23" s="303">
        <v>0.02</v>
      </c>
    </row>
    <row r="24" spans="1:12" ht="10.15" customHeight="1">
      <c r="A24" s="23" t="s">
        <v>245</v>
      </c>
      <c r="B24" s="301">
        <v>19.7</v>
      </c>
      <c r="C24" s="250">
        <v>0.78300000000000003</v>
      </c>
      <c r="D24" s="306" t="s">
        <v>543</v>
      </c>
      <c r="E24" s="301">
        <v>20.5</v>
      </c>
      <c r="F24" s="302"/>
      <c r="G24" s="306" t="s">
        <v>537</v>
      </c>
      <c r="H24" s="313">
        <v>10.932</v>
      </c>
      <c r="I24" s="302"/>
      <c r="J24" s="301">
        <v>9.6</v>
      </c>
      <c r="K24" s="303">
        <v>0.03</v>
      </c>
    </row>
    <row r="25" spans="1:12" ht="10.15" customHeight="1">
      <c r="A25" s="23" t="s">
        <v>29</v>
      </c>
      <c r="B25" s="301">
        <v>22.92887029288703</v>
      </c>
      <c r="C25" s="250">
        <v>0.47413699999999998</v>
      </c>
      <c r="D25" s="306" t="s">
        <v>543</v>
      </c>
      <c r="E25" s="301">
        <v>23.403007292887029</v>
      </c>
      <c r="F25" s="302"/>
      <c r="G25" s="306" t="s">
        <v>537</v>
      </c>
      <c r="H25" s="313">
        <v>11.285565000000002</v>
      </c>
      <c r="I25" s="302"/>
      <c r="J25" s="301">
        <v>12.117442292887027</v>
      </c>
      <c r="K25" s="303">
        <v>4.365859230007936E-2</v>
      </c>
    </row>
    <row r="26" spans="1:12" ht="10.15" customHeight="1">
      <c r="A26" s="23" t="s">
        <v>30</v>
      </c>
      <c r="B26" s="301">
        <v>18.242677824267783</v>
      </c>
      <c r="C26" s="250">
        <v>0.79625800000000002</v>
      </c>
      <c r="D26" s="306" t="s">
        <v>543</v>
      </c>
      <c r="E26" s="301">
        <v>19.038935824267785</v>
      </c>
      <c r="F26" s="302"/>
      <c r="G26" s="306" t="s">
        <v>537</v>
      </c>
      <c r="H26" s="313">
        <v>9.8561040000000002</v>
      </c>
      <c r="I26" s="302"/>
      <c r="J26" s="301">
        <v>9.1828318242677849</v>
      </c>
      <c r="K26" s="303">
        <v>3.2681908149691734E-2</v>
      </c>
    </row>
    <row r="27" spans="1:12" ht="10.15" customHeight="1">
      <c r="A27" s="23" t="s">
        <v>31</v>
      </c>
      <c r="B27" s="301">
        <v>13.221757322175732</v>
      </c>
      <c r="C27" s="250">
        <v>0.80045199999999983</v>
      </c>
      <c r="D27" s="306" t="s">
        <v>543</v>
      </c>
      <c r="E27" s="301">
        <v>14.022209322175732</v>
      </c>
      <c r="F27" s="302"/>
      <c r="G27" s="306" t="s">
        <v>537</v>
      </c>
      <c r="H27" s="313">
        <v>10.592728999999999</v>
      </c>
      <c r="I27" s="302"/>
      <c r="J27" s="301">
        <v>3.4294803221757331</v>
      </c>
      <c r="K27" s="303">
        <v>1.2079908715365236E-2</v>
      </c>
      <c r="L27" s="30"/>
    </row>
    <row r="28" spans="1:12" ht="10.15" customHeight="1">
      <c r="A28" s="23" t="s">
        <v>32</v>
      </c>
      <c r="B28" s="301">
        <v>15.06276150627615</v>
      </c>
      <c r="C28" s="250">
        <v>0.90764999999999996</v>
      </c>
      <c r="D28" s="306" t="s">
        <v>543</v>
      </c>
      <c r="E28" s="301">
        <v>15.97041150627615</v>
      </c>
      <c r="F28" s="302"/>
      <c r="G28" s="306" t="s">
        <v>537</v>
      </c>
      <c r="H28" s="313">
        <v>10.771569</v>
      </c>
      <c r="I28" s="302"/>
      <c r="J28" s="301">
        <v>5.1988425062761507</v>
      </c>
      <c r="K28" s="303">
        <v>1.8131615578770143E-2</v>
      </c>
      <c r="L28" s="30"/>
    </row>
    <row r="29" spans="1:12" ht="10.15" customHeight="1">
      <c r="A29" s="23" t="s">
        <v>151</v>
      </c>
      <c r="B29" s="301">
        <v>9.6736401673640167</v>
      </c>
      <c r="C29" s="250">
        <v>0.86318199999999989</v>
      </c>
      <c r="D29" s="306" t="s">
        <v>543</v>
      </c>
      <c r="E29" s="301">
        <v>10.536822167364017</v>
      </c>
      <c r="F29" s="302"/>
      <c r="G29" s="306" t="s">
        <v>537</v>
      </c>
      <c r="H29" s="313">
        <v>9.8943860000000026</v>
      </c>
      <c r="I29" s="302"/>
      <c r="J29" s="301">
        <v>0.64243616736401421</v>
      </c>
      <c r="K29" s="303">
        <v>2.2197271301257981E-3</v>
      </c>
      <c r="L29" s="30"/>
    </row>
    <row r="30" spans="1:12" ht="10.15" customHeight="1">
      <c r="A30" s="23" t="s">
        <v>152</v>
      </c>
      <c r="B30" s="301">
        <v>15.06276150627615</v>
      </c>
      <c r="C30" s="250">
        <v>1.2027209999999999</v>
      </c>
      <c r="D30" s="306" t="s">
        <v>543</v>
      </c>
      <c r="E30" s="301">
        <v>16.26548250627615</v>
      </c>
      <c r="F30" s="302"/>
      <c r="G30" s="306" t="s">
        <v>537</v>
      </c>
      <c r="H30" s="313">
        <v>7.4940239999999996</v>
      </c>
      <c r="I30" s="302"/>
      <c r="J30" s="301">
        <v>8.7714585062761508</v>
      </c>
      <c r="K30" s="303">
        <v>3.0033343507737623E-2</v>
      </c>
      <c r="L30" s="30"/>
    </row>
    <row r="31" spans="1:12" ht="10.15" customHeight="1">
      <c r="A31" s="23" t="s">
        <v>35</v>
      </c>
      <c r="B31" s="301">
        <v>15.682008368200838</v>
      </c>
      <c r="C31" s="250">
        <v>1.3459469999999998</v>
      </c>
      <c r="D31" s="306" t="s">
        <v>543</v>
      </c>
      <c r="E31" s="301">
        <v>17.027955368200839</v>
      </c>
      <c r="F31" s="302"/>
      <c r="G31" s="306" t="s">
        <v>537</v>
      </c>
      <c r="H31" s="313">
        <v>11.200380000000001</v>
      </c>
      <c r="I31" s="302"/>
      <c r="J31" s="301">
        <v>5.8275753682008382</v>
      </c>
      <c r="K31" s="303">
        <v>1.9771848770505779E-2</v>
      </c>
      <c r="L31" s="30"/>
    </row>
    <row r="32" spans="1:12" ht="10.15" customHeight="1">
      <c r="A32" s="23" t="s">
        <v>36</v>
      </c>
      <c r="B32" s="301">
        <v>16.15062761506276</v>
      </c>
      <c r="C32" s="250">
        <v>1.6866639999999999</v>
      </c>
      <c r="D32" s="306" t="s">
        <v>543</v>
      </c>
      <c r="E32" s="301">
        <v>17.83729161506276</v>
      </c>
      <c r="F32" s="302"/>
      <c r="G32" s="306" t="s">
        <v>537</v>
      </c>
      <c r="H32" s="313">
        <v>9.0323879999999992</v>
      </c>
      <c r="I32" s="302">
        <v>8.8049036150627611</v>
      </c>
      <c r="J32" s="301">
        <v>8.8049036150627611</v>
      </c>
      <c r="K32" s="303">
        <v>2.9602770265510177E-2</v>
      </c>
      <c r="L32" s="30"/>
    </row>
    <row r="33" spans="1:12" ht="10.15" customHeight="1">
      <c r="A33" s="23" t="s">
        <v>153</v>
      </c>
      <c r="B33" s="301">
        <v>14.84518828451883</v>
      </c>
      <c r="C33" s="250">
        <v>1.2887339999999998</v>
      </c>
      <c r="D33" s="306" t="s">
        <v>543</v>
      </c>
      <c r="E33" s="301">
        <v>16.133922284518832</v>
      </c>
      <c r="F33" s="302"/>
      <c r="G33" s="306" t="s">
        <v>537</v>
      </c>
      <c r="H33" s="313">
        <v>11.010601999999999</v>
      </c>
      <c r="I33" s="302">
        <v>5.123320284518833</v>
      </c>
      <c r="J33" s="301">
        <v>5.123320284518833</v>
      </c>
      <c r="K33" s="303">
        <v>1.7059532329385067E-2</v>
      </c>
      <c r="L33" s="30"/>
    </row>
    <row r="34" spans="1:12" ht="10.15" customHeight="1">
      <c r="A34" s="23" t="s">
        <v>154</v>
      </c>
      <c r="B34" s="301">
        <v>10.97907949790795</v>
      </c>
      <c r="C34" s="250">
        <v>1.3121019999999999</v>
      </c>
      <c r="D34" s="306" t="s">
        <v>543</v>
      </c>
      <c r="E34" s="301">
        <v>12.291181497907949</v>
      </c>
      <c r="F34" s="302"/>
      <c r="G34" s="306" t="s">
        <v>537</v>
      </c>
      <c r="H34" s="313">
        <v>8.9419969999999989</v>
      </c>
      <c r="I34" s="302">
        <v>3.3491844979079506</v>
      </c>
      <c r="J34" s="301">
        <v>3.3491844979079506</v>
      </c>
      <c r="K34" s="303">
        <v>1.1034969069828791E-2</v>
      </c>
      <c r="L34" s="30"/>
    </row>
    <row r="35" spans="1:12" ht="10.15" customHeight="1">
      <c r="A35" s="23" t="s">
        <v>155</v>
      </c>
      <c r="B35" s="301">
        <v>7.8326359832635974</v>
      </c>
      <c r="C35" s="250">
        <v>1.5279940000000003</v>
      </c>
      <c r="D35" s="306" t="s">
        <v>543</v>
      </c>
      <c r="E35" s="301">
        <v>9.360629983263598</v>
      </c>
      <c r="F35" s="302"/>
      <c r="G35" s="306" t="s">
        <v>537</v>
      </c>
      <c r="H35" s="313">
        <v>6.304460999999999</v>
      </c>
      <c r="I35" s="302">
        <v>3.056168983263599</v>
      </c>
      <c r="J35" s="301">
        <v>3.056168983263599</v>
      </c>
      <c r="K35" s="303">
        <v>9.980705232527462E-3</v>
      </c>
      <c r="L35" s="30"/>
    </row>
    <row r="36" spans="1:12" ht="10.15" customHeight="1">
      <c r="A36" s="23" t="s">
        <v>156</v>
      </c>
      <c r="B36" s="301">
        <v>13.807531380753137</v>
      </c>
      <c r="C36" s="250">
        <v>1.3274999999999999</v>
      </c>
      <c r="D36" s="306" t="s">
        <v>543</v>
      </c>
      <c r="E36" s="301">
        <v>15.135031380753137</v>
      </c>
      <c r="F36" s="302"/>
      <c r="G36" s="306" t="s">
        <v>537</v>
      </c>
      <c r="H36" s="313">
        <v>7.4514970000000007</v>
      </c>
      <c r="I36" s="302">
        <v>7.6835343807531364</v>
      </c>
      <c r="J36" s="301">
        <v>7.6835343807531364</v>
      </c>
      <c r="K36" s="303">
        <v>2.4879231858758379E-2</v>
      </c>
      <c r="L36" s="30"/>
    </row>
    <row r="37" spans="1:12" ht="10.15" customHeight="1">
      <c r="A37" s="23" t="s">
        <v>41</v>
      </c>
      <c r="B37" s="301">
        <v>5.2719665271966525</v>
      </c>
      <c r="C37" s="250">
        <v>1.9141820000000001</v>
      </c>
      <c r="D37" s="306" t="s">
        <v>543</v>
      </c>
      <c r="E37" s="301">
        <v>7.1861485271966528</v>
      </c>
      <c r="F37" s="302"/>
      <c r="G37" s="306" t="s">
        <v>537</v>
      </c>
      <c r="H37" s="313">
        <v>7.0083219999999997</v>
      </c>
      <c r="I37" s="302">
        <v>-1.0688489539749213E-2</v>
      </c>
      <c r="J37" s="301">
        <v>0.17782652719665304</v>
      </c>
      <c r="K37" s="303">
        <v>5.7261304320986421E-4</v>
      </c>
      <c r="L37" s="30"/>
    </row>
    <row r="38" spans="1:12" ht="10.15" customHeight="1">
      <c r="A38" s="23" t="s">
        <v>157</v>
      </c>
      <c r="B38" s="301">
        <v>10.460251046025103</v>
      </c>
      <c r="C38" s="250">
        <v>1.0650269999999999</v>
      </c>
      <c r="D38" s="306" t="s">
        <v>543</v>
      </c>
      <c r="E38" s="301">
        <v>11.525278046025104</v>
      </c>
      <c r="F38" s="302"/>
      <c r="G38" s="306" t="s">
        <v>537</v>
      </c>
      <c r="H38" s="313">
        <v>9.6462189999999985</v>
      </c>
      <c r="I38" s="302"/>
      <c r="J38" s="301">
        <v>1.8790590460251053</v>
      </c>
      <c r="K38" s="303">
        <v>6.0068390397510722E-3</v>
      </c>
      <c r="L38" s="30"/>
    </row>
    <row r="39" spans="1:12" ht="10.15" customHeight="1">
      <c r="A39" s="23" t="s">
        <v>158</v>
      </c>
      <c r="B39" s="301">
        <v>9.8744769874476983</v>
      </c>
      <c r="C39" s="250">
        <v>2.4452441700000001</v>
      </c>
      <c r="D39" s="306" t="s">
        <v>543</v>
      </c>
      <c r="E39" s="301">
        <v>12.319721157447699</v>
      </c>
      <c r="F39" s="302"/>
      <c r="G39" s="306" t="s">
        <v>537</v>
      </c>
      <c r="H39" s="313">
        <v>8.7411310000000011</v>
      </c>
      <c r="I39" s="302"/>
      <c r="J39" s="301">
        <v>3.5785901574476977</v>
      </c>
      <c r="K39" s="303">
        <v>1.1357377169776282E-2</v>
      </c>
      <c r="L39" s="30"/>
    </row>
    <row r="40" spans="1:12" ht="10.15" customHeight="1">
      <c r="A40" s="23" t="s">
        <v>159</v>
      </c>
      <c r="B40" s="301">
        <v>7.5648535564853558</v>
      </c>
      <c r="C40" s="250">
        <v>1.9237333299999995</v>
      </c>
      <c r="D40" s="306" t="s">
        <v>543</v>
      </c>
      <c r="E40" s="301">
        <v>9.488586886485356</v>
      </c>
      <c r="F40" s="302"/>
      <c r="G40" s="306" t="s">
        <v>537</v>
      </c>
      <c r="H40" s="313">
        <v>9.056238849999998</v>
      </c>
      <c r="I40" s="302"/>
      <c r="J40" s="301">
        <v>0.43234803648535802</v>
      </c>
      <c r="K40" s="303">
        <v>1.3625063153419107E-3</v>
      </c>
      <c r="L40" s="30"/>
    </row>
    <row r="41" spans="1:12" ht="10.15" customHeight="1">
      <c r="A41" s="23" t="s">
        <v>278</v>
      </c>
      <c r="B41" s="301">
        <v>5.8610878661087868</v>
      </c>
      <c r="C41" s="250">
        <v>2.6851855000000002</v>
      </c>
      <c r="D41" s="306" t="s">
        <v>543</v>
      </c>
      <c r="E41" s="301">
        <v>8.5462733661087871</v>
      </c>
      <c r="F41" s="302"/>
      <c r="G41" s="306" t="s">
        <v>537</v>
      </c>
      <c r="H41" s="313">
        <v>6.2996279999999993</v>
      </c>
      <c r="I41" s="302"/>
      <c r="J41" s="301">
        <v>2.2466453661087877</v>
      </c>
      <c r="K41" s="303">
        <v>7.027543714988288E-3</v>
      </c>
      <c r="L41" s="30"/>
    </row>
    <row r="42" spans="1:12" ht="10.15" customHeight="1">
      <c r="A42" s="23" t="s">
        <v>574</v>
      </c>
      <c r="B42" s="301">
        <v>6.02510460251046</v>
      </c>
      <c r="C42" s="250">
        <v>1.8471359299999999</v>
      </c>
      <c r="D42" s="306" t="s">
        <v>543</v>
      </c>
      <c r="E42" s="301">
        <v>7.8722405325104603</v>
      </c>
      <c r="F42" s="302"/>
      <c r="G42" s="306" t="s">
        <v>537</v>
      </c>
      <c r="H42" s="313">
        <v>5.8046705200000002</v>
      </c>
      <c r="I42" s="302"/>
      <c r="J42" s="301">
        <v>2.0675700125104601</v>
      </c>
      <c r="K42" s="303">
        <v>6.4213666318957479E-3</v>
      </c>
      <c r="L42" s="30"/>
    </row>
    <row r="43" spans="1:12" ht="10.15" customHeight="1">
      <c r="A43" s="23" t="s">
        <v>584</v>
      </c>
      <c r="B43" s="301">
        <v>4.518828451882845</v>
      </c>
      <c r="C43" s="250">
        <v>1.3943903600000001</v>
      </c>
      <c r="D43" s="306" t="s">
        <v>543</v>
      </c>
      <c r="E43" s="301">
        <v>5.913218811882845</v>
      </c>
      <c r="F43" s="302"/>
      <c r="G43" s="306" t="s">
        <v>537</v>
      </c>
      <c r="H43" s="313">
        <v>5.0349818499999994</v>
      </c>
      <c r="I43" s="302"/>
      <c r="J43" s="301">
        <v>0.87823696188284561</v>
      </c>
      <c r="K43" s="303">
        <v>2.7087891557787632E-3</v>
      </c>
      <c r="L43" s="30"/>
    </row>
    <row r="44" spans="1:12" ht="10.15" customHeight="1">
      <c r="A44" s="23" t="s">
        <v>622</v>
      </c>
      <c r="B44" s="301">
        <v>4.3514644351464433</v>
      </c>
      <c r="C44" s="250">
        <v>1.4458638699999999</v>
      </c>
      <c r="D44" s="306" t="s">
        <v>543</v>
      </c>
      <c r="E44" s="301">
        <v>5.7973283051464435</v>
      </c>
      <c r="F44" s="302"/>
      <c r="G44" s="306" t="s">
        <v>537</v>
      </c>
      <c r="H44" s="313">
        <v>4.0825234100000003</v>
      </c>
      <c r="I44" s="302"/>
      <c r="J44" s="301">
        <v>1.7148048951464432</v>
      </c>
      <c r="K44" s="303">
        <v>5.2566210034726071E-3</v>
      </c>
      <c r="L44" s="159"/>
    </row>
    <row r="45" spans="1:12" ht="12" customHeight="1">
      <c r="A45" s="31" t="s">
        <v>640</v>
      </c>
      <c r="B45" s="309">
        <v>4.1297871873365306</v>
      </c>
      <c r="C45" s="253">
        <v>0.85245017999999995</v>
      </c>
      <c r="D45" s="308" t="s">
        <v>543</v>
      </c>
      <c r="E45" s="309">
        <v>4.9822373673365306</v>
      </c>
      <c r="F45" s="310"/>
      <c r="G45" s="308" t="s">
        <v>537</v>
      </c>
      <c r="H45" s="314">
        <v>3.3699388800000003</v>
      </c>
      <c r="I45" s="310"/>
      <c r="J45" s="309">
        <v>1.6122984873365303</v>
      </c>
      <c r="K45" s="311">
        <v>4.9120796998628142E-3</v>
      </c>
      <c r="L45" s="159"/>
    </row>
    <row r="46" spans="1:12" ht="13.15" customHeight="1">
      <c r="A46" s="39" t="s">
        <v>547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2" ht="10.9" customHeight="1">
      <c r="A47" s="39" t="s">
        <v>642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2" ht="10.9" customHeight="1">
      <c r="A48" s="39" t="s">
        <v>641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4" ht="13.15" customHeight="1">
      <c r="A49" s="43" t="s">
        <v>43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4">
      <c r="L50" s="30"/>
      <c r="M50" s="30"/>
      <c r="N50" s="30"/>
    </row>
    <row r="51" spans="1:14">
      <c r="A51" s="19"/>
      <c r="B51" s="19"/>
      <c r="C51" s="19"/>
      <c r="D51" s="19"/>
      <c r="E51" s="19"/>
      <c r="L51" s="30"/>
      <c r="M51" s="30"/>
      <c r="N51" s="30"/>
    </row>
    <row r="52" spans="1:14">
      <c r="A52" s="19"/>
      <c r="B52" s="19"/>
      <c r="C52" s="19"/>
      <c r="D52" s="19"/>
      <c r="E52" s="19"/>
      <c r="H52" s="19"/>
      <c r="J52" s="19"/>
      <c r="L52" s="30"/>
      <c r="M52" s="30"/>
      <c r="N52" s="30"/>
    </row>
    <row r="53" spans="1:14">
      <c r="A53" s="19"/>
      <c r="B53" s="19"/>
      <c r="C53" s="19"/>
      <c r="D53" s="19"/>
      <c r="E53" s="19"/>
      <c r="H53" s="19"/>
      <c r="J53" s="19"/>
      <c r="L53" s="30"/>
      <c r="M53" s="30"/>
      <c r="N53" s="30"/>
    </row>
    <row r="54" spans="1:14">
      <c r="A54" s="19"/>
      <c r="B54" s="19"/>
      <c r="C54" s="19"/>
      <c r="D54" s="19"/>
      <c r="E54" s="19"/>
      <c r="H54" s="19"/>
      <c r="J54" s="19"/>
      <c r="L54" s="30"/>
      <c r="M54" s="30"/>
      <c r="N54" s="30"/>
    </row>
    <row r="55" spans="1:14">
      <c r="A55" s="19"/>
      <c r="B55" s="19"/>
      <c r="C55" s="19"/>
      <c r="D55" s="19"/>
      <c r="E55" s="19"/>
      <c r="H55" s="19"/>
      <c r="J55" s="19"/>
    </row>
    <row r="56" spans="1:14">
      <c r="B56" s="19"/>
      <c r="C56" s="19"/>
      <c r="E56" s="19"/>
      <c r="H56" s="19"/>
      <c r="J56" s="19"/>
    </row>
    <row r="57" spans="1:14">
      <c r="B57" s="19"/>
      <c r="C57" s="19"/>
      <c r="E57" s="19"/>
      <c r="H57" s="19"/>
      <c r="J57" s="19"/>
    </row>
  </sheetData>
  <mergeCells count="1">
    <mergeCell ref="B5:J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59"/>
  <sheetViews>
    <sheetView showGridLines="0" workbookViewId="0">
      <selection activeCell="P43" sqref="P43"/>
    </sheetView>
  </sheetViews>
  <sheetFormatPr defaultColWidth="9.7109375" defaultRowHeight="12"/>
  <cols>
    <col min="1" max="1" width="10.28515625" customWidth="1"/>
    <col min="2" max="5" width="10.7109375" customWidth="1"/>
    <col min="6" max="6" width="1.42578125" customWidth="1"/>
    <col min="7" max="8" width="10.7109375" customWidth="1"/>
    <col min="9" max="9" width="1.42578125" customWidth="1"/>
    <col min="10" max="11" width="10.7109375" customWidth="1"/>
  </cols>
  <sheetData>
    <row r="1" spans="1:11" ht="12" customHeight="1">
      <c r="A1" s="1" t="s">
        <v>308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/>
      <c r="B2" s="289" t="s">
        <v>1</v>
      </c>
      <c r="C2" s="5"/>
      <c r="D2" s="289"/>
      <c r="E2" s="289"/>
      <c r="F2" s="3"/>
      <c r="G2" s="289" t="s">
        <v>2</v>
      </c>
      <c r="H2" s="5"/>
      <c r="I2" s="4"/>
      <c r="J2" s="4"/>
      <c r="K2" s="4"/>
    </row>
    <row r="3" spans="1:11">
      <c r="A3" s="6" t="s">
        <v>162</v>
      </c>
      <c r="B3" s="261"/>
      <c r="C3" s="58"/>
      <c r="D3" s="58" t="s">
        <v>298</v>
      </c>
      <c r="E3" s="290"/>
      <c r="F3" s="58"/>
      <c r="G3" s="58" t="s">
        <v>299</v>
      </c>
      <c r="H3" s="58"/>
      <c r="I3" s="3"/>
      <c r="J3" s="7"/>
      <c r="K3" s="291" t="s">
        <v>3</v>
      </c>
    </row>
    <row r="4" spans="1:11" ht="12" customHeight="1">
      <c r="A4" s="2"/>
      <c r="B4" s="10" t="s">
        <v>300</v>
      </c>
      <c r="C4" s="292" t="s">
        <v>5</v>
      </c>
      <c r="D4" s="292" t="s">
        <v>301</v>
      </c>
      <c r="E4" s="293" t="s">
        <v>302</v>
      </c>
      <c r="F4" s="292"/>
      <c r="G4" s="292" t="s">
        <v>301</v>
      </c>
      <c r="H4" s="292" t="s">
        <v>7</v>
      </c>
      <c r="I4" s="2"/>
      <c r="J4" s="292" t="s">
        <v>8</v>
      </c>
      <c r="K4" s="292" t="s">
        <v>9</v>
      </c>
    </row>
    <row r="5" spans="1:11" ht="15" customHeight="1">
      <c r="A5" s="3"/>
      <c r="B5" s="614" t="s">
        <v>520</v>
      </c>
      <c r="C5" s="614"/>
      <c r="D5" s="614"/>
      <c r="E5" s="614"/>
      <c r="F5" s="614"/>
      <c r="G5" s="614"/>
      <c r="H5" s="614"/>
      <c r="I5" s="614"/>
      <c r="J5" s="614"/>
      <c r="K5" s="14" t="s">
        <v>10</v>
      </c>
    </row>
    <row r="6" spans="1:11" ht="3" customHeight="1">
      <c r="A6" s="3"/>
      <c r="B6" s="149"/>
      <c r="C6" s="149"/>
      <c r="D6" s="149"/>
      <c r="E6" s="149"/>
      <c r="F6" s="149"/>
      <c r="G6" s="149"/>
      <c r="H6" s="149"/>
      <c r="I6" s="149"/>
      <c r="J6" s="149"/>
      <c r="K6" s="3"/>
    </row>
    <row r="7" spans="1:11" ht="10.15" customHeight="1">
      <c r="A7" s="294" t="s">
        <v>11</v>
      </c>
      <c r="B7" s="296">
        <v>67.545000000000002</v>
      </c>
      <c r="C7" s="300" t="s">
        <v>309</v>
      </c>
      <c r="D7" s="295">
        <v>3.6</v>
      </c>
      <c r="E7" s="296">
        <v>71.144999999999996</v>
      </c>
      <c r="F7" s="297"/>
      <c r="G7" s="295">
        <v>3.4</v>
      </c>
      <c r="H7" s="295">
        <v>13.6</v>
      </c>
      <c r="I7" s="297"/>
      <c r="J7" s="296">
        <v>54.145000000000003</v>
      </c>
      <c r="K7" s="298">
        <v>0.23650611303546401</v>
      </c>
    </row>
    <row r="8" spans="1:11" ht="10.15" customHeight="1">
      <c r="A8" s="294" t="s">
        <v>12</v>
      </c>
      <c r="B8" s="296">
        <v>37.24</v>
      </c>
      <c r="C8" s="300" t="s">
        <v>309</v>
      </c>
      <c r="D8" s="295">
        <v>3.4</v>
      </c>
      <c r="E8" s="296">
        <v>40.64</v>
      </c>
      <c r="F8" s="297"/>
      <c r="G8" s="295">
        <v>0.6</v>
      </c>
      <c r="H8" s="295">
        <v>0.9</v>
      </c>
      <c r="I8" s="297"/>
      <c r="J8" s="296">
        <v>39.14</v>
      </c>
      <c r="K8" s="298">
        <v>0.169322149015604</v>
      </c>
    </row>
    <row r="9" spans="1:11" ht="10.15" customHeight="1">
      <c r="A9" s="294" t="s">
        <v>13</v>
      </c>
      <c r="B9" s="296">
        <v>67.734999999999999</v>
      </c>
      <c r="C9" s="300" t="s">
        <v>309</v>
      </c>
      <c r="D9" s="295">
        <v>0.6</v>
      </c>
      <c r="E9" s="296">
        <v>68.334999999999994</v>
      </c>
      <c r="F9" s="297"/>
      <c r="G9" s="295">
        <v>1.8</v>
      </c>
      <c r="H9" s="295">
        <v>4.7</v>
      </c>
      <c r="I9" s="297"/>
      <c r="J9" s="296">
        <v>61.835000000000001</v>
      </c>
      <c r="K9" s="298">
        <v>0.26502001525788399</v>
      </c>
    </row>
    <row r="10" spans="1:11" ht="10.15" customHeight="1">
      <c r="A10" s="294" t="s">
        <v>14</v>
      </c>
      <c r="B10" s="296">
        <v>35.53</v>
      </c>
      <c r="C10" s="300" t="s">
        <v>309</v>
      </c>
      <c r="D10" s="295">
        <v>1.8</v>
      </c>
      <c r="E10" s="296">
        <v>37.33</v>
      </c>
      <c r="F10" s="297"/>
      <c r="G10" s="295">
        <v>0.3</v>
      </c>
      <c r="H10" s="295">
        <v>0.9</v>
      </c>
      <c r="I10" s="297"/>
      <c r="J10" s="296">
        <v>36.130000000000003</v>
      </c>
      <c r="K10" s="298">
        <v>0.15349321324638401</v>
      </c>
    </row>
    <row r="11" spans="1:11" ht="10.15" customHeight="1">
      <c r="A11" s="294" t="s">
        <v>15</v>
      </c>
      <c r="B11" s="296">
        <v>69.92</v>
      </c>
      <c r="C11" s="300" t="s">
        <v>309</v>
      </c>
      <c r="D11" s="295">
        <v>0.3</v>
      </c>
      <c r="E11" s="296">
        <v>70.22</v>
      </c>
      <c r="F11" s="297"/>
      <c r="G11" s="295">
        <v>4</v>
      </c>
      <c r="H11" s="295">
        <v>0.9</v>
      </c>
      <c r="I11" s="297"/>
      <c r="J11" s="296">
        <v>65.319999999999993</v>
      </c>
      <c r="K11" s="298">
        <v>0.27506864082739602</v>
      </c>
    </row>
    <row r="12" spans="1:11" ht="10.15" customHeight="1">
      <c r="A12" s="294" t="s">
        <v>16</v>
      </c>
      <c r="B12" s="296">
        <v>57.854999999999997</v>
      </c>
      <c r="C12" s="300" t="s">
        <v>309</v>
      </c>
      <c r="D12" s="295">
        <v>4</v>
      </c>
      <c r="E12" s="296">
        <v>61.854999999999997</v>
      </c>
      <c r="F12" s="297"/>
      <c r="G12" s="295">
        <v>2.6</v>
      </c>
      <c r="H12" s="295">
        <v>0.9</v>
      </c>
      <c r="I12" s="297"/>
      <c r="J12" s="296">
        <v>58.354999999999997</v>
      </c>
      <c r="K12" s="298">
        <v>0.24351313230789801</v>
      </c>
    </row>
    <row r="13" spans="1:11" ht="10.15" customHeight="1">
      <c r="A13" s="294" t="s">
        <v>17</v>
      </c>
      <c r="B13" s="296">
        <v>41.704999999999998</v>
      </c>
      <c r="C13" s="300" t="s">
        <v>309</v>
      </c>
      <c r="D13" s="295">
        <v>2.6</v>
      </c>
      <c r="E13" s="296">
        <v>44.305</v>
      </c>
      <c r="F13" s="297"/>
      <c r="G13" s="295">
        <v>1.6</v>
      </c>
      <c r="H13" s="295">
        <v>1.3</v>
      </c>
      <c r="I13" s="297"/>
      <c r="J13" s="296">
        <v>41.405000000000001</v>
      </c>
      <c r="K13" s="298">
        <v>0.171247890679284</v>
      </c>
    </row>
    <row r="14" spans="1:11" ht="10.15" customHeight="1">
      <c r="A14" s="294" t="s">
        <v>18</v>
      </c>
      <c r="B14" s="296">
        <v>68.02</v>
      </c>
      <c r="C14" s="300" t="s">
        <v>309</v>
      </c>
      <c r="D14" s="295">
        <v>1.6</v>
      </c>
      <c r="E14" s="296">
        <v>69.62</v>
      </c>
      <c r="F14" s="297"/>
      <c r="G14" s="295">
        <v>1.7</v>
      </c>
      <c r="H14" s="295">
        <v>3.4</v>
      </c>
      <c r="I14" s="297"/>
      <c r="J14" s="296">
        <v>64.52</v>
      </c>
      <c r="K14" s="298">
        <v>0.26444682167873701</v>
      </c>
    </row>
    <row r="15" spans="1:11" ht="10.15" customHeight="1">
      <c r="A15" s="294" t="s">
        <v>19</v>
      </c>
      <c r="B15" s="296">
        <v>53.01</v>
      </c>
      <c r="C15" s="295">
        <v>0.3</v>
      </c>
      <c r="D15" s="295">
        <v>1.7</v>
      </c>
      <c r="E15" s="296">
        <v>55.01</v>
      </c>
      <c r="F15" s="297"/>
      <c r="G15" s="295">
        <v>2.9</v>
      </c>
      <c r="H15" s="295">
        <v>2.4</v>
      </c>
      <c r="I15" s="297"/>
      <c r="J15" s="296">
        <v>49.71</v>
      </c>
      <c r="K15" s="298">
        <v>0.201889336539086</v>
      </c>
    </row>
    <row r="16" spans="1:11" ht="10.15" customHeight="1">
      <c r="A16" s="294" t="s">
        <v>20</v>
      </c>
      <c r="B16" s="296">
        <v>48.164999999999999</v>
      </c>
      <c r="C16" s="295">
        <v>0.7</v>
      </c>
      <c r="D16" s="306" t="s">
        <v>543</v>
      </c>
      <c r="E16" s="296">
        <v>48.9</v>
      </c>
      <c r="F16" s="297"/>
      <c r="G16" s="306" t="s">
        <v>537</v>
      </c>
      <c r="H16" s="295">
        <v>7.6</v>
      </c>
      <c r="I16" s="297"/>
      <c r="J16" s="296">
        <v>41.3</v>
      </c>
      <c r="K16" s="298">
        <v>0.17</v>
      </c>
    </row>
    <row r="17" spans="1:13" ht="10.15" customHeight="1">
      <c r="A17" s="294" t="s">
        <v>21</v>
      </c>
      <c r="B17" s="296">
        <v>67.545000000000002</v>
      </c>
      <c r="C17" s="295">
        <v>0.5</v>
      </c>
      <c r="D17" s="306" t="s">
        <v>543</v>
      </c>
      <c r="E17" s="296">
        <v>68.045000000000002</v>
      </c>
      <c r="F17" s="297"/>
      <c r="G17" s="306" t="s">
        <v>537</v>
      </c>
      <c r="H17" s="295">
        <v>7.1</v>
      </c>
      <c r="I17" s="297"/>
      <c r="J17" s="296">
        <v>60.945</v>
      </c>
      <c r="K17" s="298">
        <v>0.242454260105742</v>
      </c>
    </row>
    <row r="18" spans="1:13" ht="10.15" customHeight="1">
      <c r="A18" s="294" t="s">
        <v>22</v>
      </c>
      <c r="B18" s="296">
        <v>58.045000000000002</v>
      </c>
      <c r="C18" s="295">
        <v>0.3</v>
      </c>
      <c r="D18" s="306" t="s">
        <v>543</v>
      </c>
      <c r="E18" s="296">
        <v>58.344999999999999</v>
      </c>
      <c r="F18" s="297"/>
      <c r="G18" s="306" t="s">
        <v>537</v>
      </c>
      <c r="H18" s="295">
        <v>7.6</v>
      </c>
      <c r="I18" s="297"/>
      <c r="J18" s="296">
        <v>50.744999999999997</v>
      </c>
      <c r="K18" s="298">
        <v>0.199723704718273</v>
      </c>
    </row>
    <row r="19" spans="1:13" ht="10.15" customHeight="1">
      <c r="A19" s="294" t="s">
        <v>23</v>
      </c>
      <c r="B19" s="296">
        <v>76.284999999999997</v>
      </c>
      <c r="C19" s="295">
        <v>0.79600000000000004</v>
      </c>
      <c r="D19" s="306" t="s">
        <v>543</v>
      </c>
      <c r="E19" s="296">
        <v>77.081000000000003</v>
      </c>
      <c r="F19" s="297"/>
      <c r="G19" s="306" t="s">
        <v>537</v>
      </c>
      <c r="H19" s="295">
        <v>11.045999999999999</v>
      </c>
      <c r="I19" s="297"/>
      <c r="J19" s="296">
        <v>66.034999999999997</v>
      </c>
      <c r="K19" s="298">
        <v>0.256981522703569</v>
      </c>
    </row>
    <row r="20" spans="1:13" ht="10.15" customHeight="1">
      <c r="A20" s="294" t="s">
        <v>24</v>
      </c>
      <c r="B20" s="296">
        <v>88.7</v>
      </c>
      <c r="C20" s="295">
        <v>0.6</v>
      </c>
      <c r="D20" s="306" t="s">
        <v>543</v>
      </c>
      <c r="E20" s="296">
        <v>89.3</v>
      </c>
      <c r="F20" s="297"/>
      <c r="G20" s="306" t="s">
        <v>537</v>
      </c>
      <c r="H20" s="295">
        <v>10.952999999999999</v>
      </c>
      <c r="I20" s="297"/>
      <c r="J20" s="296">
        <v>78.3</v>
      </c>
      <c r="K20" s="298">
        <v>0.3</v>
      </c>
    </row>
    <row r="21" spans="1:13" ht="10.15" customHeight="1">
      <c r="A21" s="6" t="s">
        <v>25</v>
      </c>
      <c r="B21" s="296">
        <v>96.8</v>
      </c>
      <c r="C21" s="295">
        <v>0.3</v>
      </c>
      <c r="D21" s="306" t="s">
        <v>543</v>
      </c>
      <c r="E21" s="296">
        <v>97.1</v>
      </c>
      <c r="F21" s="297"/>
      <c r="G21" s="306" t="s">
        <v>537</v>
      </c>
      <c r="H21" s="295">
        <v>12.5</v>
      </c>
      <c r="I21" s="297"/>
      <c r="J21" s="296">
        <v>84.7</v>
      </c>
      <c r="K21" s="298">
        <v>0.32</v>
      </c>
    </row>
    <row r="22" spans="1:13" ht="10.15" customHeight="1">
      <c r="A22" s="23" t="s">
        <v>26</v>
      </c>
      <c r="B22" s="301">
        <v>88.92</v>
      </c>
      <c r="C22" s="313">
        <v>0.26800000000000002</v>
      </c>
      <c r="D22" s="306" t="s">
        <v>543</v>
      </c>
      <c r="E22" s="301">
        <v>89.188000000000002</v>
      </c>
      <c r="F22" s="302"/>
      <c r="G22" s="306" t="s">
        <v>537</v>
      </c>
      <c r="H22" s="313">
        <v>16.145</v>
      </c>
      <c r="I22" s="302"/>
      <c r="J22" s="301">
        <v>73.043000000000006</v>
      </c>
      <c r="K22" s="303">
        <v>0.27</v>
      </c>
    </row>
    <row r="23" spans="1:13" ht="10.15" customHeight="1">
      <c r="A23" s="23" t="s">
        <v>27</v>
      </c>
      <c r="B23" s="301">
        <v>64.03</v>
      </c>
      <c r="C23" s="313">
        <v>0.89200000000000002</v>
      </c>
      <c r="D23" s="306" t="s">
        <v>543</v>
      </c>
      <c r="E23" s="301">
        <v>64.921999999999997</v>
      </c>
      <c r="F23" s="302"/>
      <c r="G23" s="306" t="s">
        <v>537</v>
      </c>
      <c r="H23" s="313">
        <v>9.0510000000000002</v>
      </c>
      <c r="I23" s="302"/>
      <c r="J23" s="301">
        <v>55.870999999999995</v>
      </c>
      <c r="K23" s="303">
        <v>0.21</v>
      </c>
    </row>
    <row r="24" spans="1:13" ht="10.15" customHeight="1">
      <c r="A24" s="23" t="s">
        <v>149</v>
      </c>
      <c r="B24" s="301">
        <v>82</v>
      </c>
      <c r="C24" s="313">
        <v>1.036</v>
      </c>
      <c r="D24" s="306" t="s">
        <v>543</v>
      </c>
      <c r="E24" s="301">
        <v>83</v>
      </c>
      <c r="F24" s="302"/>
      <c r="G24" s="306" t="s">
        <v>537</v>
      </c>
      <c r="H24" s="313">
        <v>8.8819999999999997</v>
      </c>
      <c r="I24" s="302"/>
      <c r="J24" s="301">
        <v>74.099999999999994</v>
      </c>
      <c r="K24" s="303">
        <v>0.27</v>
      </c>
    </row>
    <row r="25" spans="1:13" ht="10.15" customHeight="1">
      <c r="A25" s="23" t="s">
        <v>29</v>
      </c>
      <c r="B25" s="301">
        <v>71.534999999999997</v>
      </c>
      <c r="C25" s="313">
        <v>0.55348400000000009</v>
      </c>
      <c r="D25" s="306" t="s">
        <v>543</v>
      </c>
      <c r="E25" s="301">
        <v>72.088483999999994</v>
      </c>
      <c r="F25" s="302"/>
      <c r="G25" s="306" t="s">
        <v>537</v>
      </c>
      <c r="H25" s="313">
        <v>8.2354250000000011</v>
      </c>
      <c r="I25" s="302"/>
      <c r="J25" s="301">
        <v>63.853058999999995</v>
      </c>
      <c r="K25" s="303">
        <v>0.23005966132228425</v>
      </c>
    </row>
    <row r="26" spans="1:13" ht="10.15" customHeight="1">
      <c r="A26" s="23" t="s">
        <v>30</v>
      </c>
      <c r="B26" s="301">
        <v>80.655000000000001</v>
      </c>
      <c r="C26" s="313">
        <v>0.55282699999999996</v>
      </c>
      <c r="D26" s="306" t="s">
        <v>543</v>
      </c>
      <c r="E26" s="301">
        <v>81.207827000000009</v>
      </c>
      <c r="F26" s="302"/>
      <c r="G26" s="306" t="s">
        <v>537</v>
      </c>
      <c r="H26" s="313">
        <v>7.7645749999999998</v>
      </c>
      <c r="I26" s="302"/>
      <c r="J26" s="301">
        <v>73.443252000000015</v>
      </c>
      <c r="K26" s="303">
        <v>0.26138621092192932</v>
      </c>
    </row>
    <row r="27" spans="1:13" ht="10.15" customHeight="1">
      <c r="A27" s="23" t="s">
        <v>31</v>
      </c>
      <c r="B27" s="301">
        <v>90.63000000000001</v>
      </c>
      <c r="C27" s="313">
        <v>0.79130499999999993</v>
      </c>
      <c r="D27" s="306" t="s">
        <v>543</v>
      </c>
      <c r="E27" s="301">
        <v>91.421305000000004</v>
      </c>
      <c r="F27" s="302"/>
      <c r="G27" s="306" t="s">
        <v>537</v>
      </c>
      <c r="H27" s="313">
        <v>18.314046000000001</v>
      </c>
      <c r="I27" s="302"/>
      <c r="J27" s="301">
        <v>73.107258999999999</v>
      </c>
      <c r="K27" s="303">
        <v>0.25749209456247529</v>
      </c>
      <c r="L27" s="30"/>
      <c r="M27" s="30"/>
    </row>
    <row r="28" spans="1:13" ht="10.15" customHeight="1">
      <c r="A28" s="23" t="s">
        <v>32</v>
      </c>
      <c r="B28" s="301">
        <v>87.305000000000007</v>
      </c>
      <c r="C28" s="313">
        <v>1.2196499999999999</v>
      </c>
      <c r="D28" s="306" t="s">
        <v>543</v>
      </c>
      <c r="E28" s="301">
        <v>88.524650000000008</v>
      </c>
      <c r="F28" s="302"/>
      <c r="G28" s="306" t="s">
        <v>537</v>
      </c>
      <c r="H28" s="313">
        <v>17.268875000000001</v>
      </c>
      <c r="I28" s="302"/>
      <c r="J28" s="301">
        <v>71.255775</v>
      </c>
      <c r="K28" s="303">
        <v>0.24846187540352169</v>
      </c>
      <c r="L28" s="30"/>
      <c r="M28" s="30"/>
    </row>
    <row r="29" spans="1:13" ht="10.15" customHeight="1">
      <c r="A29" s="23" t="s">
        <v>151</v>
      </c>
      <c r="B29" s="301">
        <v>16.53</v>
      </c>
      <c r="C29" s="313">
        <v>2.1992539999999998</v>
      </c>
      <c r="D29" s="306" t="s">
        <v>543</v>
      </c>
      <c r="E29" s="301">
        <v>18.729254000000001</v>
      </c>
      <c r="F29" s="302"/>
      <c r="G29" s="306" t="s">
        <v>537</v>
      </c>
      <c r="H29" s="313">
        <v>9.7780869999999975</v>
      </c>
      <c r="I29" s="302"/>
      <c r="J29" s="301">
        <v>8.9511670000000034</v>
      </c>
      <c r="K29" s="303">
        <v>3.0917524832455696E-2</v>
      </c>
      <c r="L29" s="30"/>
      <c r="M29" s="30"/>
    </row>
    <row r="30" spans="1:13" ht="10.15" customHeight="1">
      <c r="A30" s="23" t="s">
        <v>152</v>
      </c>
      <c r="B30" s="301">
        <v>57.855000000000004</v>
      </c>
      <c r="C30" s="313">
        <v>1.2742800000000001</v>
      </c>
      <c r="D30" s="306" t="s">
        <v>543</v>
      </c>
      <c r="E30" s="301">
        <v>59.129280000000001</v>
      </c>
      <c r="F30" s="302"/>
      <c r="G30" s="306" t="s">
        <v>537</v>
      </c>
      <c r="H30" s="313">
        <v>7.8812140000000008</v>
      </c>
      <c r="I30" s="302"/>
      <c r="J30" s="301">
        <v>51.248066000000001</v>
      </c>
      <c r="K30" s="303">
        <v>0.17539181528960301</v>
      </c>
      <c r="L30" s="30"/>
      <c r="M30" s="30"/>
    </row>
    <row r="31" spans="1:13" ht="10.15" customHeight="1">
      <c r="A31" s="23" t="s">
        <v>35</v>
      </c>
      <c r="B31" s="301">
        <v>44.27</v>
      </c>
      <c r="C31" s="313">
        <v>1.7368070000000002</v>
      </c>
      <c r="D31" s="306" t="s">
        <v>543</v>
      </c>
      <c r="E31" s="301">
        <v>46.006807000000002</v>
      </c>
      <c r="F31" s="302"/>
      <c r="G31" s="306" t="s">
        <v>537</v>
      </c>
      <c r="H31" s="313">
        <v>8.2730879999999996</v>
      </c>
      <c r="I31" s="302"/>
      <c r="J31" s="301">
        <v>37.733719000000001</v>
      </c>
      <c r="K31" s="303">
        <v>0.12794817514395759</v>
      </c>
      <c r="L31" s="30"/>
      <c r="M31" s="30"/>
    </row>
    <row r="32" spans="1:13" ht="10.15" customHeight="1">
      <c r="A32" s="23" t="s">
        <v>36</v>
      </c>
      <c r="B32" s="301">
        <v>54.34</v>
      </c>
      <c r="C32" s="313">
        <v>1.6171010000000001</v>
      </c>
      <c r="D32" s="306" t="s">
        <v>543</v>
      </c>
      <c r="E32" s="301">
        <v>55.957101000000002</v>
      </c>
      <c r="F32" s="302"/>
      <c r="G32" s="306" t="s">
        <v>537</v>
      </c>
      <c r="H32" s="313">
        <v>11.868105</v>
      </c>
      <c r="I32" s="302"/>
      <c r="J32" s="301">
        <v>44.088996000000002</v>
      </c>
      <c r="K32" s="303">
        <v>0.14812533511012527</v>
      </c>
      <c r="L32" s="30"/>
      <c r="M32" s="30"/>
    </row>
    <row r="33" spans="1:13" ht="10.15" customHeight="1">
      <c r="A33" s="23" t="s">
        <v>153</v>
      </c>
      <c r="B33" s="301">
        <v>46.36</v>
      </c>
      <c r="C33" s="313">
        <v>1.1661349999999999</v>
      </c>
      <c r="D33" s="306" t="s">
        <v>543</v>
      </c>
      <c r="E33" s="301">
        <v>47.526134999999996</v>
      </c>
      <c r="F33" s="302"/>
      <c r="G33" s="306" t="s">
        <v>537</v>
      </c>
      <c r="H33" s="313">
        <v>11.675761999999999</v>
      </c>
      <c r="I33" s="302"/>
      <c r="J33" s="301">
        <v>35.850372999999998</v>
      </c>
      <c r="K33" s="303">
        <v>0.11927284339218404</v>
      </c>
      <c r="L33" s="30"/>
      <c r="M33" s="30"/>
    </row>
    <row r="34" spans="1:13" ht="10.15" customHeight="1">
      <c r="A34" s="23" t="s">
        <v>154</v>
      </c>
      <c r="B34" s="301">
        <v>45.315000000000005</v>
      </c>
      <c r="C34" s="313">
        <v>1.5039579999999999</v>
      </c>
      <c r="D34" s="306" t="s">
        <v>543</v>
      </c>
      <c r="E34" s="301">
        <v>46.818958000000002</v>
      </c>
      <c r="F34" s="302"/>
      <c r="G34" s="306" t="s">
        <v>537</v>
      </c>
      <c r="H34" s="313">
        <v>12.190350999999998</v>
      </c>
      <c r="I34" s="302"/>
      <c r="J34" s="301">
        <v>34.628607000000002</v>
      </c>
      <c r="K34" s="303">
        <v>0.11409511999561368</v>
      </c>
      <c r="L34" s="30"/>
      <c r="M34" s="30"/>
    </row>
    <row r="35" spans="1:13" ht="10.15" customHeight="1">
      <c r="A35" s="23" t="s">
        <v>155</v>
      </c>
      <c r="B35" s="301">
        <v>47.31</v>
      </c>
      <c r="C35" s="313">
        <v>1.620026</v>
      </c>
      <c r="D35" s="306" t="s">
        <v>543</v>
      </c>
      <c r="E35" s="301">
        <v>48.930026000000005</v>
      </c>
      <c r="F35" s="302"/>
      <c r="G35" s="306" t="s">
        <v>537</v>
      </c>
      <c r="H35" s="313">
        <v>11.035339</v>
      </c>
      <c r="I35" s="302"/>
      <c r="J35" s="301">
        <v>37.894687000000005</v>
      </c>
      <c r="K35" s="303">
        <v>0.12375483911298789</v>
      </c>
      <c r="L35" s="30"/>
      <c r="M35" s="30"/>
    </row>
    <row r="36" spans="1:13" ht="10.15" customHeight="1">
      <c r="A36" s="23" t="s">
        <v>156</v>
      </c>
      <c r="B36" s="301">
        <v>49.59</v>
      </c>
      <c r="C36" s="313">
        <v>1.9014709999999999</v>
      </c>
      <c r="D36" s="306" t="s">
        <v>543</v>
      </c>
      <c r="E36" s="301">
        <v>51.491471000000004</v>
      </c>
      <c r="F36" s="302"/>
      <c r="G36" s="306" t="s">
        <v>537</v>
      </c>
      <c r="H36" s="313">
        <v>11.692467999999996</v>
      </c>
      <c r="I36" s="302"/>
      <c r="J36" s="301">
        <v>39.799003000000006</v>
      </c>
      <c r="K36" s="303">
        <v>0.12886889995114001</v>
      </c>
      <c r="L36" s="30"/>
      <c r="M36" s="30"/>
    </row>
    <row r="37" spans="1:13" ht="10.15" customHeight="1">
      <c r="A37" s="23" t="s">
        <v>41</v>
      </c>
      <c r="B37" s="301">
        <v>33.534999999999997</v>
      </c>
      <c r="C37" s="313">
        <v>1.8665200000000002</v>
      </c>
      <c r="D37" s="306" t="s">
        <v>543</v>
      </c>
      <c r="E37" s="301">
        <v>35.401519999999998</v>
      </c>
      <c r="F37" s="302"/>
      <c r="G37" s="306" t="s">
        <v>537</v>
      </c>
      <c r="H37" s="313">
        <v>11.444165</v>
      </c>
      <c r="I37" s="302"/>
      <c r="J37" s="301">
        <v>23.957355</v>
      </c>
      <c r="K37" s="303">
        <v>7.7023251096405246E-2</v>
      </c>
      <c r="L37" s="30"/>
      <c r="M37" s="30"/>
    </row>
    <row r="38" spans="1:13" ht="10.15" customHeight="1">
      <c r="A38" s="23" t="s">
        <v>157</v>
      </c>
      <c r="B38" s="301">
        <v>36.480000000000004</v>
      </c>
      <c r="C38" s="313">
        <v>1.9105099999999999</v>
      </c>
      <c r="D38" s="306" t="s">
        <v>543</v>
      </c>
      <c r="E38" s="301">
        <v>38.390510000000006</v>
      </c>
      <c r="F38" s="302"/>
      <c r="G38" s="306" t="s">
        <v>537</v>
      </c>
      <c r="H38" s="313">
        <v>12.022433000000001</v>
      </c>
      <c r="I38" s="302"/>
      <c r="J38" s="301">
        <v>26.368077000000007</v>
      </c>
      <c r="K38" s="303">
        <v>8.4144449353636394E-2</v>
      </c>
      <c r="L38" s="30"/>
      <c r="M38" s="30"/>
    </row>
    <row r="39" spans="1:13" ht="12" customHeight="1">
      <c r="A39" s="23" t="s">
        <v>158</v>
      </c>
      <c r="B39" s="301">
        <v>6.1750000000000007</v>
      </c>
      <c r="C39" s="313">
        <v>2.2523637000000001</v>
      </c>
      <c r="D39" s="306" t="s">
        <v>543</v>
      </c>
      <c r="E39" s="301">
        <v>8.4273637000000008</v>
      </c>
      <c r="F39" s="302"/>
      <c r="G39" s="306" t="s">
        <v>537</v>
      </c>
      <c r="H39" s="313">
        <v>11.035660159999999</v>
      </c>
      <c r="I39" s="302"/>
      <c r="J39" s="315" t="s">
        <v>310</v>
      </c>
      <c r="K39" s="315" t="s">
        <v>311</v>
      </c>
      <c r="L39" s="30"/>
      <c r="M39" s="30"/>
    </row>
    <row r="40" spans="1:13" ht="10.15" customHeight="1">
      <c r="A40" s="23" t="s">
        <v>159</v>
      </c>
      <c r="B40" s="301">
        <v>37.145000000000003</v>
      </c>
      <c r="C40" s="313">
        <v>3.81633296</v>
      </c>
      <c r="D40" s="306" t="s">
        <v>543</v>
      </c>
      <c r="E40" s="301">
        <v>40.96133296</v>
      </c>
      <c r="F40" s="302"/>
      <c r="G40" s="306" t="s">
        <v>537</v>
      </c>
      <c r="H40" s="313">
        <v>18.230061200000002</v>
      </c>
      <c r="I40" s="302"/>
      <c r="J40" s="316">
        <v>22.731271759999998</v>
      </c>
      <c r="K40" s="303">
        <v>7.1635577625208238E-2</v>
      </c>
      <c r="L40" s="30"/>
      <c r="M40" s="30"/>
    </row>
    <row r="41" spans="1:13" ht="10.15" customHeight="1">
      <c r="A41" s="23" t="s">
        <v>278</v>
      </c>
      <c r="B41" s="301">
        <v>27.740000000000002</v>
      </c>
      <c r="C41" s="313">
        <v>4.8328841599999999</v>
      </c>
      <c r="D41" s="306" t="s">
        <v>543</v>
      </c>
      <c r="E41" s="301">
        <v>32.572884160000001</v>
      </c>
      <c r="F41" s="302"/>
      <c r="G41" s="306" t="s">
        <v>537</v>
      </c>
      <c r="H41" s="313">
        <v>20.364532139999998</v>
      </c>
      <c r="I41" s="302"/>
      <c r="J41" s="316">
        <v>12.208352020000003</v>
      </c>
      <c r="K41" s="303">
        <v>3.8187926231149208E-2</v>
      </c>
      <c r="L41" s="30"/>
      <c r="M41" s="30"/>
    </row>
    <row r="42" spans="1:13" ht="10.15" customHeight="1">
      <c r="A42" s="23" t="s">
        <v>574</v>
      </c>
      <c r="B42" s="301">
        <v>34.484999999999999</v>
      </c>
      <c r="C42" s="313">
        <v>5.7468278499999998</v>
      </c>
      <c r="D42" s="306" t="s">
        <v>543</v>
      </c>
      <c r="E42" s="301">
        <v>40.231827850000002</v>
      </c>
      <c r="F42" s="302"/>
      <c r="G42" s="306" t="s">
        <v>537</v>
      </c>
      <c r="H42" s="313">
        <v>20.682070450000001</v>
      </c>
      <c r="I42" s="302"/>
      <c r="J42" s="316">
        <v>19.549757400000001</v>
      </c>
      <c r="K42" s="303">
        <v>6.0716763674469224E-2</v>
      </c>
      <c r="L42" s="30"/>
      <c r="M42" s="30"/>
    </row>
    <row r="43" spans="1:13" ht="10.15" customHeight="1">
      <c r="A43" s="23" t="s">
        <v>584</v>
      </c>
      <c r="B43" s="301">
        <v>36.1</v>
      </c>
      <c r="C43" s="313">
        <v>6.70072811</v>
      </c>
      <c r="D43" s="306" t="s">
        <v>543</v>
      </c>
      <c r="E43" s="301">
        <v>42.800728110000001</v>
      </c>
      <c r="F43" s="302"/>
      <c r="G43" s="306" t="s">
        <v>537</v>
      </c>
      <c r="H43" s="313">
        <v>21.291355210000003</v>
      </c>
      <c r="I43" s="302"/>
      <c r="J43" s="316">
        <v>21.509372899999999</v>
      </c>
      <c r="K43" s="303">
        <v>6.6342409381414655E-2</v>
      </c>
      <c r="L43" s="30"/>
      <c r="M43" s="30"/>
    </row>
    <row r="44" spans="1:13" ht="10.15" customHeight="1">
      <c r="A44" s="23" t="s">
        <v>622</v>
      </c>
      <c r="B44" s="301">
        <v>26.695000000000004</v>
      </c>
      <c r="C44" s="313">
        <v>7.3382562799999995</v>
      </c>
      <c r="D44" s="306" t="s">
        <v>543</v>
      </c>
      <c r="E44" s="301">
        <v>34.033256280000003</v>
      </c>
      <c r="F44" s="302"/>
      <c r="G44" s="306" t="s">
        <v>537</v>
      </c>
      <c r="H44" s="313">
        <v>23.524921729999999</v>
      </c>
      <c r="I44" s="302"/>
      <c r="J44" s="316">
        <v>10.508334550000004</v>
      </c>
      <c r="K44" s="303">
        <v>3.2212604631228076E-2</v>
      </c>
      <c r="L44" s="30"/>
      <c r="M44" s="30"/>
    </row>
    <row r="45" spans="1:13" ht="12" customHeight="1">
      <c r="A45" s="31" t="s">
        <v>645</v>
      </c>
      <c r="B45" s="309">
        <v>35.037163208743522</v>
      </c>
      <c r="C45" s="314">
        <v>6.7080628800000008</v>
      </c>
      <c r="D45" s="308" t="s">
        <v>543</v>
      </c>
      <c r="E45" s="309">
        <v>41.745226088743522</v>
      </c>
      <c r="F45" s="310"/>
      <c r="G45" s="308" t="s">
        <v>537</v>
      </c>
      <c r="H45" s="314">
        <v>18.92501979</v>
      </c>
      <c r="I45" s="310"/>
      <c r="J45" s="317">
        <v>22.820206298743521</v>
      </c>
      <c r="K45" s="311">
        <v>6.9524764171872838E-2</v>
      </c>
      <c r="L45" s="30"/>
      <c r="M45" s="30"/>
    </row>
    <row r="46" spans="1:13">
      <c r="A46" s="39" t="s">
        <v>549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3">
      <c r="A47" s="39" t="s">
        <v>312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3">
      <c r="A48" s="39" t="s">
        <v>643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4">
      <c r="A49" s="39" t="s">
        <v>644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4" s="318" customFormat="1">
      <c r="A50" s="43" t="s">
        <v>43</v>
      </c>
      <c r="B50" s="224"/>
      <c r="C50" s="224"/>
      <c r="D50" s="224"/>
      <c r="E50" s="224"/>
      <c r="F50" s="224"/>
      <c r="G50" s="224"/>
      <c r="H50" s="224"/>
      <c r="I50" s="224"/>
      <c r="J50" s="224"/>
      <c r="K50" s="224"/>
    </row>
    <row r="52" spans="1:14">
      <c r="A52" s="19"/>
      <c r="B52" s="19"/>
      <c r="C52" s="19"/>
    </row>
    <row r="53" spans="1:14">
      <c r="A53" s="19"/>
      <c r="B53" s="19"/>
      <c r="C53" s="19"/>
    </row>
    <row r="54" spans="1:14">
      <c r="A54" s="19"/>
      <c r="B54" s="19"/>
      <c r="C54" s="19"/>
      <c r="E54" s="19"/>
      <c r="K54" s="30"/>
      <c r="L54" s="19"/>
      <c r="N54" s="19"/>
    </row>
    <row r="55" spans="1:14">
      <c r="A55" s="19"/>
      <c r="B55" s="19"/>
      <c r="C55" s="19"/>
      <c r="E55" s="19"/>
      <c r="K55" s="30"/>
      <c r="L55" s="19"/>
      <c r="N55" s="19"/>
    </row>
    <row r="56" spans="1:14">
      <c r="A56" s="19"/>
      <c r="B56" s="19"/>
      <c r="C56" s="19"/>
      <c r="E56" s="19"/>
      <c r="K56" s="30"/>
      <c r="L56" s="19"/>
      <c r="N56" s="19"/>
    </row>
    <row r="57" spans="1:14">
      <c r="B57" s="19"/>
      <c r="C57" s="19"/>
      <c r="E57" s="19"/>
      <c r="K57" s="30"/>
      <c r="L57" s="19"/>
      <c r="N57" s="19"/>
    </row>
    <row r="58" spans="1:14">
      <c r="B58" s="19"/>
      <c r="C58" s="19"/>
      <c r="E58" s="19"/>
      <c r="K58" s="30"/>
      <c r="L58" s="19"/>
      <c r="N58" s="19"/>
    </row>
    <row r="59" spans="1:14">
      <c r="B59" s="19"/>
      <c r="C59" s="19"/>
      <c r="E59" s="19"/>
      <c r="H59" s="19"/>
      <c r="J59" s="19"/>
      <c r="K59" s="30"/>
    </row>
  </sheetData>
  <mergeCells count="1">
    <mergeCell ref="B5:J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F56"/>
  <sheetViews>
    <sheetView showGridLines="0" workbookViewId="0">
      <selection activeCell="R14" sqref="R14"/>
    </sheetView>
  </sheetViews>
  <sheetFormatPr defaultColWidth="9.7109375" defaultRowHeight="12"/>
  <cols>
    <col min="1" max="1" width="10.28515625" customWidth="1"/>
    <col min="2" max="5" width="10.7109375" customWidth="1"/>
    <col min="6" max="6" width="1.42578125" customWidth="1"/>
    <col min="7" max="8" width="10.7109375" customWidth="1"/>
    <col min="9" max="9" width="1.42578125" customWidth="1"/>
    <col min="10" max="11" width="10.7109375" customWidth="1"/>
  </cols>
  <sheetData>
    <row r="1" spans="1:11" ht="12" customHeight="1">
      <c r="A1" s="1" t="s">
        <v>313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/>
      <c r="B2" s="289" t="s">
        <v>1</v>
      </c>
      <c r="C2" s="5"/>
      <c r="D2" s="289"/>
      <c r="E2" s="289"/>
      <c r="F2" s="3"/>
      <c r="G2" s="289" t="s">
        <v>2</v>
      </c>
      <c r="H2" s="5"/>
      <c r="I2" s="4"/>
      <c r="J2" s="4"/>
      <c r="K2" s="4"/>
    </row>
    <row r="3" spans="1:11">
      <c r="A3" s="6" t="s">
        <v>162</v>
      </c>
      <c r="B3" s="261"/>
      <c r="C3" s="58"/>
      <c r="D3" s="58" t="s">
        <v>298</v>
      </c>
      <c r="E3" s="290"/>
      <c r="F3" s="58"/>
      <c r="G3" s="58" t="s">
        <v>299</v>
      </c>
      <c r="H3" s="58"/>
      <c r="I3" s="3"/>
      <c r="J3" s="7"/>
      <c r="K3" s="291" t="s">
        <v>3</v>
      </c>
    </row>
    <row r="4" spans="1:11" ht="12" customHeight="1">
      <c r="A4" s="2"/>
      <c r="B4" s="10" t="s">
        <v>300</v>
      </c>
      <c r="C4" s="292" t="s">
        <v>5</v>
      </c>
      <c r="D4" s="292" t="s">
        <v>301</v>
      </c>
      <c r="E4" s="293" t="s">
        <v>302</v>
      </c>
      <c r="F4" s="292"/>
      <c r="G4" s="292" t="s">
        <v>301</v>
      </c>
      <c r="H4" s="292" t="s">
        <v>7</v>
      </c>
      <c r="I4" s="2"/>
      <c r="J4" s="292" t="s">
        <v>8</v>
      </c>
      <c r="K4" s="292" t="s">
        <v>9</v>
      </c>
    </row>
    <row r="5" spans="1:11" ht="15" customHeight="1">
      <c r="A5" s="3"/>
      <c r="B5" s="614" t="s">
        <v>520</v>
      </c>
      <c r="C5" s="614"/>
      <c r="D5" s="614"/>
      <c r="E5" s="614"/>
      <c r="F5" s="614"/>
      <c r="G5" s="614"/>
      <c r="H5" s="614"/>
      <c r="I5" s="614"/>
      <c r="J5" s="614"/>
      <c r="K5" s="14" t="s">
        <v>10</v>
      </c>
    </row>
    <row r="6" spans="1:11" ht="3" customHeight="1">
      <c r="A6" s="3"/>
      <c r="B6" s="149"/>
      <c r="C6" s="149"/>
      <c r="D6" s="149"/>
      <c r="E6" s="149"/>
      <c r="F6" s="149"/>
      <c r="G6" s="149"/>
      <c r="H6" s="149"/>
      <c r="I6" s="149"/>
      <c r="J6" s="149"/>
      <c r="K6" s="3"/>
    </row>
    <row r="7" spans="1:11" ht="10.15" customHeight="1">
      <c r="A7" s="294" t="s">
        <v>11</v>
      </c>
      <c r="B7" s="296">
        <v>39.22</v>
      </c>
      <c r="C7" s="295">
        <v>86.1</v>
      </c>
      <c r="D7" s="295">
        <v>50.2</v>
      </c>
      <c r="E7" s="296">
        <v>175.52</v>
      </c>
      <c r="F7" s="297"/>
      <c r="G7" s="295">
        <v>45.3</v>
      </c>
      <c r="H7" s="295">
        <v>5.4</v>
      </c>
      <c r="I7" s="297"/>
      <c r="J7" s="296">
        <v>124.82</v>
      </c>
      <c r="K7" s="298">
        <v>0.54521549596613905</v>
      </c>
    </row>
    <row r="8" spans="1:11" ht="10.15" customHeight="1">
      <c r="A8" s="294" t="s">
        <v>12</v>
      </c>
      <c r="B8" s="296">
        <v>35.828000000000003</v>
      </c>
      <c r="C8" s="295">
        <v>96.1</v>
      </c>
      <c r="D8" s="295">
        <v>45.3</v>
      </c>
      <c r="E8" s="296">
        <v>177.22800000000001</v>
      </c>
      <c r="F8" s="297"/>
      <c r="G8" s="295">
        <v>29.9</v>
      </c>
      <c r="H8" s="295">
        <v>4.0999999999999996</v>
      </c>
      <c r="I8" s="297"/>
      <c r="J8" s="296">
        <v>143.22800000000001</v>
      </c>
      <c r="K8" s="298">
        <v>0.61961350943298299</v>
      </c>
    </row>
    <row r="9" spans="1:11" ht="10.15" customHeight="1">
      <c r="A9" s="294" t="s">
        <v>13</v>
      </c>
      <c r="B9" s="296">
        <v>299.76799999999997</v>
      </c>
      <c r="C9" s="295">
        <v>107.7</v>
      </c>
      <c r="D9" s="295">
        <v>29.9</v>
      </c>
      <c r="E9" s="296">
        <v>437.36799999999999</v>
      </c>
      <c r="F9" s="297"/>
      <c r="G9" s="295">
        <v>92.9</v>
      </c>
      <c r="H9" s="295">
        <v>4</v>
      </c>
      <c r="I9" s="297"/>
      <c r="J9" s="296">
        <v>340.46800000000002</v>
      </c>
      <c r="K9" s="298">
        <v>1.4592194478017499</v>
      </c>
    </row>
    <row r="10" spans="1:11" ht="10.15" customHeight="1">
      <c r="A10" s="294" t="s">
        <v>14</v>
      </c>
      <c r="B10" s="296">
        <v>119.78</v>
      </c>
      <c r="C10" s="295">
        <v>127.1</v>
      </c>
      <c r="D10" s="295">
        <v>92.9</v>
      </c>
      <c r="E10" s="296">
        <v>339.78</v>
      </c>
      <c r="F10" s="297"/>
      <c r="G10" s="295">
        <v>80.900000000000006</v>
      </c>
      <c r="H10" s="295">
        <v>3.9</v>
      </c>
      <c r="I10" s="297"/>
      <c r="J10" s="296">
        <v>254.98</v>
      </c>
      <c r="K10" s="298">
        <v>1.0832465960022899</v>
      </c>
    </row>
    <row r="11" spans="1:11" ht="10.15" customHeight="1">
      <c r="A11" s="294" t="s">
        <v>15</v>
      </c>
      <c r="B11" s="296">
        <v>185.07599999999999</v>
      </c>
      <c r="C11" s="295">
        <v>120.7</v>
      </c>
      <c r="D11" s="295">
        <v>80.900000000000006</v>
      </c>
      <c r="E11" s="296">
        <v>386.67599999999999</v>
      </c>
      <c r="F11" s="297"/>
      <c r="G11" s="295">
        <v>87.2</v>
      </c>
      <c r="H11" s="295">
        <v>3.2</v>
      </c>
      <c r="I11" s="297"/>
      <c r="J11" s="296">
        <v>296.27600000000001</v>
      </c>
      <c r="K11" s="298">
        <v>1.24764599861876</v>
      </c>
    </row>
    <row r="12" spans="1:11" ht="10.15" customHeight="1">
      <c r="A12" s="294" t="s">
        <v>16</v>
      </c>
      <c r="B12" s="296">
        <v>190.16399999999999</v>
      </c>
      <c r="C12" s="295">
        <v>153.69999999999999</v>
      </c>
      <c r="D12" s="295">
        <v>87.2</v>
      </c>
      <c r="E12" s="296">
        <v>431.06400000000002</v>
      </c>
      <c r="F12" s="297"/>
      <c r="G12" s="295">
        <v>93.8</v>
      </c>
      <c r="H12" s="295">
        <v>3.4</v>
      </c>
      <c r="I12" s="297"/>
      <c r="J12" s="296">
        <v>333.86399999999998</v>
      </c>
      <c r="K12" s="298">
        <v>1.3932014121299601</v>
      </c>
    </row>
    <row r="13" spans="1:11" ht="10.15" customHeight="1">
      <c r="A13" s="294" t="s">
        <v>17</v>
      </c>
      <c r="B13" s="296">
        <v>222.6</v>
      </c>
      <c r="C13" s="295">
        <v>158.30000000000001</v>
      </c>
      <c r="D13" s="295">
        <v>93.7</v>
      </c>
      <c r="E13" s="296">
        <v>474.6</v>
      </c>
      <c r="F13" s="297"/>
      <c r="G13" s="295">
        <v>114.6</v>
      </c>
      <c r="H13" s="295">
        <v>3</v>
      </c>
      <c r="I13" s="297"/>
      <c r="J13" s="296">
        <v>357</v>
      </c>
      <c r="K13" s="298">
        <v>1.47652450120769</v>
      </c>
    </row>
    <row r="14" spans="1:11" ht="10.15" customHeight="1">
      <c r="A14" s="294" t="s">
        <v>18</v>
      </c>
      <c r="B14" s="296">
        <v>135.68</v>
      </c>
      <c r="C14" s="295">
        <v>173</v>
      </c>
      <c r="D14" s="295">
        <v>114.6</v>
      </c>
      <c r="E14" s="296">
        <v>423.28</v>
      </c>
      <c r="F14" s="297"/>
      <c r="G14" s="295">
        <v>93.9</v>
      </c>
      <c r="H14" s="295">
        <v>4.5</v>
      </c>
      <c r="I14" s="297"/>
      <c r="J14" s="296">
        <v>324.88</v>
      </c>
      <c r="K14" s="298">
        <v>1.3315790983724101</v>
      </c>
    </row>
    <row r="15" spans="1:11" ht="10.15" customHeight="1">
      <c r="A15" s="294" t="s">
        <v>19</v>
      </c>
      <c r="B15" s="296">
        <v>166.42</v>
      </c>
      <c r="C15" s="295">
        <v>135.1</v>
      </c>
      <c r="D15" s="295">
        <v>93.9</v>
      </c>
      <c r="E15" s="296">
        <v>395.42</v>
      </c>
      <c r="F15" s="297"/>
      <c r="G15" s="295">
        <v>89.4</v>
      </c>
      <c r="H15" s="295">
        <v>5.2</v>
      </c>
      <c r="I15" s="297"/>
      <c r="J15" s="296">
        <v>300.82</v>
      </c>
      <c r="K15" s="298">
        <v>1.2217330560790201</v>
      </c>
    </row>
    <row r="16" spans="1:11" ht="10.15" customHeight="1">
      <c r="A16" s="294" t="s">
        <v>20</v>
      </c>
      <c r="B16" s="296">
        <v>228.96</v>
      </c>
      <c r="C16" s="295">
        <v>128.5</v>
      </c>
      <c r="D16" s="306" t="s">
        <v>216</v>
      </c>
      <c r="E16" s="296">
        <v>357.5</v>
      </c>
      <c r="F16" s="297"/>
      <c r="G16" s="306" t="s">
        <v>216</v>
      </c>
      <c r="H16" s="295">
        <v>4.9000000000000004</v>
      </c>
      <c r="I16" s="297"/>
      <c r="J16" s="296">
        <v>352.56</v>
      </c>
      <c r="K16" s="298">
        <v>1.4178453223088601</v>
      </c>
    </row>
    <row r="17" spans="1:32" ht="10.15" customHeight="1">
      <c r="A17" s="294" t="s">
        <v>21</v>
      </c>
      <c r="B17" s="296">
        <v>233.2</v>
      </c>
      <c r="C17" s="295">
        <v>111.4</v>
      </c>
      <c r="D17" s="306" t="s">
        <v>216</v>
      </c>
      <c r="E17" s="296">
        <v>344.6</v>
      </c>
      <c r="F17" s="297"/>
      <c r="G17" s="306" t="s">
        <v>216</v>
      </c>
      <c r="H17" s="295">
        <v>4.3</v>
      </c>
      <c r="I17" s="297"/>
      <c r="J17" s="296">
        <v>340.3</v>
      </c>
      <c r="K17" s="298">
        <v>1.3537974356220199</v>
      </c>
    </row>
    <row r="18" spans="1:32" ht="10.15" customHeight="1">
      <c r="A18" s="294" t="s">
        <v>22</v>
      </c>
      <c r="B18" s="296">
        <v>129.32</v>
      </c>
      <c r="C18" s="295">
        <v>101.6</v>
      </c>
      <c r="D18" s="306" t="s">
        <v>216</v>
      </c>
      <c r="E18" s="296">
        <v>230.92</v>
      </c>
      <c r="F18" s="297"/>
      <c r="G18" s="306" t="s">
        <v>216</v>
      </c>
      <c r="H18" s="295">
        <v>5.5</v>
      </c>
      <c r="I18" s="297"/>
      <c r="J18" s="296">
        <v>225.42</v>
      </c>
      <c r="K18" s="298">
        <v>0.88</v>
      </c>
    </row>
    <row r="19" spans="1:32" ht="10.15" customHeight="1">
      <c r="A19" s="294" t="s">
        <v>23</v>
      </c>
      <c r="B19" s="296">
        <v>323.3</v>
      </c>
      <c r="C19" s="295">
        <v>118.3</v>
      </c>
      <c r="D19" s="306" t="s">
        <v>216</v>
      </c>
      <c r="E19" s="296">
        <v>441.59699999999998</v>
      </c>
      <c r="F19" s="297"/>
      <c r="G19" s="306" t="s">
        <v>216</v>
      </c>
      <c r="H19" s="295">
        <v>7.2009999999999996</v>
      </c>
      <c r="I19" s="297"/>
      <c r="J19" s="296">
        <v>434.39600000000002</v>
      </c>
      <c r="K19" s="298">
        <v>1.68</v>
      </c>
    </row>
    <row r="20" spans="1:32" ht="10.15" customHeight="1">
      <c r="A20" s="294" t="s">
        <v>24</v>
      </c>
      <c r="B20" s="296">
        <v>238.92400000000001</v>
      </c>
      <c r="C20" s="295">
        <v>124.7</v>
      </c>
      <c r="D20" s="306" t="s">
        <v>216</v>
      </c>
      <c r="E20" s="296">
        <v>363.608</v>
      </c>
      <c r="F20" s="297"/>
      <c r="G20" s="306" t="s">
        <v>216</v>
      </c>
      <c r="H20" s="295">
        <v>6.6</v>
      </c>
      <c r="I20" s="297"/>
      <c r="J20" s="296">
        <v>356.96800000000002</v>
      </c>
      <c r="K20" s="298">
        <v>1.36</v>
      </c>
    </row>
    <row r="21" spans="1:32" ht="10.15" customHeight="1">
      <c r="A21" s="6" t="s">
        <v>25</v>
      </c>
      <c r="B21" s="296">
        <v>158.78800000000001</v>
      </c>
      <c r="C21" s="295">
        <v>115.6</v>
      </c>
      <c r="D21" s="306" t="s">
        <v>216</v>
      </c>
      <c r="E21" s="296">
        <v>274.3</v>
      </c>
      <c r="F21" s="297"/>
      <c r="G21" s="306" t="s">
        <v>216</v>
      </c>
      <c r="H21" s="295">
        <v>8.3000000000000007</v>
      </c>
      <c r="I21" s="297"/>
      <c r="J21" s="296">
        <v>266</v>
      </c>
      <c r="K21" s="298">
        <v>1</v>
      </c>
    </row>
    <row r="22" spans="1:32" ht="10.15" customHeight="1">
      <c r="A22" s="23" t="s">
        <v>26</v>
      </c>
      <c r="B22" s="301">
        <v>143.69999999999999</v>
      </c>
      <c r="C22" s="313">
        <v>114</v>
      </c>
      <c r="D22" s="306" t="s">
        <v>216</v>
      </c>
      <c r="E22" s="301">
        <v>257.7</v>
      </c>
      <c r="F22" s="302"/>
      <c r="G22" s="306" t="s">
        <v>216</v>
      </c>
      <c r="H22" s="313">
        <v>5.8</v>
      </c>
      <c r="I22" s="302"/>
      <c r="J22" s="301">
        <v>251.9</v>
      </c>
      <c r="K22" s="303">
        <v>0.94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</row>
    <row r="23" spans="1:32" ht="10.15" customHeight="1">
      <c r="A23" s="23" t="s">
        <v>27</v>
      </c>
      <c r="B23" s="301">
        <v>322.2</v>
      </c>
      <c r="C23" s="313">
        <v>130.6</v>
      </c>
      <c r="D23" s="306" t="s">
        <v>216</v>
      </c>
      <c r="E23" s="301">
        <v>452.8</v>
      </c>
      <c r="F23" s="302"/>
      <c r="G23" s="306" t="s">
        <v>216</v>
      </c>
      <c r="H23" s="313">
        <v>8.1</v>
      </c>
      <c r="I23" s="302"/>
      <c r="J23" s="301">
        <v>444.7</v>
      </c>
      <c r="K23" s="303">
        <v>1.64</v>
      </c>
    </row>
    <row r="24" spans="1:32" ht="10.15" customHeight="1">
      <c r="A24" s="23" t="s">
        <v>149</v>
      </c>
      <c r="B24" s="301">
        <v>195.9</v>
      </c>
      <c r="C24" s="313">
        <v>145.80000000000001</v>
      </c>
      <c r="D24" s="306" t="s">
        <v>216</v>
      </c>
      <c r="E24" s="301">
        <v>341.7</v>
      </c>
      <c r="F24" s="302"/>
      <c r="G24" s="306" t="s">
        <v>216</v>
      </c>
      <c r="H24" s="313">
        <v>7.3</v>
      </c>
      <c r="I24" s="302"/>
      <c r="J24" s="301">
        <v>334.4</v>
      </c>
      <c r="K24" s="303">
        <v>1.22</v>
      </c>
    </row>
    <row r="25" spans="1:32" ht="10.15" customHeight="1">
      <c r="A25" s="23" t="s">
        <v>29</v>
      </c>
      <c r="B25" s="301">
        <v>163.24</v>
      </c>
      <c r="C25" s="313">
        <v>152.55080899999999</v>
      </c>
      <c r="D25" s="306" t="s">
        <v>216</v>
      </c>
      <c r="E25" s="301">
        <v>315.79080899999997</v>
      </c>
      <c r="F25" s="302"/>
      <c r="G25" s="306" t="s">
        <v>216</v>
      </c>
      <c r="H25" s="313">
        <v>7.7719540000000009</v>
      </c>
      <c r="I25" s="302"/>
      <c r="J25" s="301">
        <v>308.01885499999997</v>
      </c>
      <c r="K25" s="303">
        <v>1.1097778958746169</v>
      </c>
    </row>
    <row r="26" spans="1:32" ht="10.15" customHeight="1">
      <c r="A26" s="23" t="s">
        <v>30</v>
      </c>
      <c r="B26" s="301">
        <v>259.7</v>
      </c>
      <c r="C26" s="313">
        <v>155.3194767</v>
      </c>
      <c r="D26" s="306" t="s">
        <v>216</v>
      </c>
      <c r="E26" s="301">
        <v>415.01947669999998</v>
      </c>
      <c r="F26" s="302"/>
      <c r="G26" s="306" t="s">
        <v>216</v>
      </c>
      <c r="H26" s="313">
        <v>6.1353879999999998</v>
      </c>
      <c r="I26" s="302"/>
      <c r="J26" s="301">
        <v>408.88408870000001</v>
      </c>
      <c r="K26" s="303">
        <v>1.4552278084249188</v>
      </c>
    </row>
    <row r="27" spans="1:32" ht="10.15" customHeight="1">
      <c r="A27" s="23" t="s">
        <v>31</v>
      </c>
      <c r="B27" s="301">
        <v>98.58</v>
      </c>
      <c r="C27" s="313">
        <v>175.15062099999997</v>
      </c>
      <c r="D27" s="306" t="s">
        <v>216</v>
      </c>
      <c r="E27" s="301">
        <v>273.73062099999999</v>
      </c>
      <c r="F27" s="302"/>
      <c r="G27" s="306" t="s">
        <v>216</v>
      </c>
      <c r="H27" s="313">
        <v>5.3066899999999988</v>
      </c>
      <c r="I27" s="302"/>
      <c r="J27" s="301">
        <v>268.42393099999998</v>
      </c>
      <c r="K27" s="303">
        <v>0.94541966378309072</v>
      </c>
      <c r="L27" s="30"/>
      <c r="M27" s="30"/>
      <c r="N27" s="19"/>
    </row>
    <row r="28" spans="1:32" ht="10.15" customHeight="1">
      <c r="A28" s="23" t="s">
        <v>32</v>
      </c>
      <c r="B28" s="301">
        <v>265</v>
      </c>
      <c r="C28" s="313">
        <v>190.07454134</v>
      </c>
      <c r="D28" s="306" t="s">
        <v>216</v>
      </c>
      <c r="E28" s="301">
        <v>455.07454134</v>
      </c>
      <c r="F28" s="302"/>
      <c r="G28" s="306" t="s">
        <v>216</v>
      </c>
      <c r="H28" s="313">
        <v>5.3396229999999996</v>
      </c>
      <c r="I28" s="302"/>
      <c r="J28" s="301">
        <v>449.73491833999998</v>
      </c>
      <c r="K28" s="303">
        <v>1.5681814034751018</v>
      </c>
      <c r="L28" s="30"/>
      <c r="M28" s="30"/>
      <c r="N28" s="19"/>
    </row>
    <row r="29" spans="1:32" ht="10.15" customHeight="1">
      <c r="A29" s="23" t="s">
        <v>151</v>
      </c>
      <c r="B29" s="301">
        <v>196.52400000000003</v>
      </c>
      <c r="C29" s="313">
        <v>210.88345031</v>
      </c>
      <c r="D29" s="306" t="s">
        <v>216</v>
      </c>
      <c r="E29" s="301">
        <v>407.40745031000006</v>
      </c>
      <c r="F29" s="302"/>
      <c r="G29" s="306" t="s">
        <v>216</v>
      </c>
      <c r="H29" s="313">
        <v>4.8722040000000009</v>
      </c>
      <c r="I29" s="302"/>
      <c r="J29" s="301">
        <v>402.53524631000005</v>
      </c>
      <c r="K29" s="303">
        <v>1.3903654656122595</v>
      </c>
      <c r="L29" s="30"/>
      <c r="M29" s="30"/>
      <c r="N29" s="19"/>
    </row>
    <row r="30" spans="1:32" ht="10.15" customHeight="1">
      <c r="A30" s="23" t="s">
        <v>152</v>
      </c>
      <c r="B30" s="301">
        <v>225.78</v>
      </c>
      <c r="C30" s="313">
        <v>210.90253352000002</v>
      </c>
      <c r="D30" s="306" t="s">
        <v>216</v>
      </c>
      <c r="E30" s="301">
        <v>436.68253351999999</v>
      </c>
      <c r="F30" s="302"/>
      <c r="G30" s="306" t="s">
        <v>216</v>
      </c>
      <c r="H30" s="313">
        <v>4.3512029999999999</v>
      </c>
      <c r="I30" s="302"/>
      <c r="J30" s="301">
        <v>432.33133051999999</v>
      </c>
      <c r="K30" s="303">
        <v>1.4796144085997733</v>
      </c>
      <c r="L30" s="30"/>
      <c r="M30" s="30"/>
      <c r="N30" s="19"/>
    </row>
    <row r="31" spans="1:32" ht="10.15" customHeight="1">
      <c r="A31" s="23" t="s">
        <v>35</v>
      </c>
      <c r="B31" s="301">
        <v>191.86</v>
      </c>
      <c r="C31" s="313">
        <v>215.07590941999999</v>
      </c>
      <c r="D31" s="306" t="s">
        <v>216</v>
      </c>
      <c r="E31" s="301">
        <v>406.93590942000003</v>
      </c>
      <c r="F31" s="302"/>
      <c r="G31" s="306" t="s">
        <v>216</v>
      </c>
      <c r="H31" s="313">
        <v>5.5702789999999993</v>
      </c>
      <c r="I31" s="302"/>
      <c r="J31" s="301">
        <v>401.36563042</v>
      </c>
      <c r="K31" s="303">
        <v>1.3609578207158197</v>
      </c>
      <c r="L31" s="30"/>
      <c r="M31" s="30"/>
      <c r="N31" s="19"/>
    </row>
    <row r="32" spans="1:32" ht="10.15" customHeight="1">
      <c r="A32" s="23" t="s">
        <v>36</v>
      </c>
      <c r="B32" s="301">
        <v>256.94400000000002</v>
      </c>
      <c r="C32" s="313">
        <v>213.80917990999998</v>
      </c>
      <c r="D32" s="306" t="s">
        <v>216</v>
      </c>
      <c r="E32" s="301">
        <v>470.75317990999997</v>
      </c>
      <c r="F32" s="302"/>
      <c r="G32" s="306" t="s">
        <v>216</v>
      </c>
      <c r="H32" s="313">
        <v>7.1946509999999995</v>
      </c>
      <c r="I32" s="302"/>
      <c r="J32" s="301">
        <v>463.55852890999995</v>
      </c>
      <c r="K32" s="303">
        <v>1.5574127031141838</v>
      </c>
      <c r="L32" s="30"/>
      <c r="M32" s="30"/>
      <c r="N32" s="19"/>
    </row>
    <row r="33" spans="1:14" ht="10.15" customHeight="1">
      <c r="A33" s="23" t="s">
        <v>153</v>
      </c>
      <c r="B33" s="301">
        <v>39.22</v>
      </c>
      <c r="C33" s="313">
        <v>224.25413881999998</v>
      </c>
      <c r="D33" s="306" t="s">
        <v>216</v>
      </c>
      <c r="E33" s="301">
        <v>263.47413882000001</v>
      </c>
      <c r="F33" s="302"/>
      <c r="G33" s="306" t="s">
        <v>216</v>
      </c>
      <c r="H33" s="313">
        <v>6.6136420000000005</v>
      </c>
      <c r="I33" s="302"/>
      <c r="J33" s="301">
        <v>256.86049681999998</v>
      </c>
      <c r="K33" s="303">
        <v>0.85456521779704908</v>
      </c>
      <c r="L33" s="30"/>
      <c r="M33" s="30"/>
      <c r="N33" s="19"/>
    </row>
    <row r="34" spans="1:14" ht="10.15" customHeight="1">
      <c r="A34" s="23" t="s">
        <v>154</v>
      </c>
      <c r="B34" s="301">
        <v>245.92000000000002</v>
      </c>
      <c r="C34" s="313">
        <v>224.52825490000001</v>
      </c>
      <c r="D34" s="306" t="s">
        <v>216</v>
      </c>
      <c r="E34" s="301">
        <v>470.44825490000005</v>
      </c>
      <c r="F34" s="302"/>
      <c r="G34" s="306" t="s">
        <v>216</v>
      </c>
      <c r="H34" s="313">
        <v>6.7284849999999992</v>
      </c>
      <c r="I34" s="302"/>
      <c r="J34" s="301">
        <v>463.71976990000007</v>
      </c>
      <c r="K34" s="303">
        <v>1.5278744187162616</v>
      </c>
      <c r="L34" s="30"/>
      <c r="M34" s="30"/>
      <c r="N34" s="19"/>
    </row>
    <row r="35" spans="1:14" ht="10.15" customHeight="1">
      <c r="A35" s="23" t="s">
        <v>155</v>
      </c>
      <c r="B35" s="301">
        <v>109.18</v>
      </c>
      <c r="C35" s="313">
        <v>211.70296783000001</v>
      </c>
      <c r="D35" s="306" t="s">
        <v>216</v>
      </c>
      <c r="E35" s="301">
        <v>320.88296782999998</v>
      </c>
      <c r="F35" s="302"/>
      <c r="G35" s="306" t="s">
        <v>216</v>
      </c>
      <c r="H35" s="313">
        <v>7.5606840000000011</v>
      </c>
      <c r="I35" s="302"/>
      <c r="J35" s="301">
        <v>313.32228383</v>
      </c>
      <c r="K35" s="303">
        <v>1.0232344398542088</v>
      </c>
      <c r="L35" s="30"/>
      <c r="M35" s="30"/>
      <c r="N35" s="19"/>
    </row>
    <row r="36" spans="1:14" ht="10.15" customHeight="1">
      <c r="A36" s="23" t="s">
        <v>156</v>
      </c>
      <c r="B36" s="301">
        <v>55.120000000000005</v>
      </c>
      <c r="C36" s="313">
        <v>262.41370953000001</v>
      </c>
      <c r="D36" s="306" t="s">
        <v>216</v>
      </c>
      <c r="E36" s="301">
        <v>317.53370953000001</v>
      </c>
      <c r="F36" s="302"/>
      <c r="G36" s="306" t="s">
        <v>216</v>
      </c>
      <c r="H36" s="313">
        <v>6.6802229999999998</v>
      </c>
      <c r="I36" s="302"/>
      <c r="J36" s="301">
        <v>310.85348653</v>
      </c>
      <c r="K36" s="303">
        <v>1.0065414667572856</v>
      </c>
      <c r="L36" s="30"/>
      <c r="M36" s="30"/>
      <c r="N36" s="19"/>
    </row>
    <row r="37" spans="1:14" ht="10.15" customHeight="1">
      <c r="A37" s="23" t="s">
        <v>41</v>
      </c>
      <c r="B37" s="301">
        <v>343.44</v>
      </c>
      <c r="C37" s="313">
        <v>232.08808672000001</v>
      </c>
      <c r="D37" s="306" t="s">
        <v>216</v>
      </c>
      <c r="E37" s="301">
        <v>575.52808672000003</v>
      </c>
      <c r="F37" s="302"/>
      <c r="G37" s="306" t="s">
        <v>216</v>
      </c>
      <c r="H37" s="313">
        <v>7.1592035000000003</v>
      </c>
      <c r="I37" s="302"/>
      <c r="J37" s="301">
        <v>568.36888322000004</v>
      </c>
      <c r="K37" s="303">
        <v>1.8301849618110391</v>
      </c>
      <c r="L37" s="30"/>
      <c r="M37" s="30"/>
      <c r="N37" s="19"/>
    </row>
    <row r="38" spans="1:14" ht="10.15" customHeight="1">
      <c r="A38" s="23" t="s">
        <v>157</v>
      </c>
      <c r="B38" s="301">
        <v>60.844000000000001</v>
      </c>
      <c r="C38" s="313">
        <v>231.65363069</v>
      </c>
      <c r="D38" s="306" t="s">
        <v>216</v>
      </c>
      <c r="E38" s="301">
        <v>292.49763068999999</v>
      </c>
      <c r="F38" s="302"/>
      <c r="G38" s="306" t="s">
        <v>216</v>
      </c>
      <c r="H38" s="313">
        <v>7.6028660400000003</v>
      </c>
      <c r="I38" s="302"/>
      <c r="J38" s="301">
        <v>284.89476465000001</v>
      </c>
      <c r="K38" s="303">
        <v>0.91073082463287836</v>
      </c>
      <c r="L38" s="30"/>
      <c r="M38" s="30"/>
      <c r="N38" s="19"/>
    </row>
    <row r="39" spans="1:14" ht="10.15" customHeight="1">
      <c r="A39" s="23" t="s">
        <v>44</v>
      </c>
      <c r="B39" s="301">
        <v>179.98800000000003</v>
      </c>
      <c r="C39" s="313">
        <v>234.27174277</v>
      </c>
      <c r="D39" s="306" t="s">
        <v>216</v>
      </c>
      <c r="E39" s="301">
        <v>414.25974277</v>
      </c>
      <c r="F39" s="302"/>
      <c r="G39" s="306" t="s">
        <v>216</v>
      </c>
      <c r="H39" s="313">
        <v>8.198543879999999</v>
      </c>
      <c r="I39" s="302"/>
      <c r="J39" s="301">
        <v>406.06119889000001</v>
      </c>
      <c r="K39" s="303">
        <v>1.2887170608814471</v>
      </c>
      <c r="L39" s="30"/>
      <c r="M39" s="30"/>
      <c r="N39" s="19"/>
    </row>
    <row r="40" spans="1:14" ht="10.15" customHeight="1">
      <c r="A40" s="23" t="s">
        <v>159</v>
      </c>
      <c r="B40" s="301">
        <v>189.316</v>
      </c>
      <c r="C40" s="313">
        <v>232.36046116</v>
      </c>
      <c r="D40" s="306" t="s">
        <v>216</v>
      </c>
      <c r="E40" s="301">
        <v>421.67646116000003</v>
      </c>
      <c r="F40" s="302"/>
      <c r="G40" s="306" t="s">
        <v>216</v>
      </c>
      <c r="H40" s="313">
        <v>11.119160970000001</v>
      </c>
      <c r="I40" s="302"/>
      <c r="J40" s="301">
        <v>410.55730019000003</v>
      </c>
      <c r="K40" s="303">
        <v>1.2938347514330482</v>
      </c>
      <c r="L40" s="30"/>
      <c r="M40" s="30"/>
      <c r="N40" s="19"/>
    </row>
    <row r="41" spans="1:14" ht="10.15" customHeight="1">
      <c r="A41" s="23" t="s">
        <v>233</v>
      </c>
      <c r="B41" s="301">
        <v>77.168000000000006</v>
      </c>
      <c r="C41" s="313">
        <v>233.59317335</v>
      </c>
      <c r="D41" s="306" t="s">
        <v>216</v>
      </c>
      <c r="E41" s="301">
        <v>310.76117335000004</v>
      </c>
      <c r="F41" s="302"/>
      <c r="G41" s="306" t="s">
        <v>216</v>
      </c>
      <c r="H41" s="313">
        <v>13.35033544</v>
      </c>
      <c r="I41" s="302"/>
      <c r="J41" s="301">
        <v>297.41083791000005</v>
      </c>
      <c r="K41" s="303">
        <v>0.93030600033855781</v>
      </c>
      <c r="L41" s="30"/>
      <c r="M41" s="30"/>
      <c r="N41" s="19"/>
    </row>
    <row r="42" spans="1:14" ht="10.15" customHeight="1">
      <c r="A42" s="23" t="s">
        <v>573</v>
      </c>
      <c r="B42" s="301">
        <v>158.15200000000002</v>
      </c>
      <c r="C42" s="313">
        <v>243.50880691999998</v>
      </c>
      <c r="D42" s="306" t="s">
        <v>216</v>
      </c>
      <c r="E42" s="301">
        <v>401.66080692000003</v>
      </c>
      <c r="F42" s="302"/>
      <c r="G42" s="306" t="s">
        <v>216</v>
      </c>
      <c r="H42" s="313">
        <v>9.9497655299999987</v>
      </c>
      <c r="I42" s="302"/>
      <c r="J42" s="301">
        <v>391.71104139000005</v>
      </c>
      <c r="K42" s="303">
        <v>1.2165586632168062</v>
      </c>
      <c r="L42" s="30"/>
      <c r="M42" s="30"/>
      <c r="N42" s="19"/>
    </row>
    <row r="43" spans="1:14" ht="10.15" customHeight="1">
      <c r="A43" s="23" t="s">
        <v>583</v>
      </c>
      <c r="B43" s="301">
        <v>138.012</v>
      </c>
      <c r="C43" s="313">
        <v>224.76193821999999</v>
      </c>
      <c r="D43" s="306" t="s">
        <v>216</v>
      </c>
      <c r="E43" s="301">
        <v>362.77393821999999</v>
      </c>
      <c r="F43" s="302"/>
      <c r="G43" s="306" t="s">
        <v>216</v>
      </c>
      <c r="H43" s="313">
        <v>10.378313179999999</v>
      </c>
      <c r="I43" s="302"/>
      <c r="J43" s="301">
        <v>352.39562503999997</v>
      </c>
      <c r="K43" s="303">
        <v>1.0869110377747544</v>
      </c>
      <c r="L43" s="30"/>
      <c r="M43" s="30"/>
      <c r="N43" s="19"/>
    </row>
    <row r="44" spans="1:14" ht="10.15" customHeight="1">
      <c r="A44" s="23" t="s">
        <v>621</v>
      </c>
      <c r="B44" s="301">
        <v>185.07599999999999</v>
      </c>
      <c r="C44" s="313">
        <v>228.76987266999998</v>
      </c>
      <c r="D44" s="306" t="s">
        <v>216</v>
      </c>
      <c r="E44" s="301">
        <v>413.84587266999995</v>
      </c>
      <c r="F44" s="302"/>
      <c r="G44" s="306" t="s">
        <v>216</v>
      </c>
      <c r="H44" s="313">
        <v>10.417055</v>
      </c>
      <c r="I44" s="302"/>
      <c r="J44" s="301">
        <v>403.42881766999994</v>
      </c>
      <c r="K44" s="303">
        <v>1.2366843612194951</v>
      </c>
      <c r="L44" s="30"/>
      <c r="M44" s="30"/>
      <c r="N44" s="19"/>
    </row>
    <row r="45" spans="1:14" ht="10.15" customHeight="1">
      <c r="A45" s="31" t="s">
        <v>634</v>
      </c>
      <c r="B45" s="309">
        <v>35.997600000000006</v>
      </c>
      <c r="C45" s="314">
        <v>253.51310818000002</v>
      </c>
      <c r="D45" s="308" t="s">
        <v>216</v>
      </c>
      <c r="E45" s="309">
        <v>289.51070818000005</v>
      </c>
      <c r="F45" s="310"/>
      <c r="G45" s="308" t="s">
        <v>216</v>
      </c>
      <c r="H45" s="314">
        <v>11.513816970000001</v>
      </c>
      <c r="I45" s="310"/>
      <c r="J45" s="309">
        <v>277.99689121000006</v>
      </c>
      <c r="K45" s="311">
        <v>0.84695414444843231</v>
      </c>
      <c r="L45" s="30"/>
      <c r="M45" s="30"/>
      <c r="N45" s="19"/>
    </row>
    <row r="46" spans="1:14">
      <c r="A46" s="39" t="s">
        <v>548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4">
      <c r="A47" s="39" t="s">
        <v>596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4" ht="12" customHeight="1">
      <c r="A48" s="43" t="s">
        <v>43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50" spans="2:14">
      <c r="B50" s="19"/>
      <c r="C50" s="19"/>
      <c r="D50" s="19"/>
      <c r="E50" s="19"/>
      <c r="L50" s="19"/>
      <c r="M50" s="19"/>
      <c r="N50" s="19"/>
    </row>
    <row r="51" spans="2:14">
      <c r="B51" s="19"/>
      <c r="C51" s="19"/>
      <c r="D51" s="19"/>
      <c r="E51" s="19"/>
      <c r="H51" s="19"/>
      <c r="J51" s="19"/>
      <c r="K51" s="30"/>
      <c r="L51" s="19"/>
      <c r="M51" s="19"/>
      <c r="N51" s="19"/>
    </row>
    <row r="52" spans="2:14">
      <c r="B52" s="19"/>
      <c r="C52" s="19"/>
      <c r="D52" s="19"/>
      <c r="E52" s="19"/>
      <c r="H52" s="19"/>
      <c r="J52" s="19"/>
      <c r="K52" s="30"/>
      <c r="L52" s="19"/>
      <c r="M52" s="19"/>
      <c r="N52" s="19"/>
    </row>
    <row r="53" spans="2:14">
      <c r="B53" s="19"/>
      <c r="C53" s="19"/>
      <c r="D53" s="19"/>
      <c r="E53" s="19"/>
      <c r="H53" s="19"/>
      <c r="J53" s="19"/>
      <c r="K53" s="30"/>
      <c r="L53" s="19"/>
      <c r="M53" s="19"/>
      <c r="N53" s="19"/>
    </row>
    <row r="54" spans="2:14">
      <c r="B54" s="19"/>
      <c r="C54" s="19"/>
      <c r="D54" s="19"/>
      <c r="E54" s="19"/>
      <c r="H54" s="19"/>
      <c r="J54" s="19"/>
      <c r="K54" s="30"/>
      <c r="L54" s="19"/>
      <c r="M54" s="19"/>
      <c r="N54" s="19"/>
    </row>
    <row r="55" spans="2:14">
      <c r="B55" s="19"/>
      <c r="C55" s="19"/>
      <c r="E55" s="19"/>
      <c r="H55" s="19"/>
      <c r="J55" s="19"/>
      <c r="K55" s="30"/>
    </row>
    <row r="56" spans="2:14">
      <c r="B56" s="19"/>
      <c r="C56" s="19"/>
      <c r="E56" s="19"/>
      <c r="H56" s="19"/>
      <c r="J56" s="19"/>
      <c r="K56" s="30"/>
    </row>
  </sheetData>
  <mergeCells count="1">
    <mergeCell ref="B5:J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57"/>
  <sheetViews>
    <sheetView showGridLines="0" workbookViewId="0">
      <selection activeCell="Q15" sqref="Q15"/>
    </sheetView>
  </sheetViews>
  <sheetFormatPr defaultColWidth="9.7109375" defaultRowHeight="12"/>
  <cols>
    <col min="1" max="1" width="10.28515625" customWidth="1"/>
    <col min="2" max="5" width="10.7109375" customWidth="1"/>
    <col min="6" max="6" width="1.42578125" customWidth="1"/>
    <col min="7" max="8" width="10.7109375" customWidth="1"/>
    <col min="9" max="9" width="1.42578125" customWidth="1"/>
    <col min="10" max="11" width="10.7109375" customWidth="1"/>
  </cols>
  <sheetData>
    <row r="1" spans="1:11" ht="12" customHeight="1">
      <c r="A1" s="1" t="s">
        <v>314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/>
      <c r="B2" s="289" t="s">
        <v>1</v>
      </c>
      <c r="C2" s="5"/>
      <c r="D2" s="289"/>
      <c r="E2" s="289"/>
      <c r="F2" s="3"/>
      <c r="G2" s="289" t="s">
        <v>2</v>
      </c>
      <c r="H2" s="5"/>
      <c r="I2" s="4"/>
      <c r="J2" s="4"/>
      <c r="K2" s="4"/>
    </row>
    <row r="3" spans="1:11">
      <c r="A3" s="6" t="s">
        <v>162</v>
      </c>
      <c r="B3" s="261"/>
      <c r="C3" s="58"/>
      <c r="D3" s="58" t="s">
        <v>298</v>
      </c>
      <c r="E3" s="290"/>
      <c r="F3" s="58"/>
      <c r="G3" s="58" t="s">
        <v>299</v>
      </c>
      <c r="H3" s="58"/>
      <c r="I3" s="3"/>
      <c r="J3" s="7"/>
      <c r="K3" s="291" t="s">
        <v>3</v>
      </c>
    </row>
    <row r="4" spans="1:11" ht="12" customHeight="1">
      <c r="A4" s="2"/>
      <c r="B4" s="10" t="s">
        <v>300</v>
      </c>
      <c r="C4" s="292" t="s">
        <v>5</v>
      </c>
      <c r="D4" s="292" t="s">
        <v>301</v>
      </c>
      <c r="E4" s="293" t="s">
        <v>302</v>
      </c>
      <c r="F4" s="292"/>
      <c r="G4" s="292" t="s">
        <v>301</v>
      </c>
      <c r="H4" s="292" t="s">
        <v>7</v>
      </c>
      <c r="I4" s="2"/>
      <c r="J4" s="292" t="s">
        <v>8</v>
      </c>
      <c r="K4" s="292" t="s">
        <v>9</v>
      </c>
    </row>
    <row r="5" spans="1:11" ht="15" customHeight="1">
      <c r="A5" s="3"/>
      <c r="B5" s="614" t="s">
        <v>520</v>
      </c>
      <c r="C5" s="614"/>
      <c r="D5" s="614"/>
      <c r="E5" s="614"/>
      <c r="F5" s="614"/>
      <c r="G5" s="614"/>
      <c r="H5" s="614"/>
      <c r="I5" s="614"/>
      <c r="J5" s="614"/>
      <c r="K5" s="14" t="s">
        <v>10</v>
      </c>
    </row>
    <row r="6" spans="1:11" ht="3" customHeight="1">
      <c r="A6" s="3"/>
      <c r="B6" s="149"/>
      <c r="C6" s="149"/>
      <c r="D6" s="149"/>
      <c r="E6" s="149"/>
      <c r="F6" s="149"/>
      <c r="G6" s="149"/>
      <c r="H6" s="149"/>
      <c r="I6" s="149"/>
      <c r="J6" s="149"/>
      <c r="K6" s="3"/>
    </row>
    <row r="7" spans="1:11" ht="10.15" customHeight="1">
      <c r="A7" s="294" t="s">
        <v>11</v>
      </c>
      <c r="B7" s="296">
        <v>1797.96</v>
      </c>
      <c r="C7" s="295">
        <v>0.6</v>
      </c>
      <c r="D7" s="17">
        <v>212.1</v>
      </c>
      <c r="E7" s="296">
        <v>2010.66</v>
      </c>
      <c r="F7" s="297"/>
      <c r="G7" s="295">
        <v>320.5</v>
      </c>
      <c r="H7" s="295">
        <v>129.6</v>
      </c>
      <c r="I7" s="297"/>
      <c r="J7" s="296">
        <v>1560.56</v>
      </c>
      <c r="K7" s="298">
        <v>6.8165477838881401</v>
      </c>
    </row>
    <row r="8" spans="1:11" ht="10.15" customHeight="1">
      <c r="A8" s="294" t="s">
        <v>12</v>
      </c>
      <c r="B8" s="296">
        <v>1408.44</v>
      </c>
      <c r="C8" s="295">
        <v>0.4</v>
      </c>
      <c r="D8" s="17">
        <v>320.5</v>
      </c>
      <c r="E8" s="296">
        <v>1729.34</v>
      </c>
      <c r="F8" s="297"/>
      <c r="G8" s="295">
        <v>360.9</v>
      </c>
      <c r="H8" s="295">
        <v>87.9</v>
      </c>
      <c r="I8" s="297"/>
      <c r="J8" s="296">
        <v>1280.54</v>
      </c>
      <c r="K8" s="298">
        <v>5.53969812724685</v>
      </c>
    </row>
    <row r="9" spans="1:11" ht="10.15" customHeight="1">
      <c r="A9" s="294" t="s">
        <v>13</v>
      </c>
      <c r="B9" s="296">
        <v>1180.68</v>
      </c>
      <c r="C9" s="295">
        <v>0.8</v>
      </c>
      <c r="D9" s="17">
        <v>360.9</v>
      </c>
      <c r="E9" s="296">
        <v>1542.38</v>
      </c>
      <c r="F9" s="297"/>
      <c r="G9" s="295">
        <v>242.4</v>
      </c>
      <c r="H9" s="295">
        <v>79.3</v>
      </c>
      <c r="I9" s="297"/>
      <c r="J9" s="296">
        <v>1220.68</v>
      </c>
      <c r="K9" s="298">
        <v>5.2317398273630404</v>
      </c>
    </row>
    <row r="10" spans="1:11" ht="10.15" customHeight="1">
      <c r="A10" s="294" t="s">
        <v>14</v>
      </c>
      <c r="B10" s="296">
        <v>810.48</v>
      </c>
      <c r="C10" s="295">
        <v>52.5</v>
      </c>
      <c r="D10" s="17">
        <v>242.4</v>
      </c>
      <c r="E10" s="296">
        <v>1105.3800000000001</v>
      </c>
      <c r="F10" s="297"/>
      <c r="G10" s="295">
        <v>49.6</v>
      </c>
      <c r="H10" s="295">
        <v>35</v>
      </c>
      <c r="I10" s="297"/>
      <c r="J10" s="296">
        <v>1020.78</v>
      </c>
      <c r="K10" s="298">
        <v>4.3366399728104996</v>
      </c>
    </row>
    <row r="11" spans="1:11" ht="10.15" customHeight="1">
      <c r="A11" s="294" t="s">
        <v>15</v>
      </c>
      <c r="B11" s="296">
        <v>1234.32</v>
      </c>
      <c r="C11" s="295">
        <v>55.8</v>
      </c>
      <c r="D11" s="17">
        <v>49.6</v>
      </c>
      <c r="E11" s="296">
        <v>1339.72</v>
      </c>
      <c r="F11" s="297"/>
      <c r="G11" s="295">
        <v>182.3</v>
      </c>
      <c r="H11" s="295">
        <v>25.2</v>
      </c>
      <c r="I11" s="297"/>
      <c r="J11" s="296">
        <v>1132.22</v>
      </c>
      <c r="K11" s="298">
        <v>4.7678845149662301</v>
      </c>
    </row>
    <row r="12" spans="1:11" ht="10.15" customHeight="1">
      <c r="A12" s="294" t="s">
        <v>16</v>
      </c>
      <c r="B12" s="296">
        <v>1179.1199999999999</v>
      </c>
      <c r="C12" s="295">
        <v>63.5</v>
      </c>
      <c r="D12" s="17">
        <v>182.3</v>
      </c>
      <c r="E12" s="296">
        <v>1424.92</v>
      </c>
      <c r="F12" s="297"/>
      <c r="G12" s="295">
        <v>260.8</v>
      </c>
      <c r="H12" s="295">
        <v>31.1</v>
      </c>
      <c r="I12" s="297"/>
      <c r="J12" s="296">
        <v>1133.02</v>
      </c>
      <c r="K12" s="298">
        <v>4.7280481392767397</v>
      </c>
    </row>
    <row r="13" spans="1:11" ht="10.15" customHeight="1">
      <c r="A13" s="294" t="s">
        <v>17</v>
      </c>
      <c r="B13" s="296">
        <v>1112.28</v>
      </c>
      <c r="C13" s="295">
        <v>38.200000000000003</v>
      </c>
      <c r="D13" s="17">
        <v>260.8</v>
      </c>
      <c r="E13" s="296">
        <v>1411.28</v>
      </c>
      <c r="F13" s="297"/>
      <c r="G13" s="295">
        <v>156.30000000000001</v>
      </c>
      <c r="H13" s="295">
        <v>35.200000000000003</v>
      </c>
      <c r="I13" s="297"/>
      <c r="J13" s="296">
        <v>1219.78</v>
      </c>
      <c r="K13" s="298">
        <v>5.0449161234821203</v>
      </c>
    </row>
    <row r="14" spans="1:11" ht="10.15" customHeight="1">
      <c r="A14" s="294" t="s">
        <v>18</v>
      </c>
      <c r="B14" s="296">
        <v>1052.52</v>
      </c>
      <c r="C14" s="295">
        <v>56</v>
      </c>
      <c r="D14" s="17">
        <v>156.30000000000001</v>
      </c>
      <c r="E14" s="296">
        <v>1264.82</v>
      </c>
      <c r="F14" s="297"/>
      <c r="G14" s="295">
        <v>66.7</v>
      </c>
      <c r="H14" s="295">
        <v>41.1</v>
      </c>
      <c r="I14" s="297"/>
      <c r="J14" s="296">
        <v>1157.02</v>
      </c>
      <c r="K14" s="298">
        <v>4.7422545198191699</v>
      </c>
    </row>
    <row r="15" spans="1:11" ht="10.15" customHeight="1">
      <c r="A15" s="294" t="s">
        <v>19</v>
      </c>
      <c r="B15" s="296">
        <v>1183.2</v>
      </c>
      <c r="C15" s="295">
        <v>99.3</v>
      </c>
      <c r="D15" s="17">
        <v>66.7</v>
      </c>
      <c r="E15" s="296">
        <v>1349.2</v>
      </c>
      <c r="F15" s="297"/>
      <c r="G15" s="295">
        <v>101.5</v>
      </c>
      <c r="H15" s="295">
        <v>38.700000000000003</v>
      </c>
      <c r="I15" s="297"/>
      <c r="J15" s="296">
        <v>1209</v>
      </c>
      <c r="K15" s="298">
        <v>4.9101631035155</v>
      </c>
    </row>
    <row r="16" spans="1:11" ht="10.15" customHeight="1">
      <c r="A16" s="294" t="s">
        <v>20</v>
      </c>
      <c r="B16" s="296">
        <v>1102.08</v>
      </c>
      <c r="C16" s="295">
        <v>85</v>
      </c>
      <c r="D16" s="319" t="s">
        <v>534</v>
      </c>
      <c r="E16" s="296">
        <v>1187.0999999999999</v>
      </c>
      <c r="F16" s="297"/>
      <c r="G16" s="319" t="s">
        <v>535</v>
      </c>
      <c r="H16" s="295">
        <v>31.7</v>
      </c>
      <c r="I16" s="297"/>
      <c r="J16" s="296">
        <v>1155.4000000000001</v>
      </c>
      <c r="K16" s="298">
        <v>4.6500000000000004</v>
      </c>
    </row>
    <row r="17" spans="1:13" ht="10.15" customHeight="1">
      <c r="A17" s="294" t="s">
        <v>21</v>
      </c>
      <c r="B17" s="296">
        <v>1153.08</v>
      </c>
      <c r="C17" s="295">
        <v>31.1</v>
      </c>
      <c r="D17" s="319" t="s">
        <v>534</v>
      </c>
      <c r="E17" s="296">
        <v>1184.18</v>
      </c>
      <c r="F17" s="297"/>
      <c r="G17" s="319" t="s">
        <v>535</v>
      </c>
      <c r="H17" s="295">
        <v>41.3</v>
      </c>
      <c r="I17" s="297"/>
      <c r="J17" s="296">
        <v>1142.8800000000001</v>
      </c>
      <c r="K17" s="298">
        <v>4.54</v>
      </c>
    </row>
    <row r="18" spans="1:13" ht="10.15" customHeight="1">
      <c r="A18" s="294" t="s">
        <v>22</v>
      </c>
      <c r="B18" s="296">
        <v>1184.52</v>
      </c>
      <c r="C18" s="295">
        <v>75.8</v>
      </c>
      <c r="D18" s="319" t="s">
        <v>534</v>
      </c>
      <c r="E18" s="296">
        <v>1260.32</v>
      </c>
      <c r="F18" s="297"/>
      <c r="G18" s="319" t="s">
        <v>535</v>
      </c>
      <c r="H18" s="295">
        <v>43</v>
      </c>
      <c r="I18" s="297"/>
      <c r="J18" s="296">
        <v>1217.32</v>
      </c>
      <c r="K18" s="298">
        <v>4.7699999999999996</v>
      </c>
    </row>
    <row r="19" spans="1:13" ht="10.15" customHeight="1">
      <c r="A19" s="294" t="s">
        <v>23</v>
      </c>
      <c r="B19" s="296">
        <v>1315.92</v>
      </c>
      <c r="C19" s="295">
        <v>48.326000000000001</v>
      </c>
      <c r="D19" s="319" t="s">
        <v>534</v>
      </c>
      <c r="E19" s="296">
        <v>1364.2460000000001</v>
      </c>
      <c r="F19" s="297"/>
      <c r="G19" s="319" t="s">
        <v>535</v>
      </c>
      <c r="H19" s="295">
        <v>43.683999999999997</v>
      </c>
      <c r="I19" s="297"/>
      <c r="J19" s="296">
        <v>1320.5619999999999</v>
      </c>
      <c r="K19" s="298">
        <v>5.1100000000000003</v>
      </c>
    </row>
    <row r="20" spans="1:13" ht="10.15" customHeight="1">
      <c r="A20" s="294" t="s">
        <v>24</v>
      </c>
      <c r="B20" s="296">
        <v>1253.52</v>
      </c>
      <c r="C20" s="295">
        <v>46.8</v>
      </c>
      <c r="D20" s="319" t="s">
        <v>534</v>
      </c>
      <c r="E20" s="296">
        <v>1300.2809999999999</v>
      </c>
      <c r="F20" s="297"/>
      <c r="G20" s="319" t="s">
        <v>535</v>
      </c>
      <c r="H20" s="295">
        <v>42.57</v>
      </c>
      <c r="I20" s="297"/>
      <c r="J20" s="296">
        <v>1257.711</v>
      </c>
      <c r="K20" s="298">
        <v>4.8099999999999996</v>
      </c>
    </row>
    <row r="21" spans="1:13" ht="10.15" customHeight="1">
      <c r="A21" s="6" t="s">
        <v>25</v>
      </c>
      <c r="B21" s="296">
        <v>1253.4000000000001</v>
      </c>
      <c r="C21" s="295">
        <v>45.749000000000002</v>
      </c>
      <c r="D21" s="319" t="s">
        <v>534</v>
      </c>
      <c r="E21" s="296">
        <v>1299.123</v>
      </c>
      <c r="F21" s="297"/>
      <c r="G21" s="319" t="s">
        <v>535</v>
      </c>
      <c r="H21" s="295">
        <v>41.4</v>
      </c>
      <c r="I21" s="297"/>
      <c r="J21" s="296">
        <v>1257.7449999999999</v>
      </c>
      <c r="K21" s="298">
        <v>4.75</v>
      </c>
    </row>
    <row r="22" spans="1:13" ht="10.15" customHeight="1">
      <c r="A22" s="23" t="s">
        <v>26</v>
      </c>
      <c r="B22" s="301">
        <v>976.2</v>
      </c>
      <c r="C22" s="313">
        <v>31.082999999999998</v>
      </c>
      <c r="D22" s="319" t="s">
        <v>534</v>
      </c>
      <c r="E22" s="301">
        <v>1007.283</v>
      </c>
      <c r="F22" s="302"/>
      <c r="G22" s="319" t="s">
        <v>535</v>
      </c>
      <c r="H22" s="313">
        <v>46.942999999999998</v>
      </c>
      <c r="I22" s="302"/>
      <c r="J22" s="301">
        <v>960.34</v>
      </c>
      <c r="K22" s="303">
        <v>3.58</v>
      </c>
    </row>
    <row r="23" spans="1:13" ht="10.15" customHeight="1">
      <c r="A23" s="23" t="s">
        <v>27</v>
      </c>
      <c r="B23" s="301">
        <v>1193.1600000000001</v>
      </c>
      <c r="C23" s="313">
        <v>61.923000000000002</v>
      </c>
      <c r="D23" s="319" t="s">
        <v>534</v>
      </c>
      <c r="E23" s="301">
        <v>1255.0830000000001</v>
      </c>
      <c r="F23" s="302"/>
      <c r="G23" s="319" t="s">
        <v>535</v>
      </c>
      <c r="H23" s="313">
        <v>35.286999999999999</v>
      </c>
      <c r="I23" s="302"/>
      <c r="J23" s="301">
        <v>1219.796</v>
      </c>
      <c r="K23" s="303">
        <v>4.5</v>
      </c>
    </row>
    <row r="24" spans="1:13" ht="10.15" customHeight="1">
      <c r="A24" s="23" t="s">
        <v>28</v>
      </c>
      <c r="B24" s="301">
        <v>1329.4</v>
      </c>
      <c r="C24" s="313">
        <v>48.468000000000004</v>
      </c>
      <c r="D24" s="319" t="s">
        <v>534</v>
      </c>
      <c r="E24" s="301">
        <v>1377.8</v>
      </c>
      <c r="F24" s="302"/>
      <c r="G24" s="319" t="s">
        <v>535</v>
      </c>
      <c r="H24" s="313">
        <v>41.883000000000003</v>
      </c>
      <c r="I24" s="302"/>
      <c r="J24" s="301">
        <v>1335.9</v>
      </c>
      <c r="K24" s="303">
        <v>4.87</v>
      </c>
    </row>
    <row r="25" spans="1:13" ht="10.15" customHeight="1">
      <c r="A25" s="23" t="s">
        <v>29</v>
      </c>
      <c r="B25" s="301">
        <v>1182.24</v>
      </c>
      <c r="C25" s="313">
        <v>30.663263000000001</v>
      </c>
      <c r="D25" s="319" t="s">
        <v>534</v>
      </c>
      <c r="E25" s="301">
        <v>1212.9032630000002</v>
      </c>
      <c r="F25" s="302"/>
      <c r="G25" s="319" t="s">
        <v>535</v>
      </c>
      <c r="H25" s="313">
        <v>60.254995999999991</v>
      </c>
      <c r="I25" s="302"/>
      <c r="J25" s="301">
        <v>1152.6482670000003</v>
      </c>
      <c r="K25" s="303">
        <v>4.152939171320484</v>
      </c>
    </row>
    <row r="26" spans="1:13" ht="10.15" customHeight="1">
      <c r="A26" s="23" t="s">
        <v>30</v>
      </c>
      <c r="B26" s="301">
        <v>1195.2</v>
      </c>
      <c r="C26" s="313">
        <v>57.824109</v>
      </c>
      <c r="D26" s="319" t="s">
        <v>534</v>
      </c>
      <c r="E26" s="301">
        <v>1253.0241090000002</v>
      </c>
      <c r="F26" s="302"/>
      <c r="G26" s="319" t="s">
        <v>535</v>
      </c>
      <c r="H26" s="313">
        <v>45.273007</v>
      </c>
      <c r="I26" s="302"/>
      <c r="J26" s="301">
        <v>1207.7511020000002</v>
      </c>
      <c r="K26" s="303">
        <v>4.2984137506406244</v>
      </c>
    </row>
    <row r="27" spans="1:13" ht="10.15" customHeight="1">
      <c r="A27" s="23" t="s">
        <v>31</v>
      </c>
      <c r="B27" s="301">
        <v>1232.1600000000001</v>
      </c>
      <c r="C27" s="313">
        <v>105.51032500000001</v>
      </c>
      <c r="D27" s="319" t="s">
        <v>534</v>
      </c>
      <c r="E27" s="301">
        <v>1337.670325</v>
      </c>
      <c r="F27" s="302"/>
      <c r="G27" s="319" t="s">
        <v>535</v>
      </c>
      <c r="H27" s="313">
        <v>31.240608000000005</v>
      </c>
      <c r="I27" s="302"/>
      <c r="J27" s="301">
        <v>1306.429717</v>
      </c>
      <c r="K27" s="303">
        <v>4.6013942914887807</v>
      </c>
      <c r="L27" s="30"/>
      <c r="M27" s="30"/>
    </row>
    <row r="28" spans="1:13" ht="10.15" customHeight="1">
      <c r="A28" s="23" t="s">
        <v>315</v>
      </c>
      <c r="B28" s="301">
        <v>1087.68</v>
      </c>
      <c r="C28" s="313">
        <v>137.82273899999998</v>
      </c>
      <c r="D28" s="319" t="s">
        <v>534</v>
      </c>
      <c r="E28" s="301">
        <v>1225.502739</v>
      </c>
      <c r="F28" s="302"/>
      <c r="G28" s="319" t="s">
        <v>535</v>
      </c>
      <c r="H28" s="313">
        <v>18.876926000000001</v>
      </c>
      <c r="I28" s="302"/>
      <c r="J28" s="301">
        <v>1206.6258130000001</v>
      </c>
      <c r="K28" s="303">
        <v>4.2073854702763267</v>
      </c>
      <c r="L28" s="30"/>
      <c r="M28" s="30"/>
    </row>
    <row r="29" spans="1:13" ht="10.15" customHeight="1">
      <c r="A29" s="23" t="s">
        <v>151</v>
      </c>
      <c r="B29" s="301">
        <v>1273.2000000000003</v>
      </c>
      <c r="C29" s="313">
        <v>106.72448000000001</v>
      </c>
      <c r="D29" s="319" t="s">
        <v>534</v>
      </c>
      <c r="E29" s="301">
        <v>1379.9244800000004</v>
      </c>
      <c r="F29" s="302"/>
      <c r="G29" s="319" t="s">
        <v>535</v>
      </c>
      <c r="H29" s="313">
        <v>44.593651999999999</v>
      </c>
      <c r="I29" s="302"/>
      <c r="J29" s="301">
        <v>1335.3308280000003</v>
      </c>
      <c r="K29" s="303">
        <v>4.6122616228960558</v>
      </c>
      <c r="L29" s="30"/>
      <c r="M29" s="30"/>
    </row>
    <row r="30" spans="1:13" ht="10.15" customHeight="1">
      <c r="A30" s="23" t="s">
        <v>152</v>
      </c>
      <c r="B30" s="301">
        <v>1196.4000000000001</v>
      </c>
      <c r="C30" s="313">
        <v>71.794049999999999</v>
      </c>
      <c r="D30" s="319" t="s">
        <v>534</v>
      </c>
      <c r="E30" s="301">
        <v>1268.1940500000001</v>
      </c>
      <c r="F30" s="302"/>
      <c r="G30" s="319" t="s">
        <v>535</v>
      </c>
      <c r="H30" s="313">
        <v>96.122866999999999</v>
      </c>
      <c r="I30" s="302"/>
      <c r="J30" s="301">
        <v>1172.071183</v>
      </c>
      <c r="K30" s="303">
        <v>4.0113063473459167</v>
      </c>
      <c r="L30" s="30"/>
      <c r="M30" s="30"/>
    </row>
    <row r="31" spans="1:13" ht="10.15" customHeight="1">
      <c r="A31" s="23" t="s">
        <v>35</v>
      </c>
      <c r="B31" s="301">
        <v>1257.4560000000004</v>
      </c>
      <c r="C31" s="313">
        <v>82.398943999999986</v>
      </c>
      <c r="D31" s="319" t="s">
        <v>534</v>
      </c>
      <c r="E31" s="301">
        <v>1339.8549440000004</v>
      </c>
      <c r="F31" s="302"/>
      <c r="G31" s="319" t="s">
        <v>535</v>
      </c>
      <c r="H31" s="313">
        <v>78.08926799999999</v>
      </c>
      <c r="I31" s="302"/>
      <c r="J31" s="301">
        <v>1261.7656760000004</v>
      </c>
      <c r="K31" s="303">
        <v>4.2784178178536321</v>
      </c>
      <c r="L31" s="30"/>
      <c r="M31" s="30"/>
    </row>
    <row r="32" spans="1:13" ht="10.15" customHeight="1">
      <c r="A32" s="23" t="s">
        <v>36</v>
      </c>
      <c r="B32" s="301">
        <v>1151.1840000000002</v>
      </c>
      <c r="C32" s="313">
        <v>105.44361500000001</v>
      </c>
      <c r="D32" s="319" t="s">
        <v>534</v>
      </c>
      <c r="E32" s="301">
        <v>1256.6276150000001</v>
      </c>
      <c r="F32" s="302"/>
      <c r="G32" s="319" t="s">
        <v>535</v>
      </c>
      <c r="H32" s="313">
        <v>63.663660999999991</v>
      </c>
      <c r="I32" s="302"/>
      <c r="J32" s="301">
        <v>1192.9639540000001</v>
      </c>
      <c r="K32" s="303">
        <v>4.0079884209781076</v>
      </c>
      <c r="L32" s="30"/>
      <c r="M32" s="30"/>
    </row>
    <row r="33" spans="1:13" ht="10.15" customHeight="1">
      <c r="A33" s="23" t="s">
        <v>153</v>
      </c>
      <c r="B33" s="301">
        <v>897.81600000000026</v>
      </c>
      <c r="C33" s="313">
        <v>185.46827199999996</v>
      </c>
      <c r="D33" s="319" t="s">
        <v>534</v>
      </c>
      <c r="E33" s="301">
        <v>1083.2842720000003</v>
      </c>
      <c r="F33" s="302"/>
      <c r="G33" s="319" t="s">
        <v>535</v>
      </c>
      <c r="H33" s="313">
        <v>40.199870000000004</v>
      </c>
      <c r="I33" s="302"/>
      <c r="J33" s="301">
        <v>1043.0844020000004</v>
      </c>
      <c r="K33" s="303">
        <v>3.470302596979284</v>
      </c>
      <c r="L33" s="30"/>
      <c r="M33" s="30"/>
    </row>
    <row r="34" spans="1:13" ht="10.15" customHeight="1">
      <c r="A34" s="23" t="s">
        <v>154</v>
      </c>
      <c r="B34" s="301">
        <v>1163.5680000000002</v>
      </c>
      <c r="C34" s="313">
        <v>189.36889400000001</v>
      </c>
      <c r="D34" s="319" t="s">
        <v>534</v>
      </c>
      <c r="E34" s="301">
        <v>1352.9368940000002</v>
      </c>
      <c r="F34" s="302"/>
      <c r="G34" s="319" t="s">
        <v>535</v>
      </c>
      <c r="H34" s="313">
        <v>66.182993999999994</v>
      </c>
      <c r="I34" s="302"/>
      <c r="J34" s="301">
        <v>1286.7539000000002</v>
      </c>
      <c r="K34" s="303">
        <v>4.2396259435247829</v>
      </c>
      <c r="L34" s="30"/>
      <c r="M34" s="30"/>
    </row>
    <row r="35" spans="1:13" ht="10.15" customHeight="1">
      <c r="A35" s="23" t="s">
        <v>155</v>
      </c>
      <c r="B35" s="301">
        <v>1023.0720000000002</v>
      </c>
      <c r="C35" s="313">
        <v>139.47126</v>
      </c>
      <c r="D35" s="319" t="s">
        <v>534</v>
      </c>
      <c r="E35" s="301">
        <v>1162.5432600000001</v>
      </c>
      <c r="F35" s="302"/>
      <c r="G35" s="319" t="s">
        <v>535</v>
      </c>
      <c r="H35" s="313">
        <v>68.158695999999978</v>
      </c>
      <c r="I35" s="302"/>
      <c r="J35" s="301">
        <v>1094.3845640000002</v>
      </c>
      <c r="K35" s="303">
        <v>3.5739940442193756</v>
      </c>
      <c r="L35" s="30"/>
      <c r="M35" s="30"/>
    </row>
    <row r="36" spans="1:13" ht="10.15" customHeight="1">
      <c r="A36" s="23" t="s">
        <v>232</v>
      </c>
      <c r="B36" s="301">
        <v>1112.9760000000001</v>
      </c>
      <c r="C36" s="313">
        <v>140.43247700000001</v>
      </c>
      <c r="D36" s="319" t="s">
        <v>534</v>
      </c>
      <c r="E36" s="301">
        <v>1253.4084770000002</v>
      </c>
      <c r="F36" s="302"/>
      <c r="G36" s="319" t="s">
        <v>535</v>
      </c>
      <c r="H36" s="313">
        <v>36.955847999999996</v>
      </c>
      <c r="I36" s="302"/>
      <c r="J36" s="301">
        <v>1216.4526290000001</v>
      </c>
      <c r="K36" s="303">
        <v>3.9388653062967989</v>
      </c>
      <c r="L36" s="30"/>
      <c r="M36" s="30"/>
    </row>
    <row r="37" spans="1:13" ht="10.15" customHeight="1">
      <c r="A37" s="23" t="s">
        <v>41</v>
      </c>
      <c r="B37" s="301">
        <v>1028.3280000000002</v>
      </c>
      <c r="C37" s="313">
        <v>150.30025599999999</v>
      </c>
      <c r="D37" s="319" t="s">
        <v>534</v>
      </c>
      <c r="E37" s="301">
        <v>1178.6282560000002</v>
      </c>
      <c r="F37" s="302"/>
      <c r="G37" s="319" t="s">
        <v>535</v>
      </c>
      <c r="H37" s="313">
        <v>49.765446000000004</v>
      </c>
      <c r="I37" s="302"/>
      <c r="J37" s="301">
        <v>1128.8628100000001</v>
      </c>
      <c r="K37" s="303">
        <v>3.6350120490499291</v>
      </c>
      <c r="L37" s="30"/>
      <c r="M37" s="30"/>
    </row>
    <row r="38" spans="1:13" ht="10.15" customHeight="1">
      <c r="A38" s="23" t="s">
        <v>157</v>
      </c>
      <c r="B38" s="301">
        <v>929.25600000000009</v>
      </c>
      <c r="C38" s="313">
        <v>117.88620499999998</v>
      </c>
      <c r="D38" s="319" t="s">
        <v>534</v>
      </c>
      <c r="E38" s="301">
        <v>1047.1422050000001</v>
      </c>
      <c r="F38" s="302"/>
      <c r="G38" s="319" t="s">
        <v>535</v>
      </c>
      <c r="H38" s="313">
        <v>62.332670999999998</v>
      </c>
      <c r="I38" s="302"/>
      <c r="J38" s="301">
        <v>984.8095340000001</v>
      </c>
      <c r="K38" s="303">
        <v>3.1481673596494453</v>
      </c>
      <c r="L38" s="30"/>
      <c r="M38" s="30"/>
    </row>
    <row r="39" spans="1:13" ht="10.15" customHeight="1">
      <c r="A39" s="23" t="s">
        <v>158</v>
      </c>
      <c r="B39" s="301">
        <v>875.13600000000008</v>
      </c>
      <c r="C39" s="313">
        <v>173.84880000999999</v>
      </c>
      <c r="D39" s="319" t="s">
        <v>534</v>
      </c>
      <c r="E39" s="301">
        <v>1048.9848000100001</v>
      </c>
      <c r="F39" s="302"/>
      <c r="G39" s="319" t="s">
        <v>535</v>
      </c>
      <c r="H39" s="313">
        <v>56.543179190000004</v>
      </c>
      <c r="I39" s="302"/>
      <c r="J39" s="301">
        <v>992.44162082000003</v>
      </c>
      <c r="K39" s="303">
        <v>3.1497135214488652</v>
      </c>
      <c r="L39" s="30"/>
      <c r="M39" s="30"/>
    </row>
    <row r="40" spans="1:13" ht="10.15" customHeight="1">
      <c r="A40" s="23" t="s">
        <v>159</v>
      </c>
      <c r="B40" s="301">
        <v>887.40240000000017</v>
      </c>
      <c r="C40" s="313">
        <v>205.23002569000005</v>
      </c>
      <c r="D40" s="319" t="s">
        <v>534</v>
      </c>
      <c r="E40" s="301">
        <v>1092.6324256900002</v>
      </c>
      <c r="F40" s="302"/>
      <c r="G40" s="319" t="s">
        <v>535</v>
      </c>
      <c r="H40" s="313">
        <v>49.655860939999997</v>
      </c>
      <c r="I40" s="302"/>
      <c r="J40" s="301">
        <v>1042.9765647500003</v>
      </c>
      <c r="K40" s="303">
        <v>3.2868477159687819</v>
      </c>
      <c r="L40" s="30"/>
      <c r="M40" s="30"/>
    </row>
    <row r="41" spans="1:13" ht="10.15" customHeight="1">
      <c r="A41" s="23" t="s">
        <v>278</v>
      </c>
      <c r="B41" s="301">
        <v>792.52800000000013</v>
      </c>
      <c r="C41" s="313">
        <v>235.86733574000002</v>
      </c>
      <c r="D41" s="319" t="s">
        <v>534</v>
      </c>
      <c r="E41" s="301">
        <v>1028.3953357400001</v>
      </c>
      <c r="F41" s="302"/>
      <c r="G41" s="319" t="s">
        <v>535</v>
      </c>
      <c r="H41" s="313">
        <v>44.669045650000008</v>
      </c>
      <c r="I41" s="302"/>
      <c r="J41" s="301">
        <v>983.72629009000002</v>
      </c>
      <c r="K41" s="303">
        <v>3.0771120406797539</v>
      </c>
      <c r="L41" s="30"/>
      <c r="M41" s="30"/>
    </row>
    <row r="42" spans="1:13" ht="10.15" customHeight="1">
      <c r="A42" s="23" t="s">
        <v>574</v>
      </c>
      <c r="B42" s="301">
        <v>814.89600000000019</v>
      </c>
      <c r="C42" s="313">
        <v>256.59639331</v>
      </c>
      <c r="D42" s="319" t="s">
        <v>534</v>
      </c>
      <c r="E42" s="301">
        <v>1071.4923933100001</v>
      </c>
      <c r="F42" s="302"/>
      <c r="G42" s="319" t="s">
        <v>535</v>
      </c>
      <c r="H42" s="313">
        <v>25.885370820000002</v>
      </c>
      <c r="I42" s="302"/>
      <c r="J42" s="301">
        <v>1045.6070224900002</v>
      </c>
      <c r="K42" s="303">
        <v>3.2473996061399086</v>
      </c>
      <c r="L42" s="30"/>
      <c r="M42" s="30"/>
    </row>
    <row r="43" spans="1:13" ht="10.15" customHeight="1">
      <c r="A43" s="23" t="s">
        <v>584</v>
      </c>
      <c r="B43" s="301">
        <v>773.64000000000021</v>
      </c>
      <c r="C43" s="313">
        <v>212.04650525</v>
      </c>
      <c r="D43" s="319" t="s">
        <v>534</v>
      </c>
      <c r="E43" s="301">
        <v>985.68650525000021</v>
      </c>
      <c r="F43" s="302"/>
      <c r="G43" s="319" t="s">
        <v>535</v>
      </c>
      <c r="H43" s="313">
        <v>18.472479230000001</v>
      </c>
      <c r="I43" s="302"/>
      <c r="J43" s="301">
        <v>967.21402602000023</v>
      </c>
      <c r="K43" s="303">
        <v>2.9832254604533408</v>
      </c>
      <c r="L43" s="30"/>
      <c r="M43" s="30"/>
    </row>
    <row r="44" spans="1:13" ht="10.15" customHeight="1">
      <c r="A44" s="23" t="s">
        <v>622</v>
      </c>
      <c r="B44" s="301">
        <v>723.50400000000002</v>
      </c>
      <c r="C44" s="313">
        <v>190.25836934999998</v>
      </c>
      <c r="D44" s="319" t="s">
        <v>534</v>
      </c>
      <c r="E44" s="301">
        <v>913.76236934999997</v>
      </c>
      <c r="F44" s="302"/>
      <c r="G44" s="319" t="s">
        <v>535</v>
      </c>
      <c r="H44" s="313">
        <v>20.911293820000001</v>
      </c>
      <c r="I44" s="302"/>
      <c r="J44" s="301">
        <v>892.85107553</v>
      </c>
      <c r="K44" s="303">
        <v>2.7369759264673044</v>
      </c>
      <c r="L44" s="30"/>
      <c r="M44" s="30"/>
    </row>
    <row r="45" spans="1:13" ht="12" customHeight="1">
      <c r="A45" s="31" t="s">
        <v>640</v>
      </c>
      <c r="B45" s="309">
        <v>536.50757559077556</v>
      </c>
      <c r="C45" s="314">
        <v>208.79614504999998</v>
      </c>
      <c r="D45" s="320" t="s">
        <v>534</v>
      </c>
      <c r="E45" s="309">
        <v>745.30372064077551</v>
      </c>
      <c r="F45" s="310"/>
      <c r="G45" s="320" t="s">
        <v>535</v>
      </c>
      <c r="H45" s="314">
        <v>14.48164605</v>
      </c>
      <c r="I45" s="310"/>
      <c r="J45" s="309">
        <v>730.82207459077551</v>
      </c>
      <c r="K45" s="311">
        <v>2.2265457078852147</v>
      </c>
      <c r="L45" s="30"/>
      <c r="M45" s="30"/>
    </row>
    <row r="46" spans="1:13">
      <c r="A46" s="39" t="s">
        <v>550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3">
      <c r="A47" s="39" t="s">
        <v>646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3">
      <c r="A48" s="39" t="s">
        <v>644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5">
      <c r="A49" s="43" t="s">
        <v>43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2" spans="1:15">
      <c r="B52" s="19"/>
      <c r="C52" s="19"/>
      <c r="E52" s="19"/>
      <c r="H52" s="19"/>
      <c r="J52" s="19"/>
      <c r="K52" s="30"/>
      <c r="L52" s="19"/>
      <c r="M52" s="19"/>
      <c r="N52" s="30"/>
      <c r="O52" s="30"/>
    </row>
    <row r="53" spans="1:15">
      <c r="B53" s="19"/>
      <c r="C53" s="19"/>
      <c r="E53" s="19"/>
      <c r="H53" s="19"/>
      <c r="J53" s="19"/>
      <c r="K53" s="30"/>
      <c r="L53" s="19"/>
      <c r="M53" s="19"/>
      <c r="N53" s="30"/>
      <c r="O53" s="30"/>
    </row>
    <row r="54" spans="1:15">
      <c r="B54" s="19"/>
      <c r="C54" s="19"/>
      <c r="E54" s="19"/>
      <c r="H54" s="19"/>
      <c r="J54" s="19"/>
      <c r="K54" s="30"/>
      <c r="L54" s="19"/>
      <c r="M54" s="19"/>
      <c r="N54" s="30"/>
      <c r="O54" s="30"/>
    </row>
    <row r="55" spans="1:15">
      <c r="B55" s="19"/>
      <c r="C55" s="19"/>
      <c r="E55" s="19"/>
      <c r="H55" s="19"/>
      <c r="J55" s="19"/>
      <c r="K55" s="30"/>
      <c r="L55" s="19"/>
      <c r="M55" s="19"/>
      <c r="N55" s="30"/>
      <c r="O55" s="30"/>
    </row>
    <row r="56" spans="1:15">
      <c r="B56" s="19"/>
      <c r="C56" s="19"/>
      <c r="E56" s="19"/>
      <c r="H56" s="19"/>
      <c r="J56" s="19"/>
      <c r="K56" s="30"/>
      <c r="L56" s="19"/>
      <c r="M56" s="19"/>
      <c r="N56" s="30"/>
      <c r="O56" s="30"/>
    </row>
    <row r="57" spans="1:15">
      <c r="B57" s="19"/>
      <c r="C57" s="19"/>
      <c r="E57" s="19"/>
      <c r="H57" s="19"/>
      <c r="J57" s="19"/>
      <c r="K57" s="30"/>
    </row>
  </sheetData>
  <mergeCells count="1">
    <mergeCell ref="B5:J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57"/>
  <sheetViews>
    <sheetView showGridLines="0" workbookViewId="0">
      <selection activeCell="R14" sqref="R14"/>
    </sheetView>
  </sheetViews>
  <sheetFormatPr defaultColWidth="9.7109375" defaultRowHeight="12"/>
  <cols>
    <col min="1" max="1" width="10.28515625" customWidth="1"/>
    <col min="2" max="5" width="10.7109375" customWidth="1"/>
    <col min="6" max="6" width="1.42578125" customWidth="1"/>
    <col min="7" max="8" width="10.7109375" customWidth="1"/>
    <col min="9" max="9" width="1.42578125" customWidth="1"/>
    <col min="10" max="11" width="10.7109375" customWidth="1"/>
  </cols>
  <sheetData>
    <row r="1" spans="1:11" ht="12" customHeight="1">
      <c r="A1" s="321" t="s">
        <v>316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/>
      <c r="B2" s="289" t="s">
        <v>1</v>
      </c>
      <c r="C2" s="5"/>
      <c r="D2" s="289"/>
      <c r="E2" s="289"/>
      <c r="F2" s="3"/>
      <c r="G2" s="289" t="s">
        <v>2</v>
      </c>
      <c r="H2" s="5"/>
      <c r="I2" s="289"/>
      <c r="J2" s="4"/>
      <c r="K2" s="4"/>
    </row>
    <row r="3" spans="1:11">
      <c r="A3" s="6" t="s">
        <v>162</v>
      </c>
      <c r="B3" s="261"/>
      <c r="C3" s="58"/>
      <c r="D3" s="58" t="s">
        <v>298</v>
      </c>
      <c r="E3" s="290"/>
      <c r="F3" s="58"/>
      <c r="G3" s="58" t="s">
        <v>299</v>
      </c>
      <c r="H3" s="58"/>
      <c r="I3" s="3"/>
      <c r="J3" s="7"/>
      <c r="K3" s="291" t="s">
        <v>3</v>
      </c>
    </row>
    <row r="4" spans="1:11" ht="12" customHeight="1">
      <c r="A4" s="2"/>
      <c r="B4" s="10" t="s">
        <v>300</v>
      </c>
      <c r="C4" s="292" t="s">
        <v>5</v>
      </c>
      <c r="D4" s="292" t="s">
        <v>301</v>
      </c>
      <c r="E4" s="293" t="s">
        <v>302</v>
      </c>
      <c r="F4" s="292"/>
      <c r="G4" s="292" t="s">
        <v>301</v>
      </c>
      <c r="H4" s="292" t="s">
        <v>7</v>
      </c>
      <c r="I4" s="2"/>
      <c r="J4" s="292" t="s">
        <v>8</v>
      </c>
      <c r="K4" s="292" t="s">
        <v>9</v>
      </c>
    </row>
    <row r="5" spans="1:11" ht="15" customHeight="1">
      <c r="A5" s="3"/>
      <c r="B5" s="614" t="s">
        <v>520</v>
      </c>
      <c r="C5" s="614"/>
      <c r="D5" s="614"/>
      <c r="E5" s="614"/>
      <c r="F5" s="614"/>
      <c r="G5" s="614"/>
      <c r="H5" s="614"/>
      <c r="I5" s="614"/>
      <c r="J5" s="614"/>
      <c r="K5" s="14" t="s">
        <v>10</v>
      </c>
    </row>
    <row r="6" spans="1:11" ht="3" customHeight="1">
      <c r="A6" s="3"/>
      <c r="B6" s="149"/>
      <c r="C6" s="149"/>
      <c r="D6" s="149"/>
      <c r="E6" s="149"/>
      <c r="F6" s="149"/>
      <c r="G6" s="149"/>
      <c r="H6" s="149"/>
      <c r="I6" s="149"/>
      <c r="J6" s="149"/>
      <c r="K6" s="3"/>
    </row>
    <row r="7" spans="1:11" ht="10.15" customHeight="1">
      <c r="A7" s="294" t="s">
        <v>11</v>
      </c>
      <c r="B7" s="322">
        <v>1102.58</v>
      </c>
      <c r="C7" s="323">
        <v>0</v>
      </c>
      <c r="D7" s="323">
        <v>163</v>
      </c>
      <c r="E7" s="322">
        <v>1265.58</v>
      </c>
      <c r="F7" s="297"/>
      <c r="G7" s="323">
        <v>211</v>
      </c>
      <c r="H7" s="323">
        <v>5.7</v>
      </c>
      <c r="I7" s="297"/>
      <c r="J7" s="322">
        <v>1048.8800000000001</v>
      </c>
      <c r="K7" s="324">
        <v>4.5815224275674096</v>
      </c>
    </row>
    <row r="8" spans="1:11" ht="10.15" customHeight="1">
      <c r="A8" s="294" t="s">
        <v>12</v>
      </c>
      <c r="B8" s="322">
        <v>1032</v>
      </c>
      <c r="C8" s="323">
        <v>0</v>
      </c>
      <c r="D8" s="323">
        <v>211</v>
      </c>
      <c r="E8" s="322">
        <v>1243</v>
      </c>
      <c r="F8" s="297"/>
      <c r="G8" s="323">
        <v>226.3</v>
      </c>
      <c r="H8" s="323">
        <v>6.3</v>
      </c>
      <c r="I8" s="297"/>
      <c r="J8" s="322">
        <v>1010.4</v>
      </c>
      <c r="K8" s="324">
        <v>4.3710551702955103</v>
      </c>
    </row>
    <row r="9" spans="1:11" ht="10.15" customHeight="1">
      <c r="A9" s="294" t="s">
        <v>13</v>
      </c>
      <c r="B9" s="322">
        <v>869.2</v>
      </c>
      <c r="C9" s="323">
        <v>0.1</v>
      </c>
      <c r="D9" s="323">
        <v>226.3</v>
      </c>
      <c r="E9" s="322">
        <v>1095.5999999999999</v>
      </c>
      <c r="F9" s="297"/>
      <c r="G9" s="323">
        <v>144.69999999999999</v>
      </c>
      <c r="H9" s="323">
        <v>5.2</v>
      </c>
      <c r="I9" s="297"/>
      <c r="J9" s="322">
        <v>945.7</v>
      </c>
      <c r="K9" s="324">
        <v>4.0531968695622398</v>
      </c>
    </row>
    <row r="10" spans="1:11" ht="10.15" customHeight="1">
      <c r="A10" s="294" t="s">
        <v>14</v>
      </c>
      <c r="B10" s="322">
        <v>781.12</v>
      </c>
      <c r="C10" s="323">
        <v>2.1</v>
      </c>
      <c r="D10" s="323">
        <v>144.69999999999999</v>
      </c>
      <c r="E10" s="322">
        <v>927.92</v>
      </c>
      <c r="F10" s="297"/>
      <c r="G10" s="323">
        <v>68</v>
      </c>
      <c r="H10" s="323">
        <v>2.8</v>
      </c>
      <c r="I10" s="297"/>
      <c r="J10" s="322">
        <v>857.12</v>
      </c>
      <c r="K10" s="324">
        <v>3.6413535272001201</v>
      </c>
    </row>
    <row r="11" spans="1:11" ht="10.15" customHeight="1">
      <c r="A11" s="294" t="s">
        <v>15</v>
      </c>
      <c r="B11" s="322">
        <v>746.4</v>
      </c>
      <c r="C11" s="323">
        <v>13.6</v>
      </c>
      <c r="D11" s="323">
        <v>68</v>
      </c>
      <c r="E11" s="322">
        <v>828</v>
      </c>
      <c r="F11" s="297"/>
      <c r="G11" s="323">
        <v>71.599999999999994</v>
      </c>
      <c r="H11" s="323">
        <v>2.5</v>
      </c>
      <c r="I11" s="297"/>
      <c r="J11" s="322">
        <v>753.9</v>
      </c>
      <c r="K11" s="324">
        <v>3.1747435443933498</v>
      </c>
    </row>
    <row r="12" spans="1:11" ht="10.15" customHeight="1">
      <c r="A12" s="294" t="s">
        <v>16</v>
      </c>
      <c r="B12" s="322">
        <v>794.6</v>
      </c>
      <c r="C12" s="323">
        <v>36</v>
      </c>
      <c r="D12" s="323">
        <v>71.599999999999994</v>
      </c>
      <c r="E12" s="322">
        <v>902.2</v>
      </c>
      <c r="F12" s="297"/>
      <c r="G12" s="323">
        <v>131.30000000000001</v>
      </c>
      <c r="H12" s="323">
        <v>1.7</v>
      </c>
      <c r="I12" s="297"/>
      <c r="J12" s="322">
        <v>769.2</v>
      </c>
      <c r="K12" s="324">
        <v>3.2098415109456799</v>
      </c>
    </row>
    <row r="13" spans="1:11" ht="10.15" customHeight="1">
      <c r="A13" s="294" t="s">
        <v>17</v>
      </c>
      <c r="B13" s="322">
        <v>769.86</v>
      </c>
      <c r="C13" s="323">
        <v>5.4</v>
      </c>
      <c r="D13" s="323">
        <v>131.30000000000001</v>
      </c>
      <c r="E13" s="322">
        <v>906.56</v>
      </c>
      <c r="F13" s="297"/>
      <c r="G13" s="323">
        <v>72.5</v>
      </c>
      <c r="H13" s="323">
        <v>3</v>
      </c>
      <c r="I13" s="297"/>
      <c r="J13" s="322">
        <v>831.06</v>
      </c>
      <c r="K13" s="324">
        <v>3.4372001455844901</v>
      </c>
    </row>
    <row r="14" spans="1:11" ht="10.15" customHeight="1">
      <c r="A14" s="294" t="s">
        <v>18</v>
      </c>
      <c r="B14" s="322">
        <v>962.5</v>
      </c>
      <c r="C14" s="323">
        <v>1</v>
      </c>
      <c r="D14" s="323">
        <v>72.5</v>
      </c>
      <c r="E14" s="322">
        <v>1036</v>
      </c>
      <c r="F14" s="297"/>
      <c r="G14" s="323">
        <v>86.2</v>
      </c>
      <c r="H14" s="323">
        <v>2.2000000000000002</v>
      </c>
      <c r="I14" s="297"/>
      <c r="J14" s="322">
        <v>947.6</v>
      </c>
      <c r="K14" s="324">
        <v>3.8839089929133799</v>
      </c>
    </row>
    <row r="15" spans="1:11" ht="10.15" customHeight="1">
      <c r="A15" s="294" t="s">
        <v>19</v>
      </c>
      <c r="B15" s="322">
        <v>866.52</v>
      </c>
      <c r="C15" s="300" t="s">
        <v>309</v>
      </c>
      <c r="D15" s="299" t="s">
        <v>216</v>
      </c>
      <c r="E15" s="322">
        <v>866.5</v>
      </c>
      <c r="F15" s="297"/>
      <c r="G15" s="299" t="s">
        <v>216</v>
      </c>
      <c r="H15" s="299" t="s">
        <v>557</v>
      </c>
      <c r="I15" s="297"/>
      <c r="J15" s="322">
        <v>866.5</v>
      </c>
      <c r="K15" s="324">
        <v>3.52</v>
      </c>
    </row>
    <row r="16" spans="1:11" ht="10.15" customHeight="1">
      <c r="A16" s="294" t="s">
        <v>20</v>
      </c>
      <c r="B16" s="322">
        <v>924.46</v>
      </c>
      <c r="C16" s="323">
        <v>3.4</v>
      </c>
      <c r="D16" s="299" t="s">
        <v>216</v>
      </c>
      <c r="E16" s="322">
        <v>927.86</v>
      </c>
      <c r="F16" s="297"/>
      <c r="G16" s="299" t="s">
        <v>216</v>
      </c>
      <c r="H16" s="323">
        <v>4.2</v>
      </c>
      <c r="I16" s="297"/>
      <c r="J16" s="322">
        <v>923.66</v>
      </c>
      <c r="K16" s="324">
        <v>3.71456492626448</v>
      </c>
    </row>
    <row r="17" spans="1:15" ht="10.15" customHeight="1">
      <c r="A17" s="294" t="s">
        <v>21</v>
      </c>
      <c r="B17" s="322">
        <v>992.78</v>
      </c>
      <c r="C17" s="323">
        <v>1.1000000000000001</v>
      </c>
      <c r="D17" s="299" t="s">
        <v>216</v>
      </c>
      <c r="E17" s="322">
        <v>993.88</v>
      </c>
      <c r="F17" s="297"/>
      <c r="G17" s="299" t="s">
        <v>216</v>
      </c>
      <c r="H17" s="323">
        <v>7.3</v>
      </c>
      <c r="I17" s="297"/>
      <c r="J17" s="322">
        <v>986.58</v>
      </c>
      <c r="K17" s="324">
        <v>3.9203048569691532</v>
      </c>
      <c r="M17" s="19"/>
      <c r="N17" s="19"/>
      <c r="O17" s="30"/>
    </row>
    <row r="18" spans="1:15" ht="10.15" customHeight="1">
      <c r="A18" s="294" t="s">
        <v>22</v>
      </c>
      <c r="B18" s="322">
        <v>881.7</v>
      </c>
      <c r="C18" s="323">
        <v>0</v>
      </c>
      <c r="D18" s="299" t="s">
        <v>216</v>
      </c>
      <c r="E18" s="322">
        <v>881.7</v>
      </c>
      <c r="F18" s="297"/>
      <c r="G18" s="299" t="s">
        <v>216</v>
      </c>
      <c r="H18" s="323">
        <v>12.9</v>
      </c>
      <c r="I18" s="297"/>
      <c r="J18" s="322">
        <v>868.80000000000007</v>
      </c>
      <c r="K18" s="324">
        <v>3.4069652989917927</v>
      </c>
      <c r="M18" s="19"/>
      <c r="N18" s="19"/>
      <c r="O18" s="30"/>
    </row>
    <row r="19" spans="1:15" ht="10.15" customHeight="1">
      <c r="A19" s="294" t="s">
        <v>23</v>
      </c>
      <c r="B19" s="322">
        <v>958.34</v>
      </c>
      <c r="C19" s="323">
        <v>0.45100000000000001</v>
      </c>
      <c r="D19" s="299" t="s">
        <v>216</v>
      </c>
      <c r="E19" s="322">
        <v>958.79100000000005</v>
      </c>
      <c r="F19" s="297"/>
      <c r="G19" s="299" t="s">
        <v>216</v>
      </c>
      <c r="H19" s="323">
        <v>8.3960000000000008</v>
      </c>
      <c r="I19" s="297"/>
      <c r="J19" s="322">
        <v>950.3950000000001</v>
      </c>
      <c r="K19" s="324">
        <v>3.6786113788285202</v>
      </c>
      <c r="M19" s="19"/>
      <c r="N19" s="19"/>
      <c r="O19" s="30"/>
    </row>
    <row r="20" spans="1:15" ht="10.15" customHeight="1">
      <c r="A20" s="294" t="s">
        <v>24</v>
      </c>
      <c r="B20" s="322">
        <v>878.2</v>
      </c>
      <c r="C20" s="323">
        <v>5.2110000000000003</v>
      </c>
      <c r="D20" s="299" t="s">
        <v>216</v>
      </c>
      <c r="E20" s="322">
        <v>883.41100000000006</v>
      </c>
      <c r="F20" s="297"/>
      <c r="G20" s="299" t="s">
        <v>216</v>
      </c>
      <c r="H20" s="323">
        <v>6.76</v>
      </c>
      <c r="I20" s="297"/>
      <c r="J20" s="322">
        <v>876.65100000000007</v>
      </c>
      <c r="K20" s="324">
        <v>3.3507025134540118</v>
      </c>
      <c r="M20" s="19"/>
      <c r="N20" s="19"/>
      <c r="O20" s="30"/>
    </row>
    <row r="21" spans="1:15" ht="10.15" customHeight="1">
      <c r="A21" s="6" t="s">
        <v>25</v>
      </c>
      <c r="B21" s="322">
        <v>988.9</v>
      </c>
      <c r="C21" s="323">
        <v>2.78</v>
      </c>
      <c r="D21" s="299" t="s">
        <v>216</v>
      </c>
      <c r="E21" s="322">
        <v>991.68</v>
      </c>
      <c r="F21" s="297"/>
      <c r="G21" s="299" t="s">
        <v>216</v>
      </c>
      <c r="H21" s="323">
        <v>10.388</v>
      </c>
      <c r="I21" s="297"/>
      <c r="J21" s="322">
        <v>981.29199999999992</v>
      </c>
      <c r="K21" s="324">
        <v>3.7058554731018329</v>
      </c>
      <c r="M21" s="19"/>
      <c r="N21" s="19"/>
      <c r="O21" s="30"/>
    </row>
    <row r="22" spans="1:15" ht="10.15" customHeight="1">
      <c r="A22" s="23" t="s">
        <v>26</v>
      </c>
      <c r="B22" s="325">
        <v>806.08</v>
      </c>
      <c r="C22" s="326">
        <v>0.89700000000000002</v>
      </c>
      <c r="D22" s="299" t="s">
        <v>216</v>
      </c>
      <c r="E22" s="325">
        <v>806.97700000000009</v>
      </c>
      <c r="F22" s="302"/>
      <c r="G22" s="299" t="s">
        <v>216</v>
      </c>
      <c r="H22" s="326">
        <v>16.28</v>
      </c>
      <c r="I22" s="302"/>
      <c r="J22" s="325">
        <v>790.69700000000012</v>
      </c>
      <c r="K22" s="327">
        <v>2.9511878324157883</v>
      </c>
      <c r="M22" s="19"/>
      <c r="N22" s="19"/>
      <c r="O22" s="30"/>
    </row>
    <row r="23" spans="1:15" ht="10.15" customHeight="1">
      <c r="A23" s="23" t="s">
        <v>27</v>
      </c>
      <c r="B23" s="325">
        <v>721.4</v>
      </c>
      <c r="C23" s="326">
        <v>48.058999999999997</v>
      </c>
      <c r="D23" s="299" t="s">
        <v>216</v>
      </c>
      <c r="E23" s="325">
        <v>769.45899999999995</v>
      </c>
      <c r="F23" s="302"/>
      <c r="G23" s="299" t="s">
        <v>216</v>
      </c>
      <c r="H23" s="326">
        <v>7.8170000000000002</v>
      </c>
      <c r="I23" s="302"/>
      <c r="J23" s="325">
        <v>761.64199999999994</v>
      </c>
      <c r="K23" s="327">
        <v>2.8092327779847373</v>
      </c>
      <c r="M23" s="19"/>
      <c r="N23" s="19"/>
      <c r="O23" s="30"/>
    </row>
    <row r="24" spans="1:15" ht="10.15" customHeight="1">
      <c r="A24" s="23" t="s">
        <v>245</v>
      </c>
      <c r="B24" s="325">
        <v>939.24</v>
      </c>
      <c r="C24" s="326">
        <v>13.52</v>
      </c>
      <c r="D24" s="299" t="s">
        <v>216</v>
      </c>
      <c r="E24" s="325">
        <v>952.76</v>
      </c>
      <c r="F24" s="302"/>
      <c r="G24" s="299" t="s">
        <v>216</v>
      </c>
      <c r="H24" s="326">
        <v>10.952</v>
      </c>
      <c r="I24" s="302"/>
      <c r="J24" s="325">
        <v>941.80799999999999</v>
      </c>
      <c r="K24" s="327">
        <v>3.4327953461925382</v>
      </c>
      <c r="M24" s="19"/>
      <c r="N24" s="19"/>
      <c r="O24" s="30"/>
    </row>
    <row r="25" spans="1:15" ht="10.15" customHeight="1">
      <c r="A25" s="23" t="s">
        <v>29</v>
      </c>
      <c r="B25" s="325">
        <v>908</v>
      </c>
      <c r="C25" s="326">
        <v>11.9079359</v>
      </c>
      <c r="D25" s="299" t="s">
        <v>216</v>
      </c>
      <c r="E25" s="325">
        <v>919.90793589999998</v>
      </c>
      <c r="F25" s="302"/>
      <c r="G25" s="299" t="s">
        <v>216</v>
      </c>
      <c r="H25" s="326">
        <v>10.770597</v>
      </c>
      <c r="I25" s="302"/>
      <c r="J25" s="325">
        <v>909.13733890000003</v>
      </c>
      <c r="K25" s="327">
        <v>3.275580395964691</v>
      </c>
      <c r="M25" s="19"/>
      <c r="N25" s="19"/>
      <c r="O25" s="30"/>
    </row>
    <row r="26" spans="1:15" ht="10.15" customHeight="1">
      <c r="A26" s="23" t="s">
        <v>30</v>
      </c>
      <c r="B26" s="325">
        <v>954.52</v>
      </c>
      <c r="C26" s="326">
        <v>2.5901629999999995</v>
      </c>
      <c r="D26" s="299" t="s">
        <v>216</v>
      </c>
      <c r="E26" s="325">
        <v>957.11016299999994</v>
      </c>
      <c r="F26" s="302"/>
      <c r="G26" s="299" t="s">
        <v>216</v>
      </c>
      <c r="H26" s="326">
        <v>9.7182750000000002</v>
      </c>
      <c r="I26" s="302"/>
      <c r="J26" s="325">
        <v>947.39188799999999</v>
      </c>
      <c r="K26" s="327">
        <v>3.3717893627925517</v>
      </c>
      <c r="M26" s="19"/>
      <c r="N26" s="19"/>
      <c r="O26" s="30"/>
    </row>
    <row r="27" spans="1:15" ht="10.15" customHeight="1">
      <c r="A27" s="23" t="s">
        <v>31</v>
      </c>
      <c r="B27" s="325">
        <v>804.08</v>
      </c>
      <c r="C27" s="326">
        <v>9.0537580000000002</v>
      </c>
      <c r="D27" s="299" t="s">
        <v>216</v>
      </c>
      <c r="E27" s="325">
        <v>813.13375800000006</v>
      </c>
      <c r="F27" s="302"/>
      <c r="G27" s="299" t="s">
        <v>216</v>
      </c>
      <c r="H27" s="326">
        <v>12.747372</v>
      </c>
      <c r="I27" s="302"/>
      <c r="J27" s="325">
        <v>800.38638600000002</v>
      </c>
      <c r="K27" s="327">
        <v>2.8190520313506737</v>
      </c>
      <c r="L27" s="30"/>
      <c r="M27" s="19"/>
      <c r="N27" s="19"/>
      <c r="O27" s="30"/>
    </row>
    <row r="28" spans="1:15" ht="10.15" customHeight="1">
      <c r="A28" s="23" t="s">
        <v>32</v>
      </c>
      <c r="B28" s="325">
        <v>842.22</v>
      </c>
      <c r="C28" s="326">
        <v>27.036094000000006</v>
      </c>
      <c r="D28" s="299" t="s">
        <v>216</v>
      </c>
      <c r="E28" s="325">
        <v>869.25609400000008</v>
      </c>
      <c r="F28" s="302"/>
      <c r="G28" s="299" t="s">
        <v>216</v>
      </c>
      <c r="H28" s="326">
        <v>14.064338000000001</v>
      </c>
      <c r="I28" s="302"/>
      <c r="J28" s="325">
        <v>855.19175600000005</v>
      </c>
      <c r="K28" s="327">
        <v>2.9819694968638113</v>
      </c>
      <c r="L28" s="30"/>
      <c r="M28" s="19"/>
      <c r="N28" s="19"/>
      <c r="O28" s="30"/>
    </row>
    <row r="29" spans="1:15" ht="10.15" customHeight="1">
      <c r="A29" s="23" t="s">
        <v>151</v>
      </c>
      <c r="B29" s="325">
        <v>728.26</v>
      </c>
      <c r="C29" s="326">
        <v>33.673772</v>
      </c>
      <c r="D29" s="299" t="s">
        <v>216</v>
      </c>
      <c r="E29" s="325">
        <v>761.93377199999998</v>
      </c>
      <c r="F29" s="302"/>
      <c r="G29" s="299" t="s">
        <v>216</v>
      </c>
      <c r="H29" s="326">
        <v>11.556352</v>
      </c>
      <c r="I29" s="302"/>
      <c r="J29" s="325">
        <v>750.37742000000003</v>
      </c>
      <c r="K29" s="327">
        <v>2.5918198729354538</v>
      </c>
      <c r="L29" s="30"/>
      <c r="M29" s="19"/>
      <c r="N29" s="19"/>
      <c r="O29" s="30"/>
    </row>
    <row r="30" spans="1:15" ht="10.15" customHeight="1">
      <c r="A30" s="23" t="s">
        <v>152</v>
      </c>
      <c r="B30" s="325">
        <v>737</v>
      </c>
      <c r="C30" s="326">
        <v>47.905004999999989</v>
      </c>
      <c r="D30" s="299" t="s">
        <v>216</v>
      </c>
      <c r="E30" s="325">
        <v>784.90500499999996</v>
      </c>
      <c r="F30" s="302"/>
      <c r="G30" s="299" t="s">
        <v>216</v>
      </c>
      <c r="H30" s="326">
        <v>9.5436010000000024</v>
      </c>
      <c r="I30" s="302"/>
      <c r="J30" s="325">
        <v>775.36140399999999</v>
      </c>
      <c r="K30" s="327">
        <v>2.6536034384801028</v>
      </c>
      <c r="L30" s="30"/>
      <c r="M30" s="19"/>
      <c r="N30" s="19"/>
      <c r="O30" s="30"/>
    </row>
    <row r="31" spans="1:15" ht="10.15" customHeight="1">
      <c r="A31" s="23" t="s">
        <v>35</v>
      </c>
      <c r="B31" s="325">
        <v>718.26</v>
      </c>
      <c r="C31" s="326">
        <v>43.256483999999993</v>
      </c>
      <c r="D31" s="299" t="s">
        <v>216</v>
      </c>
      <c r="E31" s="325">
        <v>761.51648399999999</v>
      </c>
      <c r="F31" s="302"/>
      <c r="G31" s="299" t="s">
        <v>216</v>
      </c>
      <c r="H31" s="326">
        <v>23.106627</v>
      </c>
      <c r="I31" s="302"/>
      <c r="J31" s="325">
        <v>738.40985699999999</v>
      </c>
      <c r="K31" s="327">
        <v>2.5038134648604524</v>
      </c>
      <c r="L31" s="30"/>
      <c r="M31" s="19"/>
      <c r="N31" s="19"/>
      <c r="O31" s="30"/>
    </row>
    <row r="32" spans="1:15" ht="10.15" customHeight="1">
      <c r="A32" s="23" t="s">
        <v>36</v>
      </c>
      <c r="B32" s="325">
        <v>634.54</v>
      </c>
      <c r="C32" s="326">
        <v>68.818872999999996</v>
      </c>
      <c r="D32" s="299" t="s">
        <v>216</v>
      </c>
      <c r="E32" s="325">
        <v>703.3588729999999</v>
      </c>
      <c r="F32" s="302"/>
      <c r="G32" s="299" t="s">
        <v>216</v>
      </c>
      <c r="H32" s="326">
        <v>23.708470000000002</v>
      </c>
      <c r="I32" s="302"/>
      <c r="J32" s="325">
        <v>679.65040299999987</v>
      </c>
      <c r="K32" s="327">
        <v>2.2834142946259579</v>
      </c>
      <c r="L32" s="30"/>
      <c r="M32" s="19"/>
      <c r="N32" s="19"/>
      <c r="O32" s="30"/>
    </row>
    <row r="33" spans="1:15" ht="10.15" customHeight="1">
      <c r="A33" s="23" t="s">
        <v>153</v>
      </c>
      <c r="B33" s="325">
        <v>660.80000000000007</v>
      </c>
      <c r="C33" s="326">
        <v>74.285921999999999</v>
      </c>
      <c r="D33" s="299" t="s">
        <v>216</v>
      </c>
      <c r="E33" s="325">
        <v>735.0859220000001</v>
      </c>
      <c r="F33" s="302"/>
      <c r="G33" s="299" t="s">
        <v>216</v>
      </c>
      <c r="H33" s="326">
        <v>18.635601999999999</v>
      </c>
      <c r="I33" s="302"/>
      <c r="J33" s="325">
        <v>716.45032000000015</v>
      </c>
      <c r="K33" s="327">
        <v>2.3836032840060035</v>
      </c>
      <c r="L33" s="30"/>
      <c r="M33" s="19"/>
      <c r="N33" s="19"/>
      <c r="O33" s="30"/>
    </row>
    <row r="34" spans="1:15" ht="10.15" customHeight="1">
      <c r="A34" s="23" t="s">
        <v>154</v>
      </c>
      <c r="B34" s="325">
        <v>639.78</v>
      </c>
      <c r="C34" s="326">
        <v>72.115722000000005</v>
      </c>
      <c r="D34" s="299" t="s">
        <v>216</v>
      </c>
      <c r="E34" s="325">
        <v>711.89572199999998</v>
      </c>
      <c r="F34" s="302"/>
      <c r="G34" s="299" t="s">
        <v>216</v>
      </c>
      <c r="H34" s="326">
        <v>17.550287000000001</v>
      </c>
      <c r="I34" s="302"/>
      <c r="J34" s="325">
        <v>694.34543499999995</v>
      </c>
      <c r="K34" s="327">
        <v>2.287745092510697</v>
      </c>
      <c r="L34" s="30"/>
      <c r="M34" s="19"/>
      <c r="N34" s="19"/>
      <c r="O34" s="30"/>
    </row>
    <row r="35" spans="1:15" ht="10.15" customHeight="1">
      <c r="A35" s="23" t="s">
        <v>155</v>
      </c>
      <c r="B35" s="325">
        <v>639.9</v>
      </c>
      <c r="C35" s="326">
        <v>63.048605999999999</v>
      </c>
      <c r="D35" s="299" t="s">
        <v>216</v>
      </c>
      <c r="E35" s="325">
        <v>702.94860599999993</v>
      </c>
      <c r="F35" s="302"/>
      <c r="G35" s="299" t="s">
        <v>216</v>
      </c>
      <c r="H35" s="326">
        <v>16.569210999999999</v>
      </c>
      <c r="I35" s="302"/>
      <c r="J35" s="325">
        <v>686.37939499999993</v>
      </c>
      <c r="K35" s="327">
        <v>2.2415483098909075</v>
      </c>
      <c r="L35" s="30"/>
      <c r="M35" s="19"/>
      <c r="N35" s="19"/>
      <c r="O35" s="30"/>
    </row>
    <row r="36" spans="1:15" ht="10.15" customHeight="1">
      <c r="A36" s="23" t="s">
        <v>156</v>
      </c>
      <c r="B36" s="325">
        <v>704.04</v>
      </c>
      <c r="C36" s="326">
        <v>63.596533000000001</v>
      </c>
      <c r="D36" s="299" t="s">
        <v>216</v>
      </c>
      <c r="E36" s="325">
        <v>767.63653299999999</v>
      </c>
      <c r="F36" s="302"/>
      <c r="G36" s="299" t="s">
        <v>216</v>
      </c>
      <c r="H36" s="326">
        <v>13.900392999999999</v>
      </c>
      <c r="I36" s="302"/>
      <c r="J36" s="325">
        <v>753.73613999999998</v>
      </c>
      <c r="K36" s="327">
        <v>2.440592474520491</v>
      </c>
      <c r="L36" s="30"/>
      <c r="M36" s="19"/>
      <c r="N36" s="19"/>
      <c r="O36" s="30"/>
    </row>
    <row r="37" spans="1:15" ht="10.15" customHeight="1">
      <c r="A37" s="23" t="s">
        <v>41</v>
      </c>
      <c r="B37" s="325">
        <v>563.94000000000005</v>
      </c>
      <c r="C37" s="326">
        <v>59.464476000000005</v>
      </c>
      <c r="D37" s="299" t="s">
        <v>216</v>
      </c>
      <c r="E37" s="325">
        <v>623.40447600000005</v>
      </c>
      <c r="F37" s="302"/>
      <c r="G37" s="299" t="s">
        <v>216</v>
      </c>
      <c r="H37" s="326">
        <v>18.788288000000001</v>
      </c>
      <c r="I37" s="302"/>
      <c r="J37" s="325">
        <v>604.61618800000008</v>
      </c>
      <c r="K37" s="327">
        <v>1.9469036529165464</v>
      </c>
      <c r="L37" s="30"/>
      <c r="M37" s="19"/>
      <c r="N37" s="19"/>
      <c r="O37" s="30"/>
    </row>
    <row r="38" spans="1:15" ht="10.15" customHeight="1">
      <c r="A38" s="23" t="s">
        <v>157</v>
      </c>
      <c r="B38" s="325">
        <v>642.80000000000007</v>
      </c>
      <c r="C38" s="326">
        <v>49.726635000000002</v>
      </c>
      <c r="D38" s="299" t="s">
        <v>216</v>
      </c>
      <c r="E38" s="325">
        <v>692.52663500000006</v>
      </c>
      <c r="F38" s="302"/>
      <c r="G38" s="299" t="s">
        <v>216</v>
      </c>
      <c r="H38" s="326">
        <v>18.162797999999999</v>
      </c>
      <c r="I38" s="302"/>
      <c r="J38" s="325">
        <v>674.3638370000001</v>
      </c>
      <c r="K38" s="327">
        <v>2.1557571762616172</v>
      </c>
      <c r="L38" s="30"/>
      <c r="M38" s="19"/>
      <c r="N38" s="19"/>
      <c r="O38" s="30"/>
    </row>
    <row r="39" spans="1:15" ht="10.15" customHeight="1">
      <c r="A39" s="23" t="s">
        <v>158</v>
      </c>
      <c r="B39" s="325">
        <v>598.62</v>
      </c>
      <c r="C39" s="326">
        <v>62.289587110000006</v>
      </c>
      <c r="D39" s="299" t="s">
        <v>216</v>
      </c>
      <c r="E39" s="325">
        <v>660.90958710999996</v>
      </c>
      <c r="F39" s="302"/>
      <c r="G39" s="299" t="s">
        <v>216</v>
      </c>
      <c r="H39" s="326">
        <v>18.523287079999996</v>
      </c>
      <c r="I39" s="302"/>
      <c r="J39" s="325">
        <v>642.38630002999992</v>
      </c>
      <c r="K39" s="327">
        <v>2.0387424033327317</v>
      </c>
      <c r="L39" s="30"/>
      <c r="M39" s="19"/>
      <c r="N39" s="19"/>
      <c r="O39" s="30"/>
    </row>
    <row r="40" spans="1:15" ht="10.15" customHeight="1">
      <c r="A40" s="23" t="s">
        <v>159</v>
      </c>
      <c r="B40" s="325">
        <v>583.58000000000004</v>
      </c>
      <c r="C40" s="326">
        <v>69.148555459999983</v>
      </c>
      <c r="D40" s="299" t="s">
        <v>216</v>
      </c>
      <c r="E40" s="325">
        <v>652.72855546000005</v>
      </c>
      <c r="F40" s="302"/>
      <c r="G40" s="299" t="s">
        <v>216</v>
      </c>
      <c r="H40" s="326">
        <v>13.727497759999999</v>
      </c>
      <c r="I40" s="302"/>
      <c r="J40" s="325">
        <v>639.00105770000005</v>
      </c>
      <c r="K40" s="327">
        <v>2.0137548991873264</v>
      </c>
      <c r="L40" s="30"/>
      <c r="M40" s="19"/>
      <c r="N40" s="19"/>
      <c r="O40" s="30"/>
    </row>
    <row r="41" spans="1:15" ht="10.15" customHeight="1">
      <c r="A41" s="23" t="s">
        <v>233</v>
      </c>
      <c r="B41" s="325">
        <v>562.34</v>
      </c>
      <c r="C41" s="326">
        <v>77.845357140000004</v>
      </c>
      <c r="D41" s="306" t="s">
        <v>216</v>
      </c>
      <c r="E41" s="325">
        <v>640.18535714000006</v>
      </c>
      <c r="F41" s="302"/>
      <c r="G41" s="306" t="s">
        <v>216</v>
      </c>
      <c r="H41" s="326">
        <v>10.855664550000002</v>
      </c>
      <c r="I41" s="302"/>
      <c r="J41" s="325">
        <v>629.32969259000004</v>
      </c>
      <c r="K41" s="327">
        <v>1.9685536455966908</v>
      </c>
      <c r="L41" s="30"/>
      <c r="M41" s="19"/>
      <c r="N41" s="19"/>
      <c r="O41" s="30"/>
    </row>
    <row r="42" spans="1:15" ht="10.15" customHeight="1">
      <c r="A42" s="23" t="s">
        <v>573</v>
      </c>
      <c r="B42" s="325">
        <v>576.70000000000005</v>
      </c>
      <c r="C42" s="326">
        <v>76.782731549999994</v>
      </c>
      <c r="D42" s="306" t="s">
        <v>216</v>
      </c>
      <c r="E42" s="325">
        <v>653.48273155000004</v>
      </c>
      <c r="F42" s="302"/>
      <c r="G42" s="306" t="s">
        <v>216</v>
      </c>
      <c r="H42" s="326">
        <v>10.728673909999999</v>
      </c>
      <c r="I42" s="302"/>
      <c r="J42" s="325">
        <v>642.75405764000004</v>
      </c>
      <c r="K42" s="327">
        <v>1.9962368545061357</v>
      </c>
      <c r="L42" s="30"/>
      <c r="M42" s="19"/>
      <c r="N42" s="19"/>
      <c r="O42" s="30"/>
    </row>
    <row r="43" spans="1:15" ht="10.15" customHeight="1">
      <c r="A43" s="23" t="s">
        <v>583</v>
      </c>
      <c r="B43" s="325">
        <v>461.74</v>
      </c>
      <c r="C43" s="326">
        <v>69.413623779999995</v>
      </c>
      <c r="D43" s="306" t="s">
        <v>216</v>
      </c>
      <c r="E43" s="325">
        <v>531.15362377999998</v>
      </c>
      <c r="F43" s="302"/>
      <c r="G43" s="306" t="s">
        <v>216</v>
      </c>
      <c r="H43" s="326">
        <v>16.481460859999999</v>
      </c>
      <c r="I43" s="302"/>
      <c r="J43" s="325">
        <v>514.67216292000001</v>
      </c>
      <c r="K43" s="327">
        <v>1.5874284893566926</v>
      </c>
      <c r="L43" s="30"/>
      <c r="M43" s="19"/>
      <c r="N43" s="19"/>
      <c r="O43" s="30"/>
    </row>
    <row r="44" spans="1:15" ht="10.15" customHeight="1">
      <c r="A44" s="23" t="s">
        <v>621</v>
      </c>
      <c r="B44" s="325">
        <v>490.40000000000003</v>
      </c>
      <c r="C44" s="326">
        <v>69.448974890000017</v>
      </c>
      <c r="D44" s="306" t="s">
        <v>216</v>
      </c>
      <c r="E44" s="325">
        <v>559.84897489000002</v>
      </c>
      <c r="F44" s="302"/>
      <c r="G44" s="306" t="s">
        <v>216</v>
      </c>
      <c r="H44" s="326">
        <v>17.337850669999998</v>
      </c>
      <c r="I44" s="302"/>
      <c r="J44" s="325">
        <v>542.51112422000006</v>
      </c>
      <c r="K44" s="327">
        <v>1.663031974228677</v>
      </c>
      <c r="L44" s="30"/>
      <c r="M44" s="19"/>
      <c r="N44" s="19"/>
      <c r="O44" s="30"/>
    </row>
    <row r="45" spans="1:15" ht="10.15" customHeight="1">
      <c r="A45" s="31" t="s">
        <v>634</v>
      </c>
      <c r="B45" s="328">
        <v>485.12</v>
      </c>
      <c r="C45" s="329">
        <v>62.343403230000007</v>
      </c>
      <c r="D45" s="308" t="s">
        <v>216</v>
      </c>
      <c r="E45" s="328">
        <v>547.46340323000004</v>
      </c>
      <c r="F45" s="310"/>
      <c r="G45" s="308" t="s">
        <v>216</v>
      </c>
      <c r="H45" s="329">
        <v>8.1531485099999994</v>
      </c>
      <c r="I45" s="310"/>
      <c r="J45" s="328">
        <v>539.31025471999999</v>
      </c>
      <c r="K45" s="330">
        <v>1.6430797243469779</v>
      </c>
      <c r="L45" s="30"/>
      <c r="M45" s="19"/>
      <c r="N45" s="19"/>
      <c r="O45" s="30"/>
    </row>
    <row r="46" spans="1:15">
      <c r="A46" s="39" t="s">
        <v>551</v>
      </c>
      <c r="B46" s="40"/>
      <c r="C46" s="40"/>
      <c r="D46" s="3"/>
      <c r="E46" s="3"/>
      <c r="F46" s="3"/>
      <c r="G46" s="3"/>
      <c r="H46" s="3"/>
      <c r="I46" s="3"/>
      <c r="J46" s="3"/>
      <c r="K46" s="3"/>
    </row>
    <row r="47" spans="1:15">
      <c r="A47" s="39" t="s">
        <v>647</v>
      </c>
      <c r="B47" s="40"/>
      <c r="C47" s="40"/>
      <c r="D47" s="3"/>
      <c r="E47" s="3"/>
      <c r="F47" s="3"/>
      <c r="G47" s="3"/>
      <c r="H47" s="3"/>
      <c r="I47" s="3"/>
      <c r="J47" s="3"/>
      <c r="K47" s="3"/>
    </row>
    <row r="48" spans="1:15" ht="13.15" customHeight="1">
      <c r="A48" s="43" t="s">
        <v>43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51" spans="2:14">
      <c r="B51" s="19"/>
      <c r="C51" s="19"/>
      <c r="E51" s="19"/>
      <c r="H51" s="19"/>
      <c r="J51" s="19"/>
      <c r="K51" s="30"/>
    </row>
    <row r="52" spans="2:14">
      <c r="B52" s="19"/>
      <c r="C52" s="19"/>
      <c r="E52" s="19"/>
      <c r="H52" s="19"/>
      <c r="J52" s="19"/>
      <c r="K52" s="30"/>
    </row>
    <row r="53" spans="2:14">
      <c r="B53" s="19"/>
      <c r="C53" s="19"/>
      <c r="E53" s="19"/>
      <c r="H53" s="19"/>
      <c r="J53" s="19"/>
      <c r="K53" s="30"/>
      <c r="L53" s="19"/>
      <c r="M53" s="19"/>
      <c r="N53" s="30"/>
    </row>
    <row r="54" spans="2:14">
      <c r="B54" s="19"/>
      <c r="C54" s="19"/>
      <c r="E54" s="19"/>
      <c r="H54" s="19"/>
      <c r="J54" s="19"/>
      <c r="K54" s="30"/>
      <c r="L54" s="19"/>
      <c r="M54" s="19"/>
      <c r="N54" s="30"/>
    </row>
    <row r="55" spans="2:14">
      <c r="B55" s="19"/>
      <c r="C55" s="19"/>
      <c r="E55" s="19"/>
      <c r="H55" s="19"/>
      <c r="J55" s="19"/>
      <c r="K55" s="30"/>
      <c r="L55" s="19"/>
      <c r="M55" s="19"/>
      <c r="N55" s="30"/>
    </row>
    <row r="56" spans="2:14">
      <c r="B56" s="19"/>
      <c r="C56" s="19"/>
      <c r="E56" s="19"/>
      <c r="H56" s="19"/>
      <c r="J56" s="19"/>
      <c r="K56" s="30"/>
      <c r="L56" s="19"/>
      <c r="M56" s="19"/>
      <c r="N56" s="30"/>
    </row>
    <row r="57" spans="2:14">
      <c r="L57" s="19"/>
      <c r="M57" s="19"/>
      <c r="N57" s="30"/>
    </row>
  </sheetData>
  <mergeCells count="1">
    <mergeCell ref="B5:J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M57"/>
  <sheetViews>
    <sheetView showGridLines="0" workbookViewId="0">
      <selection activeCell="A28" activeCellId="1" sqref="A17 A28"/>
    </sheetView>
  </sheetViews>
  <sheetFormatPr defaultColWidth="9.7109375" defaultRowHeight="12"/>
  <cols>
    <col min="1" max="1" width="10.28515625" customWidth="1"/>
    <col min="2" max="4" width="14.42578125" customWidth="1"/>
    <col min="5" max="5" width="2.7109375" customWidth="1"/>
    <col min="6" max="6" width="14.42578125" customWidth="1"/>
    <col min="7" max="7" width="2.7109375" customWidth="1"/>
    <col min="8" max="9" width="14.42578125" customWidth="1"/>
    <col min="11" max="11" width="11.7109375" customWidth="1"/>
  </cols>
  <sheetData>
    <row r="1" spans="1:9">
      <c r="A1" s="1" t="s">
        <v>317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>
      <c r="A3" s="143" t="s">
        <v>318</v>
      </c>
      <c r="B3" s="3"/>
      <c r="C3" s="3"/>
      <c r="D3" s="3"/>
      <c r="E3" s="3"/>
      <c r="F3" s="3"/>
      <c r="G3" s="3"/>
      <c r="H3" s="7"/>
      <c r="I3" s="7" t="s">
        <v>3</v>
      </c>
    </row>
    <row r="4" spans="1:9">
      <c r="A4" s="67"/>
      <c r="B4" s="10" t="s">
        <v>319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9</v>
      </c>
    </row>
    <row r="5" spans="1:9" ht="15" customHeight="1">
      <c r="A5" s="80"/>
      <c r="B5" s="610" t="s">
        <v>520</v>
      </c>
      <c r="C5" s="610"/>
      <c r="D5" s="610"/>
      <c r="E5" s="610"/>
      <c r="F5" s="610"/>
      <c r="G5" s="610"/>
      <c r="H5" s="610"/>
      <c r="I5" s="14" t="s">
        <v>10</v>
      </c>
    </row>
    <row r="6" spans="1:9" ht="3" customHeight="1">
      <c r="A6" s="6"/>
      <c r="B6" s="149"/>
      <c r="C6" s="149"/>
      <c r="D6" s="149"/>
      <c r="E6" s="149"/>
      <c r="F6" s="149"/>
      <c r="G6" s="149"/>
      <c r="H6" s="149"/>
      <c r="I6" s="3"/>
    </row>
    <row r="7" spans="1:9" ht="10.15" customHeight="1">
      <c r="A7" s="294" t="s">
        <v>180</v>
      </c>
      <c r="B7" s="20">
        <v>351.36337039204199</v>
      </c>
      <c r="C7" s="20">
        <v>461.90577300000001</v>
      </c>
      <c r="D7" s="20">
        <v>813.269143392042</v>
      </c>
      <c r="E7" s="144"/>
      <c r="F7" s="20">
        <v>20.240152999999999</v>
      </c>
      <c r="G7" s="15"/>
      <c r="H7" s="20">
        <v>793.02899039204203</v>
      </c>
      <c r="I7" s="145">
        <v>3.4823822944768801</v>
      </c>
    </row>
    <row r="8" spans="1:9" ht="10.15" customHeight="1">
      <c r="A8" s="294" t="s">
        <v>182</v>
      </c>
      <c r="B8" s="20">
        <v>327.98127559976598</v>
      </c>
      <c r="C8" s="20">
        <v>429.72583600000002</v>
      </c>
      <c r="D8" s="20">
        <v>757.70711159976599</v>
      </c>
      <c r="E8" s="144"/>
      <c r="F8" s="20">
        <v>23.533666</v>
      </c>
      <c r="G8" s="15"/>
      <c r="H8" s="20">
        <v>734.17344559976596</v>
      </c>
      <c r="I8" s="145">
        <v>3.1925303984057001</v>
      </c>
    </row>
    <row r="9" spans="1:9" ht="10.15" customHeight="1">
      <c r="A9" s="294" t="s">
        <v>183</v>
      </c>
      <c r="B9" s="20">
        <v>342.516091281451</v>
      </c>
      <c r="C9" s="20">
        <v>427.80356599999999</v>
      </c>
      <c r="D9" s="20">
        <v>770.31965728145099</v>
      </c>
      <c r="E9" s="144"/>
      <c r="F9" s="20">
        <v>26.834038</v>
      </c>
      <c r="G9" s="15"/>
      <c r="H9" s="20">
        <v>743.48561928145102</v>
      </c>
      <c r="I9" s="145">
        <v>3.2020846007608101</v>
      </c>
    </row>
    <row r="10" spans="1:9" ht="10.15" customHeight="1">
      <c r="A10" s="294" t="s">
        <v>184</v>
      </c>
      <c r="B10" s="20">
        <v>380.43300175541202</v>
      </c>
      <c r="C10" s="20">
        <v>404.913319</v>
      </c>
      <c r="D10" s="20">
        <v>785.34632075541299</v>
      </c>
      <c r="E10" s="144"/>
      <c r="F10" s="20">
        <v>26.557970000000001</v>
      </c>
      <c r="G10" s="15"/>
      <c r="H10" s="20">
        <v>758.78835075541303</v>
      </c>
      <c r="I10" s="145">
        <v>3.2384365416117</v>
      </c>
    </row>
    <row r="11" spans="1:9" ht="10.15" customHeight="1">
      <c r="A11" s="294" t="s">
        <v>185</v>
      </c>
      <c r="B11" s="20">
        <v>303.96723229959002</v>
      </c>
      <c r="C11" s="20">
        <v>418.09614599999998</v>
      </c>
      <c r="D11" s="20">
        <v>722.06337829959</v>
      </c>
      <c r="E11" s="144"/>
      <c r="F11" s="20">
        <v>28.096708</v>
      </c>
      <c r="G11" s="15"/>
      <c r="H11" s="20">
        <v>693.96667029958996</v>
      </c>
      <c r="I11" s="145">
        <v>2.9362070772741502</v>
      </c>
    </row>
    <row r="12" spans="1:9" ht="10.15" customHeight="1">
      <c r="A12" s="294" t="s">
        <v>186</v>
      </c>
      <c r="B12" s="20">
        <v>278.68929198361599</v>
      </c>
      <c r="C12" s="20">
        <v>526.62731199999996</v>
      </c>
      <c r="D12" s="20">
        <v>805.31660398361601</v>
      </c>
      <c r="E12" s="144"/>
      <c r="F12" s="20">
        <v>16.161387999999999</v>
      </c>
      <c r="G12" s="15"/>
      <c r="H12" s="20">
        <v>789.15521598361602</v>
      </c>
      <c r="I12" s="145">
        <v>3.3092986672465501</v>
      </c>
    </row>
    <row r="13" spans="1:9" ht="10.15" customHeight="1">
      <c r="A13" s="294" t="s">
        <v>187</v>
      </c>
      <c r="B13" s="20">
        <v>324.82153306026902</v>
      </c>
      <c r="C13" s="20">
        <v>558.73373500000002</v>
      </c>
      <c r="D13" s="20">
        <v>883.55526806026899</v>
      </c>
      <c r="E13" s="144"/>
      <c r="F13" s="20">
        <v>22.203246</v>
      </c>
      <c r="G13" s="15"/>
      <c r="H13" s="20">
        <v>861.35202206026895</v>
      </c>
      <c r="I13" s="145">
        <v>3.57925802120194</v>
      </c>
    </row>
    <row r="14" spans="1:9" ht="10.15" customHeight="1">
      <c r="A14" s="294" t="s">
        <v>188</v>
      </c>
      <c r="B14" s="20">
        <v>222.024575775307</v>
      </c>
      <c r="C14" s="20">
        <v>528.78734899999995</v>
      </c>
      <c r="D14" s="20">
        <v>750.81192477530703</v>
      </c>
      <c r="E14" s="144"/>
      <c r="F14" s="20">
        <v>15.948804000000001</v>
      </c>
      <c r="G14" s="15"/>
      <c r="H14" s="20">
        <v>734.86312077530704</v>
      </c>
      <c r="I14" s="145">
        <v>3.0265692524641601</v>
      </c>
    </row>
    <row r="15" spans="1:9" ht="10.15" customHeight="1">
      <c r="A15" s="294" t="s">
        <v>189</v>
      </c>
      <c r="B15" s="20">
        <v>209.29198361614999</v>
      </c>
      <c r="C15" s="20">
        <v>547.72148300000003</v>
      </c>
      <c r="D15" s="20">
        <v>757.01346661615003</v>
      </c>
      <c r="E15" s="144"/>
      <c r="F15" s="20">
        <v>27.545252999999999</v>
      </c>
      <c r="G15" s="15"/>
      <c r="H15" s="20">
        <v>729.46821361615002</v>
      </c>
      <c r="I15" s="145">
        <v>2.9771660944006801</v>
      </c>
    </row>
    <row r="16" spans="1:9" ht="10.15" customHeight="1">
      <c r="A16" s="294" t="s">
        <v>190</v>
      </c>
      <c r="B16" s="20">
        <v>173.08367466354599</v>
      </c>
      <c r="C16" s="20">
        <v>649.36690091239996</v>
      </c>
      <c r="D16" s="20">
        <v>822.450575575946</v>
      </c>
      <c r="E16" s="144"/>
      <c r="F16" s="20">
        <v>19.8921058</v>
      </c>
      <c r="G16" s="15"/>
      <c r="H16" s="20">
        <v>802.55846977594604</v>
      </c>
      <c r="I16" s="145">
        <v>3.2447318683278401</v>
      </c>
    </row>
    <row r="17" spans="1:13" ht="10.15" customHeight="1">
      <c r="A17" s="294" t="s">
        <v>191</v>
      </c>
      <c r="B17" s="20">
        <v>172.68578115857201</v>
      </c>
      <c r="C17" s="20">
        <v>604.01851260000001</v>
      </c>
      <c r="D17" s="20">
        <v>776.70429375857202</v>
      </c>
      <c r="E17" s="144"/>
      <c r="F17" s="20">
        <v>15.471882799999999</v>
      </c>
      <c r="G17" s="15"/>
      <c r="H17" s="20">
        <v>761.23241095857202</v>
      </c>
      <c r="I17" s="145">
        <v>3.0460505904515802</v>
      </c>
    </row>
    <row r="18" spans="1:13" ht="10.15" customHeight="1">
      <c r="A18" s="294" t="s">
        <v>192</v>
      </c>
      <c r="B18" s="20">
        <v>171.094207138678</v>
      </c>
      <c r="C18" s="20">
        <v>632.83704379999995</v>
      </c>
      <c r="D18" s="20">
        <v>803.93125093867798</v>
      </c>
      <c r="E18" s="144"/>
      <c r="F18" s="20">
        <v>18.538481399999998</v>
      </c>
      <c r="G18" s="15"/>
      <c r="H18" s="20">
        <v>785.39276953867704</v>
      </c>
      <c r="I18" s="145">
        <v>3.1</v>
      </c>
    </row>
    <row r="19" spans="1:13" ht="10.15" customHeight="1">
      <c r="A19" s="294" t="s">
        <v>193</v>
      </c>
      <c r="B19" s="20">
        <v>167.115272088941</v>
      </c>
      <c r="C19" s="20">
        <v>761.55499999999995</v>
      </c>
      <c r="D19" s="20">
        <v>928.67027208894103</v>
      </c>
      <c r="E19" s="144"/>
      <c r="F19" s="20">
        <v>14.014642200000001</v>
      </c>
      <c r="G19" s="15"/>
      <c r="H19" s="20">
        <v>914.65562988894101</v>
      </c>
      <c r="I19" s="145">
        <v>3.56</v>
      </c>
    </row>
    <row r="20" spans="1:13" ht="10.15" customHeight="1">
      <c r="A20" s="294" t="s">
        <v>320</v>
      </c>
      <c r="B20" s="20">
        <v>93.504973668812198</v>
      </c>
      <c r="C20" s="20">
        <v>761.93399999999997</v>
      </c>
      <c r="D20" s="20">
        <v>855.43897366881197</v>
      </c>
      <c r="E20" s="144"/>
      <c r="F20" s="20">
        <v>9.7379999999999995</v>
      </c>
      <c r="G20" s="15"/>
      <c r="H20" s="20">
        <v>845.70097366881203</v>
      </c>
      <c r="I20" s="145">
        <v>3.25</v>
      </c>
    </row>
    <row r="21" spans="1:13" ht="10.15" customHeight="1">
      <c r="A21" s="6" t="s">
        <v>218</v>
      </c>
      <c r="B21" s="20">
        <v>93.504973668812198</v>
      </c>
      <c r="C21" s="20">
        <v>740.7</v>
      </c>
      <c r="D21" s="20">
        <v>834.2</v>
      </c>
      <c r="E21" s="144"/>
      <c r="F21" s="20">
        <v>8.3000000000000007</v>
      </c>
      <c r="G21" s="15"/>
      <c r="H21" s="20">
        <v>825.9</v>
      </c>
      <c r="I21" s="145">
        <v>3.14</v>
      </c>
    </row>
    <row r="22" spans="1:13" ht="10.15" customHeight="1">
      <c r="A22" s="88" t="s">
        <v>195</v>
      </c>
      <c r="B22" s="28">
        <v>87.5</v>
      </c>
      <c r="C22" s="28">
        <v>655</v>
      </c>
      <c r="D22" s="28">
        <v>742.5</v>
      </c>
      <c r="E22" s="157"/>
      <c r="F22" s="28">
        <v>8</v>
      </c>
      <c r="G22" s="24"/>
      <c r="H22" s="28">
        <v>734.5</v>
      </c>
      <c r="I22" s="27">
        <v>2.76</v>
      </c>
    </row>
    <row r="23" spans="1:13" ht="10.15" customHeight="1">
      <c r="A23" s="23" t="s">
        <v>321</v>
      </c>
      <c r="B23" s="28">
        <v>92.3</v>
      </c>
      <c r="C23" s="28">
        <v>659.8</v>
      </c>
      <c r="D23" s="28">
        <v>752.2</v>
      </c>
      <c r="E23" s="157"/>
      <c r="F23" s="28">
        <v>7.5</v>
      </c>
      <c r="G23" s="24"/>
      <c r="H23" s="28">
        <v>744.6</v>
      </c>
      <c r="I23" s="27">
        <v>2.76</v>
      </c>
    </row>
    <row r="24" spans="1:13" ht="10.15" customHeight="1">
      <c r="A24" s="23" t="s">
        <v>197</v>
      </c>
      <c r="B24" s="28">
        <v>87.9</v>
      </c>
      <c r="C24" s="28">
        <v>661.2</v>
      </c>
      <c r="D24" s="28">
        <v>749.1</v>
      </c>
      <c r="E24" s="157"/>
      <c r="F24" s="28">
        <v>8.3000000000000007</v>
      </c>
      <c r="G24" s="24"/>
      <c r="H24" s="28">
        <v>740.8</v>
      </c>
      <c r="I24" s="27">
        <v>2.72</v>
      </c>
    </row>
    <row r="25" spans="1:13" ht="10.15" customHeight="1">
      <c r="A25" s="23" t="s">
        <v>322</v>
      </c>
      <c r="B25" s="28">
        <v>87.934464599180785</v>
      </c>
      <c r="C25" s="28">
        <v>548.39862018899998</v>
      </c>
      <c r="D25" s="28">
        <v>636.33308478818071</v>
      </c>
      <c r="E25" s="157"/>
      <c r="F25" s="28">
        <v>10.335545718372</v>
      </c>
      <c r="G25" s="24"/>
      <c r="H25" s="28">
        <v>625.99753906980868</v>
      </c>
      <c r="I25" s="27">
        <v>2.2684768859770932</v>
      </c>
    </row>
    <row r="26" spans="1:13" ht="10.15" customHeight="1">
      <c r="A26" s="23" t="s">
        <v>323</v>
      </c>
      <c r="B26" s="28">
        <v>91.51550614394381</v>
      </c>
      <c r="C26" s="28">
        <v>758.42422782587983</v>
      </c>
      <c r="D26" s="28">
        <v>849.93973396982369</v>
      </c>
      <c r="E26" s="157"/>
      <c r="F26" s="28">
        <v>6.5622205250280006</v>
      </c>
      <c r="G26" s="24"/>
      <c r="H26" s="28">
        <v>843.37751344479568</v>
      </c>
      <c r="I26" s="27">
        <v>3.0212990909523243</v>
      </c>
    </row>
    <row r="27" spans="1:13" ht="10.15" customHeight="1">
      <c r="A27" s="23" t="s">
        <v>324</v>
      </c>
      <c r="B27" s="28">
        <v>92.311293153891157</v>
      </c>
      <c r="C27" s="28">
        <v>704.37587100000007</v>
      </c>
      <c r="D27" s="28">
        <v>796.68716415389122</v>
      </c>
      <c r="E27" s="65"/>
      <c r="F27" s="157">
        <v>5.5451468254140002</v>
      </c>
      <c r="G27" s="24"/>
      <c r="H27" s="28">
        <v>791.14201732847721</v>
      </c>
      <c r="I27" s="27">
        <v>2.8016473850311678</v>
      </c>
      <c r="J27" s="30"/>
      <c r="K27" s="19"/>
      <c r="L27" s="19"/>
      <c r="M27" s="19"/>
    </row>
    <row r="28" spans="1:13" ht="10.15" customHeight="1">
      <c r="A28" s="23" t="s">
        <v>325</v>
      </c>
      <c r="B28" s="28">
        <v>84.751316559391441</v>
      </c>
      <c r="C28" s="28">
        <v>648.13645800000006</v>
      </c>
      <c r="D28" s="28">
        <v>732.88777455939146</v>
      </c>
      <c r="E28" s="65"/>
      <c r="F28" s="157">
        <v>4.6808820904860005</v>
      </c>
      <c r="G28" s="24"/>
      <c r="H28" s="28">
        <v>728.20689246890549</v>
      </c>
      <c r="I28" s="27">
        <v>2.5523444545189986</v>
      </c>
      <c r="J28" s="30"/>
      <c r="K28" s="19"/>
      <c r="L28" s="19"/>
      <c r="M28" s="19"/>
    </row>
    <row r="29" spans="1:13" ht="10.15" customHeight="1">
      <c r="A29" s="23" t="s">
        <v>326</v>
      </c>
      <c r="B29" s="28">
        <v>80.77238150965475</v>
      </c>
      <c r="C29" s="28">
        <v>684.45736699999998</v>
      </c>
      <c r="D29" s="28">
        <v>765.22974850965477</v>
      </c>
      <c r="E29" s="65"/>
      <c r="F29" s="157">
        <v>4.2131340546120004</v>
      </c>
      <c r="G29" s="24"/>
      <c r="H29" s="28">
        <v>761.01661445504271</v>
      </c>
      <c r="I29" s="27">
        <v>2.6414574380878375</v>
      </c>
      <c r="J29" s="30"/>
      <c r="K29" s="19"/>
      <c r="L29" s="19"/>
      <c r="M29" s="19"/>
    </row>
    <row r="30" spans="1:13" ht="10.15" customHeight="1">
      <c r="A30" s="23" t="s">
        <v>327</v>
      </c>
      <c r="B30" s="28">
        <v>67.641895845523692</v>
      </c>
      <c r="C30" s="28">
        <v>744.73961216999987</v>
      </c>
      <c r="D30" s="28">
        <v>812.38150801552354</v>
      </c>
      <c r="E30" s="65"/>
      <c r="F30" s="157">
        <v>6.0407877400000007</v>
      </c>
      <c r="G30" s="24"/>
      <c r="H30" s="28">
        <v>806.34072027552349</v>
      </c>
      <c r="I30" s="27">
        <v>2.7726488379925667</v>
      </c>
      <c r="J30" s="30"/>
      <c r="K30" s="19"/>
      <c r="L30" s="19"/>
      <c r="M30" s="19"/>
    </row>
    <row r="31" spans="1:13" ht="10.15" customHeight="1">
      <c r="A31" s="23" t="s">
        <v>328</v>
      </c>
      <c r="B31" s="28">
        <v>46.155646576945578</v>
      </c>
      <c r="C31" s="28">
        <v>725.71999204999997</v>
      </c>
      <c r="D31" s="28">
        <v>771.8756386269456</v>
      </c>
      <c r="E31" s="65"/>
      <c r="F31" s="157">
        <v>6.4513963800000003</v>
      </c>
      <c r="G31" s="24"/>
      <c r="H31" s="28">
        <v>765.4242422469456</v>
      </c>
      <c r="I31" s="27">
        <v>2.6082462174836194</v>
      </c>
      <c r="J31" s="30"/>
      <c r="K31" s="19"/>
      <c r="L31" s="19"/>
      <c r="M31" s="19"/>
    </row>
    <row r="32" spans="1:13" ht="10.15" customHeight="1">
      <c r="A32" s="23" t="s">
        <v>329</v>
      </c>
      <c r="B32" s="28">
        <v>42.17671152720888</v>
      </c>
      <c r="C32" s="28">
        <v>790.84956127999999</v>
      </c>
      <c r="D32" s="28">
        <v>833.0262728072089</v>
      </c>
      <c r="E32" s="65"/>
      <c r="F32" s="157">
        <v>8.1364859799999998</v>
      </c>
      <c r="G32" s="24"/>
      <c r="H32" s="28">
        <v>824.88978682720892</v>
      </c>
      <c r="I32" s="27">
        <v>2.7850377305445195</v>
      </c>
      <c r="J32" s="30"/>
      <c r="K32" s="19"/>
      <c r="L32" s="19"/>
      <c r="M32" s="19"/>
    </row>
    <row r="33" spans="1:13" ht="10.15" customHeight="1">
      <c r="A33" s="23" t="s">
        <v>330</v>
      </c>
      <c r="B33" s="28">
        <v>35.412521942656518</v>
      </c>
      <c r="C33" s="28">
        <v>807.7300543099999</v>
      </c>
      <c r="D33" s="28">
        <v>843.14257625265645</v>
      </c>
      <c r="E33" s="65"/>
      <c r="F33" s="157">
        <v>6.54686974</v>
      </c>
      <c r="G33" s="24"/>
      <c r="H33" s="28">
        <v>836.59570651265642</v>
      </c>
      <c r="I33" s="27">
        <v>2.79801802086252</v>
      </c>
      <c r="J33" s="30"/>
      <c r="K33" s="19"/>
      <c r="L33" s="19"/>
      <c r="M33" s="19"/>
    </row>
    <row r="34" spans="1:13" ht="12" customHeight="1">
      <c r="A34" s="23" t="s">
        <v>331</v>
      </c>
      <c r="B34" s="331" t="s">
        <v>332</v>
      </c>
      <c r="C34" s="28">
        <v>774.84270900000001</v>
      </c>
      <c r="D34" s="28">
        <v>774.84270900000001</v>
      </c>
      <c r="E34" s="65"/>
      <c r="F34" s="157">
        <v>6.9011499999999995</v>
      </c>
      <c r="G34" s="24"/>
      <c r="H34" s="28">
        <v>767.94155899999998</v>
      </c>
      <c r="I34" s="27">
        <v>2.5428198634920354</v>
      </c>
      <c r="J34" s="30"/>
      <c r="K34" s="19"/>
      <c r="L34" s="19"/>
      <c r="M34" s="19"/>
    </row>
    <row r="35" spans="1:13" ht="12" customHeight="1">
      <c r="A35" s="23" t="s">
        <v>208</v>
      </c>
      <c r="B35" s="331" t="s">
        <v>332</v>
      </c>
      <c r="C35" s="28">
        <v>785.818175</v>
      </c>
      <c r="D35" s="28">
        <v>785.818175</v>
      </c>
      <c r="E35" s="65"/>
      <c r="F35" s="157">
        <v>8.4968120000000003</v>
      </c>
      <c r="G35" s="24"/>
      <c r="H35" s="28">
        <v>777.32136300000002</v>
      </c>
      <c r="I35" s="27">
        <v>2.5502856728662127</v>
      </c>
      <c r="J35" s="30"/>
      <c r="K35" s="19"/>
      <c r="L35" s="19"/>
      <c r="M35" s="19"/>
    </row>
    <row r="36" spans="1:13" ht="12" customHeight="1">
      <c r="A36" s="23" t="s">
        <v>209</v>
      </c>
      <c r="B36" s="331" t="s">
        <v>332</v>
      </c>
      <c r="C36" s="28">
        <v>753.69321263000006</v>
      </c>
      <c r="D36" s="28">
        <v>753.69321263000006</v>
      </c>
      <c r="E36" s="65"/>
      <c r="F36" s="157">
        <v>7.4710670000000006</v>
      </c>
      <c r="G36" s="24"/>
      <c r="H36" s="28">
        <v>746.22214563000011</v>
      </c>
      <c r="I36" s="27">
        <v>2.4272169769609824</v>
      </c>
      <c r="J36" s="30"/>
      <c r="K36" s="19"/>
      <c r="L36" s="19"/>
      <c r="M36" s="19"/>
    </row>
    <row r="37" spans="1:13" ht="10.35" customHeight="1">
      <c r="A37" s="23" t="s">
        <v>210</v>
      </c>
      <c r="B37" s="331" t="s">
        <v>561</v>
      </c>
      <c r="C37" s="28">
        <v>702.87885589999996</v>
      </c>
      <c r="D37" s="28">
        <v>702.87885589999996</v>
      </c>
      <c r="E37" s="65"/>
      <c r="F37" s="157">
        <v>4.9040162900000004</v>
      </c>
      <c r="G37" s="24"/>
      <c r="H37" s="28">
        <v>697.97483961</v>
      </c>
      <c r="I37" s="27">
        <v>2.2533802539204273</v>
      </c>
      <c r="J37" s="30"/>
      <c r="K37" s="19"/>
      <c r="L37" s="19"/>
      <c r="M37" s="19"/>
    </row>
    <row r="38" spans="1:13" ht="10.35" customHeight="1">
      <c r="A38" s="23" t="s">
        <v>211</v>
      </c>
      <c r="B38" s="331" t="s">
        <v>561</v>
      </c>
      <c r="C38" s="28">
        <v>730.26625991999992</v>
      </c>
      <c r="D38" s="28">
        <v>730.26625991999992</v>
      </c>
      <c r="E38" s="65"/>
      <c r="F38" s="157">
        <v>5.5321086900000003</v>
      </c>
      <c r="G38" s="24"/>
      <c r="H38" s="28">
        <v>724.73415122999995</v>
      </c>
      <c r="I38" s="27">
        <v>2.3228878399744093</v>
      </c>
      <c r="J38" s="30"/>
      <c r="K38" s="19"/>
      <c r="L38" s="19"/>
      <c r="M38" s="19"/>
    </row>
    <row r="39" spans="1:13" ht="10.35" customHeight="1">
      <c r="A39" s="23" t="s">
        <v>143</v>
      </c>
      <c r="B39" s="331" t="s">
        <v>561</v>
      </c>
      <c r="C39" s="28">
        <v>730.35092842999984</v>
      </c>
      <c r="D39" s="28">
        <v>730.35092842999984</v>
      </c>
      <c r="E39" s="65"/>
      <c r="F39" s="157">
        <v>4.5383378499999996</v>
      </c>
      <c r="G39" s="24"/>
      <c r="H39" s="28">
        <v>725.81259057999989</v>
      </c>
      <c r="I39" s="27">
        <v>2.3099544093308113</v>
      </c>
      <c r="J39" s="30"/>
      <c r="K39" s="19"/>
      <c r="L39" s="19"/>
      <c r="M39" s="19"/>
    </row>
    <row r="40" spans="1:13" ht="10.35" customHeight="1">
      <c r="A40" s="23" t="s">
        <v>212</v>
      </c>
      <c r="B40" s="331" t="s">
        <v>561</v>
      </c>
      <c r="C40" s="28">
        <v>752.14444583</v>
      </c>
      <c r="D40" s="28">
        <v>752.14444583</v>
      </c>
      <c r="E40" s="65"/>
      <c r="F40" s="157">
        <v>5.67885054</v>
      </c>
      <c r="G40" s="24"/>
      <c r="H40" s="28">
        <v>746.46559529000001</v>
      </c>
      <c r="I40" s="27">
        <v>2.3595539216869779</v>
      </c>
      <c r="J40" s="30"/>
      <c r="K40" s="19"/>
      <c r="L40" s="19"/>
      <c r="M40" s="19"/>
    </row>
    <row r="41" spans="1:13" ht="10.35" customHeight="1">
      <c r="A41" s="23" t="s">
        <v>333</v>
      </c>
      <c r="B41" s="331" t="s">
        <v>561</v>
      </c>
      <c r="C41" s="28">
        <v>694.37575230999994</v>
      </c>
      <c r="D41" s="28">
        <v>694.37575230999994</v>
      </c>
      <c r="E41" s="65"/>
      <c r="F41" s="157">
        <v>4.6739705999999996</v>
      </c>
      <c r="G41" s="24"/>
      <c r="H41" s="28">
        <v>689.70178170999998</v>
      </c>
      <c r="I41" s="27">
        <v>2.1643653313653903</v>
      </c>
      <c r="J41" s="30"/>
      <c r="K41" s="19"/>
      <c r="L41" s="19"/>
      <c r="M41" s="19"/>
    </row>
    <row r="42" spans="1:13" ht="10.35" customHeight="1">
      <c r="A42" s="23" t="s">
        <v>569</v>
      </c>
      <c r="B42" s="331" t="s">
        <v>561</v>
      </c>
      <c r="C42" s="28">
        <v>738.9854782000001</v>
      </c>
      <c r="D42" s="28">
        <v>738.9854782000001</v>
      </c>
      <c r="E42" s="65"/>
      <c r="F42" s="157">
        <v>5.7273896999999998</v>
      </c>
      <c r="G42" s="24"/>
      <c r="H42" s="28">
        <v>733.2580885000001</v>
      </c>
      <c r="I42" s="27">
        <v>2.2844481612837697</v>
      </c>
      <c r="J42" s="30"/>
      <c r="K42" s="19"/>
      <c r="L42" s="19"/>
      <c r="M42" s="19"/>
    </row>
    <row r="43" spans="1:13" ht="10.35" customHeight="1">
      <c r="A43" s="23" t="s">
        <v>581</v>
      </c>
      <c r="B43" s="331" t="s">
        <v>561</v>
      </c>
      <c r="C43" s="28">
        <v>708.22814189999997</v>
      </c>
      <c r="D43" s="28">
        <v>708.22814189999997</v>
      </c>
      <c r="E43" s="65"/>
      <c r="F43" s="157">
        <v>6.1917756900000001</v>
      </c>
      <c r="G43" s="24"/>
      <c r="H43" s="28">
        <v>702.03636620999998</v>
      </c>
      <c r="I43" s="27">
        <v>2.1715305251482966</v>
      </c>
      <c r="J43" s="30"/>
      <c r="K43" s="19"/>
      <c r="L43" s="19"/>
      <c r="M43" s="19"/>
    </row>
    <row r="44" spans="1:13" ht="10.35" customHeight="1">
      <c r="A44" s="23" t="s">
        <v>612</v>
      </c>
      <c r="B44" s="331" t="s">
        <v>561</v>
      </c>
      <c r="C44" s="28">
        <v>695.83776061000003</v>
      </c>
      <c r="D44" s="28">
        <v>695.83776061000003</v>
      </c>
      <c r="E44" s="65"/>
      <c r="F44" s="157">
        <v>5.8843191000000008</v>
      </c>
      <c r="G44" s="24"/>
      <c r="H44" s="28">
        <v>689.95344151000006</v>
      </c>
      <c r="I44" s="27">
        <v>2.1205350995722343</v>
      </c>
      <c r="J44" s="30"/>
      <c r="K44" s="19"/>
      <c r="L44" s="19"/>
      <c r="M44" s="19"/>
    </row>
    <row r="45" spans="1:13" ht="10.35" customHeight="1">
      <c r="A45" s="31" t="s">
        <v>628</v>
      </c>
      <c r="B45" s="332" t="s">
        <v>561</v>
      </c>
      <c r="C45" s="34">
        <v>660.55486446000009</v>
      </c>
      <c r="D45" s="34">
        <v>660.55486446000009</v>
      </c>
      <c r="E45" s="67"/>
      <c r="F45" s="161">
        <v>4.6966495500000001</v>
      </c>
      <c r="G45" s="33"/>
      <c r="H45" s="34">
        <v>655.85821491000013</v>
      </c>
      <c r="I45" s="38">
        <v>2.0032082601371757</v>
      </c>
      <c r="J45" s="30"/>
      <c r="K45" s="19"/>
      <c r="L45" s="19"/>
      <c r="M45" s="19"/>
    </row>
    <row r="46" spans="1:13">
      <c r="A46" s="39" t="s">
        <v>624</v>
      </c>
      <c r="B46" s="40"/>
      <c r="C46" s="41"/>
      <c r="D46" s="40"/>
      <c r="E46" s="40"/>
      <c r="F46" s="40"/>
      <c r="G46" s="40"/>
      <c r="H46" s="40"/>
      <c r="I46" s="40"/>
      <c r="J46" s="42"/>
      <c r="K46" s="42"/>
    </row>
    <row r="47" spans="1:13">
      <c r="A47" s="39" t="s">
        <v>334</v>
      </c>
      <c r="B47" s="40"/>
      <c r="C47" s="41"/>
      <c r="D47" s="40"/>
      <c r="E47" s="40"/>
      <c r="F47" s="40"/>
      <c r="G47" s="40"/>
      <c r="H47" s="40"/>
      <c r="I47" s="40"/>
      <c r="J47" s="42"/>
      <c r="K47" s="42"/>
    </row>
    <row r="48" spans="1:13">
      <c r="A48" s="43" t="s">
        <v>43</v>
      </c>
    </row>
    <row r="50" spans="2:12">
      <c r="L50" s="30"/>
    </row>
    <row r="51" spans="2:12">
      <c r="C51" s="19"/>
      <c r="L51" s="30"/>
    </row>
    <row r="52" spans="2:12">
      <c r="B52" s="19"/>
      <c r="C52" s="19"/>
      <c r="D52" s="19"/>
      <c r="F52" s="19"/>
      <c r="H52" s="19"/>
      <c r="I52" s="30"/>
      <c r="L52" s="30"/>
    </row>
    <row r="53" spans="2:12">
      <c r="B53" s="19"/>
      <c r="C53" s="19"/>
      <c r="D53" s="19"/>
      <c r="F53" s="19"/>
      <c r="H53" s="19"/>
      <c r="I53" s="30"/>
      <c r="L53" s="30"/>
    </row>
    <row r="54" spans="2:12">
      <c r="B54" s="19"/>
      <c r="C54" s="19"/>
      <c r="D54" s="19"/>
      <c r="F54" s="19"/>
      <c r="H54" s="19"/>
      <c r="I54" s="30"/>
      <c r="L54" s="30"/>
    </row>
    <row r="55" spans="2:12">
      <c r="B55" s="19"/>
      <c r="C55" s="19"/>
      <c r="D55" s="19"/>
      <c r="F55" s="19"/>
      <c r="H55" s="19"/>
      <c r="I55" s="30"/>
    </row>
    <row r="56" spans="2:12">
      <c r="B56" s="19"/>
      <c r="C56" s="19"/>
      <c r="D56" s="19"/>
      <c r="F56" s="19"/>
      <c r="H56" s="19"/>
      <c r="I56" s="30"/>
    </row>
    <row r="57" spans="2:12">
      <c r="B57" s="19"/>
      <c r="C57" s="19"/>
      <c r="D57" s="19"/>
      <c r="F57" s="19"/>
      <c r="H57" s="19"/>
      <c r="I57" s="30"/>
    </row>
  </sheetData>
  <mergeCells count="1">
    <mergeCell ref="B5:H5"/>
  </mergeCells>
  <pageMargins left="0.66700000000000004" right="0.66700000000000004" top="0.66700000000000004" bottom="0.83299999999999996" header="0" footer="0"/>
  <pageSetup scale="97" firstPageNumber="101" orientation="portrait" useFirstPageNumber="1" horizontalDpi="300" verticalDpi="300" r:id="rId1"/>
  <headerFooter alignWithMargins="0"/>
  <ignoredErrors>
    <ignoredError sqref="A7:A16 B34:B36 A27:A45 A17:A26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Q57"/>
  <sheetViews>
    <sheetView showGridLines="0" workbookViewId="0">
      <selection activeCell="O40" sqref="O40"/>
    </sheetView>
  </sheetViews>
  <sheetFormatPr defaultColWidth="9.7109375" defaultRowHeight="12"/>
  <cols>
    <col min="1" max="1" width="10.28515625" customWidth="1"/>
    <col min="2" max="2" width="11.7109375" customWidth="1"/>
    <col min="3" max="5" width="10.7109375" customWidth="1"/>
    <col min="6" max="6" width="1.42578125" customWidth="1"/>
    <col min="7" max="8" width="10.7109375" customWidth="1"/>
    <col min="9" max="9" width="1.42578125" customWidth="1"/>
    <col min="10" max="11" width="10.7109375" customWidth="1"/>
    <col min="12" max="14" width="9.5703125" customWidth="1"/>
  </cols>
  <sheetData>
    <row r="1" spans="1:12" ht="12" customHeight="1">
      <c r="A1" s="1" t="s">
        <v>335</v>
      </c>
      <c r="B1" s="2"/>
      <c r="C1" s="2"/>
      <c r="D1" s="2"/>
      <c r="E1" s="2"/>
      <c r="F1" s="2"/>
      <c r="G1" s="2"/>
      <c r="H1" s="2"/>
      <c r="I1" s="2"/>
      <c r="J1" s="2"/>
      <c r="K1" s="2"/>
      <c r="L1" s="80"/>
    </row>
    <row r="2" spans="1:12">
      <c r="A2" s="3"/>
      <c r="B2" s="289" t="s">
        <v>1</v>
      </c>
      <c r="C2" s="5"/>
      <c r="D2" s="289"/>
      <c r="E2" s="289"/>
      <c r="F2" s="3"/>
      <c r="G2" s="289" t="s">
        <v>2</v>
      </c>
      <c r="H2" s="5"/>
      <c r="I2" s="289"/>
      <c r="J2" s="5"/>
      <c r="K2" s="4"/>
      <c r="L2" s="80"/>
    </row>
    <row r="3" spans="1:12">
      <c r="A3" s="6" t="s">
        <v>162</v>
      </c>
      <c r="B3" s="261"/>
      <c r="C3" s="58"/>
      <c r="D3" s="58" t="s">
        <v>298</v>
      </c>
      <c r="E3" s="290"/>
      <c r="F3" s="58"/>
      <c r="G3" s="58" t="s">
        <v>299</v>
      </c>
      <c r="H3" s="58"/>
      <c r="I3" s="3"/>
      <c r="J3" s="7"/>
      <c r="K3" s="7" t="s">
        <v>3</v>
      </c>
      <c r="L3" s="80"/>
    </row>
    <row r="4" spans="1:12" ht="12" customHeight="1">
      <c r="A4" s="2"/>
      <c r="B4" s="10" t="s">
        <v>300</v>
      </c>
      <c r="C4" s="292" t="s">
        <v>5</v>
      </c>
      <c r="D4" s="292" t="s">
        <v>301</v>
      </c>
      <c r="E4" s="293" t="s">
        <v>302</v>
      </c>
      <c r="F4" s="292"/>
      <c r="G4" s="292" t="s">
        <v>301</v>
      </c>
      <c r="H4" s="292" t="s">
        <v>7</v>
      </c>
      <c r="I4" s="2"/>
      <c r="J4" s="10" t="s">
        <v>8</v>
      </c>
      <c r="K4" s="10" t="s">
        <v>9</v>
      </c>
      <c r="L4" s="80"/>
    </row>
    <row r="5" spans="1:12" ht="15" customHeight="1">
      <c r="A5" s="3"/>
      <c r="B5" s="614" t="s">
        <v>520</v>
      </c>
      <c r="C5" s="614"/>
      <c r="D5" s="614"/>
      <c r="E5" s="614"/>
      <c r="F5" s="614"/>
      <c r="G5" s="614"/>
      <c r="H5" s="614"/>
      <c r="I5" s="614"/>
      <c r="J5" s="614"/>
      <c r="K5" s="14" t="s">
        <v>10</v>
      </c>
      <c r="L5" s="3"/>
    </row>
    <row r="6" spans="1:12" ht="3" customHeight="1">
      <c r="A6" s="3"/>
      <c r="B6" s="149"/>
      <c r="C6" s="149"/>
      <c r="D6" s="149"/>
      <c r="E6" s="149"/>
      <c r="F6" s="149"/>
      <c r="G6" s="149"/>
      <c r="H6" s="149"/>
      <c r="I6" s="149"/>
      <c r="J6" s="149"/>
      <c r="K6" s="3"/>
      <c r="L6" s="3"/>
    </row>
    <row r="7" spans="1:12" ht="10.15" customHeight="1">
      <c r="A7" s="294" t="s">
        <v>11</v>
      </c>
      <c r="B7" s="132">
        <v>55.87</v>
      </c>
      <c r="C7" s="247">
        <v>1.8</v>
      </c>
      <c r="D7" s="295">
        <v>6.8</v>
      </c>
      <c r="E7" s="296">
        <v>64.47</v>
      </c>
      <c r="F7" s="297"/>
      <c r="G7" s="295">
        <v>22.9</v>
      </c>
      <c r="H7" s="247">
        <v>1.1000000000000001</v>
      </c>
      <c r="I7" s="297"/>
      <c r="J7" s="296">
        <v>40.47</v>
      </c>
      <c r="K7" s="298">
        <v>0.17677352284689701</v>
      </c>
      <c r="L7" s="333"/>
    </row>
    <row r="8" spans="1:12" ht="10.15" customHeight="1">
      <c r="A8" s="294" t="s">
        <v>12</v>
      </c>
      <c r="B8" s="132">
        <v>51.037999999999997</v>
      </c>
      <c r="C8" s="247">
        <v>1.6</v>
      </c>
      <c r="D8" s="295">
        <v>22.9</v>
      </c>
      <c r="E8" s="296">
        <v>75.537999999999997</v>
      </c>
      <c r="F8" s="297"/>
      <c r="G8" s="295">
        <v>28.2</v>
      </c>
      <c r="H8" s="247">
        <v>0.9</v>
      </c>
      <c r="I8" s="297"/>
      <c r="J8" s="296">
        <v>46.438000000000002</v>
      </c>
      <c r="K8" s="298">
        <v>0.200893764843807</v>
      </c>
      <c r="L8" s="333"/>
    </row>
    <row r="9" spans="1:12" ht="10.15" customHeight="1">
      <c r="A9" s="294" t="s">
        <v>13</v>
      </c>
      <c r="B9" s="132">
        <v>24.914999999999999</v>
      </c>
      <c r="C9" s="247">
        <v>1.8</v>
      </c>
      <c r="D9" s="295">
        <v>28.2</v>
      </c>
      <c r="E9" s="296">
        <v>54.914999999999999</v>
      </c>
      <c r="F9" s="297"/>
      <c r="G9" s="295">
        <v>10.4</v>
      </c>
      <c r="H9" s="247">
        <v>1</v>
      </c>
      <c r="I9" s="297"/>
      <c r="J9" s="296">
        <v>43.515000000000001</v>
      </c>
      <c r="K9" s="298">
        <v>0.18650191580733899</v>
      </c>
      <c r="L9" s="333"/>
    </row>
    <row r="10" spans="1:12" ht="10.15" customHeight="1">
      <c r="A10" s="294" t="s">
        <v>14</v>
      </c>
      <c r="B10" s="132">
        <v>28.4786</v>
      </c>
      <c r="C10" s="247">
        <v>2.2999999999999998</v>
      </c>
      <c r="D10" s="295">
        <v>10.4</v>
      </c>
      <c r="E10" s="296">
        <v>41.178600000000003</v>
      </c>
      <c r="F10" s="297"/>
      <c r="G10" s="295">
        <v>4.3</v>
      </c>
      <c r="H10" s="247">
        <v>1</v>
      </c>
      <c r="I10" s="297"/>
      <c r="J10" s="296">
        <v>35.878599999999999</v>
      </c>
      <c r="K10" s="298">
        <v>0.15242517577585701</v>
      </c>
      <c r="L10" s="333"/>
    </row>
    <row r="11" spans="1:12" ht="10.15" customHeight="1">
      <c r="A11" s="294" t="s">
        <v>15</v>
      </c>
      <c r="B11" s="132">
        <v>34.427999999999997</v>
      </c>
      <c r="C11" s="247">
        <v>2.8</v>
      </c>
      <c r="D11" s="295">
        <v>4.3</v>
      </c>
      <c r="E11" s="296">
        <v>41.527999999999999</v>
      </c>
      <c r="F11" s="297"/>
      <c r="G11" s="295">
        <v>8.3000000000000007</v>
      </c>
      <c r="H11" s="247">
        <v>1</v>
      </c>
      <c r="I11" s="297"/>
      <c r="J11" s="296">
        <v>32.228000000000002</v>
      </c>
      <c r="K11" s="298">
        <v>0.13571512793302701</v>
      </c>
      <c r="L11" s="333"/>
    </row>
    <row r="12" spans="1:12" ht="10.15" customHeight="1">
      <c r="A12" s="294" t="s">
        <v>16</v>
      </c>
      <c r="B12" s="132">
        <v>43.488</v>
      </c>
      <c r="C12" s="247">
        <v>2.1</v>
      </c>
      <c r="D12" s="295">
        <v>8.3000000000000007</v>
      </c>
      <c r="E12" s="296">
        <v>53.887999999999998</v>
      </c>
      <c r="F12" s="297"/>
      <c r="G12" s="295">
        <v>12.6</v>
      </c>
      <c r="H12" s="247">
        <v>0.8</v>
      </c>
      <c r="I12" s="297"/>
      <c r="J12" s="296">
        <v>40.488</v>
      </c>
      <c r="K12" s="298">
        <v>0.16895484021732801</v>
      </c>
      <c r="L12" s="333"/>
    </row>
    <row r="13" spans="1:12" ht="10.15" customHeight="1">
      <c r="A13" s="294" t="s">
        <v>17</v>
      </c>
      <c r="B13" s="132">
        <v>39.863999999999997</v>
      </c>
      <c r="C13" s="247">
        <v>2</v>
      </c>
      <c r="D13" s="295">
        <v>12.6</v>
      </c>
      <c r="E13" s="296">
        <v>54.463999999999999</v>
      </c>
      <c r="F13" s="297"/>
      <c r="G13" s="295">
        <v>14.3</v>
      </c>
      <c r="H13" s="247">
        <v>0.8</v>
      </c>
      <c r="I13" s="297"/>
      <c r="J13" s="296">
        <v>39.363999999999997</v>
      </c>
      <c r="K13" s="298">
        <v>0.16280647189226699</v>
      </c>
      <c r="L13" s="333"/>
    </row>
    <row r="14" spans="1:12" ht="10.15" customHeight="1">
      <c r="A14" s="294" t="s">
        <v>18</v>
      </c>
      <c r="B14" s="132">
        <v>35.938000000000002</v>
      </c>
      <c r="C14" s="247">
        <v>1.2</v>
      </c>
      <c r="D14" s="295">
        <v>14.3</v>
      </c>
      <c r="E14" s="296">
        <v>51.438000000000002</v>
      </c>
      <c r="F14" s="297"/>
      <c r="G14" s="295">
        <v>8.3000000000000007</v>
      </c>
      <c r="H14" s="247">
        <v>0.9</v>
      </c>
      <c r="I14" s="297"/>
      <c r="J14" s="296">
        <v>42.238</v>
      </c>
      <c r="K14" s="298">
        <v>0.17312003803574899</v>
      </c>
      <c r="L14" s="333"/>
    </row>
    <row r="15" spans="1:12" ht="10.15" customHeight="1">
      <c r="A15" s="294" t="s">
        <v>19</v>
      </c>
      <c r="B15" s="132">
        <v>43.488</v>
      </c>
      <c r="C15" s="247">
        <v>0.9</v>
      </c>
      <c r="D15" s="295">
        <v>8.3000000000000007</v>
      </c>
      <c r="E15" s="296">
        <v>52.688000000000002</v>
      </c>
      <c r="F15" s="297"/>
      <c r="G15" s="295">
        <v>9.4</v>
      </c>
      <c r="H15" s="247">
        <v>0.8</v>
      </c>
      <c r="I15" s="297"/>
      <c r="J15" s="296">
        <v>42.488</v>
      </c>
      <c r="K15" s="298">
        <v>0.17255832087855</v>
      </c>
      <c r="L15" s="333"/>
    </row>
    <row r="16" spans="1:12" ht="10.15" customHeight="1">
      <c r="A16" s="294" t="s">
        <v>20</v>
      </c>
      <c r="B16" s="132">
        <v>39.109000000000002</v>
      </c>
      <c r="C16" s="247">
        <v>1.1000000000000001</v>
      </c>
      <c r="D16" s="299" t="s">
        <v>537</v>
      </c>
      <c r="E16" s="296">
        <v>40.200000000000003</v>
      </c>
      <c r="F16" s="297"/>
      <c r="G16" s="299" t="s">
        <v>537</v>
      </c>
      <c r="H16" s="247">
        <v>0.2</v>
      </c>
      <c r="I16" s="297"/>
      <c r="J16" s="296">
        <v>40</v>
      </c>
      <c r="K16" s="298">
        <v>0.16</v>
      </c>
      <c r="L16" s="333"/>
    </row>
    <row r="17" spans="1:17" ht="10.15" customHeight="1">
      <c r="A17" s="294" t="s">
        <v>21</v>
      </c>
      <c r="B17" s="132">
        <v>28.991999999999997</v>
      </c>
      <c r="C17" s="247">
        <v>1.6</v>
      </c>
      <c r="D17" s="299" t="s">
        <v>537</v>
      </c>
      <c r="E17" s="296">
        <v>30.591999999999999</v>
      </c>
      <c r="F17" s="297"/>
      <c r="G17" s="299" t="s">
        <v>537</v>
      </c>
      <c r="H17" s="247">
        <v>0.2</v>
      </c>
      <c r="I17" s="297"/>
      <c r="J17" s="296">
        <v>30.391999999999999</v>
      </c>
      <c r="K17" s="298">
        <v>0.12076659288958472</v>
      </c>
      <c r="L17" s="333"/>
      <c r="M17" s="19"/>
      <c r="N17" s="19"/>
      <c r="P17" s="19"/>
      <c r="Q17" s="30"/>
    </row>
    <row r="18" spans="1:17" ht="10.15" customHeight="1">
      <c r="A18" s="294" t="s">
        <v>22</v>
      </c>
      <c r="B18" s="132">
        <v>20.687000000000001</v>
      </c>
      <c r="C18" s="247">
        <v>1.6</v>
      </c>
      <c r="D18" s="299" t="s">
        <v>537</v>
      </c>
      <c r="E18" s="296">
        <v>22.287000000000003</v>
      </c>
      <c r="F18" s="297"/>
      <c r="G18" s="299" t="s">
        <v>537</v>
      </c>
      <c r="H18" s="247">
        <v>0.2</v>
      </c>
      <c r="I18" s="297"/>
      <c r="J18" s="296">
        <v>22.087000000000003</v>
      </c>
      <c r="K18" s="298">
        <v>8.6613308654272247E-2</v>
      </c>
      <c r="L18" s="333"/>
      <c r="M18" s="19"/>
      <c r="N18" s="19"/>
      <c r="P18" s="19"/>
      <c r="Q18" s="30"/>
    </row>
    <row r="19" spans="1:17" ht="10.15" customHeight="1">
      <c r="A19" s="294" t="s">
        <v>23</v>
      </c>
      <c r="B19" s="132">
        <v>40.468000000000004</v>
      </c>
      <c r="C19" s="247">
        <v>1.6930000000000001</v>
      </c>
      <c r="D19" s="299" t="s">
        <v>537</v>
      </c>
      <c r="E19" s="296">
        <v>42.161000000000001</v>
      </c>
      <c r="F19" s="297"/>
      <c r="G19" s="299" t="s">
        <v>537</v>
      </c>
      <c r="H19" s="334" t="s">
        <v>534</v>
      </c>
      <c r="I19" s="297"/>
      <c r="J19" s="296">
        <v>42.161000000000001</v>
      </c>
      <c r="K19" s="298">
        <v>0.16318892075693708</v>
      </c>
      <c r="L19" s="333"/>
      <c r="M19" s="19"/>
      <c r="N19" s="19"/>
      <c r="P19" s="19"/>
      <c r="Q19" s="30"/>
    </row>
    <row r="20" spans="1:17" ht="10.15" customHeight="1">
      <c r="A20" s="294" t="s">
        <v>24</v>
      </c>
      <c r="B20" s="132">
        <v>26.274000000000004</v>
      </c>
      <c r="C20" s="247">
        <v>2.109</v>
      </c>
      <c r="D20" s="299" t="s">
        <v>537</v>
      </c>
      <c r="E20" s="296">
        <v>28.383000000000003</v>
      </c>
      <c r="F20" s="297"/>
      <c r="G20" s="299" t="s">
        <v>537</v>
      </c>
      <c r="H20" s="334" t="s">
        <v>534</v>
      </c>
      <c r="I20" s="297"/>
      <c r="J20" s="296">
        <v>28.383000000000003</v>
      </c>
      <c r="K20" s="298">
        <v>0.10848443615459884</v>
      </c>
      <c r="L20" s="333"/>
      <c r="M20" s="19"/>
      <c r="N20" s="19"/>
      <c r="P20" s="19"/>
      <c r="Q20" s="30"/>
    </row>
    <row r="21" spans="1:17" ht="10.15" customHeight="1">
      <c r="A21" s="6" t="s">
        <v>25</v>
      </c>
      <c r="B21" s="132">
        <v>32.163000000000004</v>
      </c>
      <c r="C21" s="247">
        <v>1.885</v>
      </c>
      <c r="D21" s="299" t="s">
        <v>537</v>
      </c>
      <c r="E21" s="296">
        <v>34.048000000000002</v>
      </c>
      <c r="F21" s="297"/>
      <c r="G21" s="299" t="s">
        <v>537</v>
      </c>
      <c r="H21" s="334" t="s">
        <v>534</v>
      </c>
      <c r="I21" s="297"/>
      <c r="J21" s="296">
        <v>34.048000000000002</v>
      </c>
      <c r="K21" s="298">
        <v>0.12858248834003663</v>
      </c>
      <c r="L21" s="333"/>
      <c r="M21" s="19"/>
      <c r="N21" s="19"/>
      <c r="P21" s="19"/>
      <c r="Q21" s="30"/>
    </row>
    <row r="22" spans="1:17" ht="10.15" customHeight="1">
      <c r="A22" s="23" t="s">
        <v>26</v>
      </c>
      <c r="B22" s="134">
        <v>17.063000000000002</v>
      </c>
      <c r="C22" s="250">
        <v>1.9239999999999999</v>
      </c>
      <c r="D22" s="299" t="s">
        <v>537</v>
      </c>
      <c r="E22" s="301">
        <v>18.987000000000002</v>
      </c>
      <c r="F22" s="302"/>
      <c r="G22" s="299" t="s">
        <v>537</v>
      </c>
      <c r="H22" s="334" t="s">
        <v>534</v>
      </c>
      <c r="I22" s="302"/>
      <c r="J22" s="301">
        <v>18.987000000000002</v>
      </c>
      <c r="K22" s="303">
        <v>7.0866847065410105E-2</v>
      </c>
      <c r="L22" s="335"/>
      <c r="M22" s="19"/>
      <c r="N22" s="19"/>
      <c r="P22" s="19"/>
      <c r="Q22" s="30"/>
    </row>
    <row r="23" spans="1:17" ht="10.15" customHeight="1">
      <c r="A23" s="23" t="s">
        <v>27</v>
      </c>
      <c r="B23" s="134">
        <v>17.214000000000002</v>
      </c>
      <c r="C23" s="250">
        <v>1.698</v>
      </c>
      <c r="D23" s="299" t="s">
        <v>537</v>
      </c>
      <c r="E23" s="301">
        <v>18.912000000000003</v>
      </c>
      <c r="F23" s="302"/>
      <c r="G23" s="299" t="s">
        <v>537</v>
      </c>
      <c r="H23" s="334" t="s">
        <v>534</v>
      </c>
      <c r="I23" s="302"/>
      <c r="J23" s="301">
        <v>18.912000000000003</v>
      </c>
      <c r="K23" s="303">
        <v>6.9754832713069093E-2</v>
      </c>
      <c r="L23" s="335"/>
      <c r="M23" s="19"/>
      <c r="N23" s="19"/>
      <c r="P23" s="19"/>
      <c r="Q23" s="30"/>
    </row>
    <row r="24" spans="1:17" ht="10.15" customHeight="1">
      <c r="A24" s="23" t="s">
        <v>149</v>
      </c>
      <c r="B24" s="134">
        <v>26.274000000000004</v>
      </c>
      <c r="C24" s="250">
        <v>1.597</v>
      </c>
      <c r="D24" s="299" t="s">
        <v>537</v>
      </c>
      <c r="E24" s="301">
        <v>27.871000000000006</v>
      </c>
      <c r="F24" s="302"/>
      <c r="G24" s="299" t="s">
        <v>537</v>
      </c>
      <c r="H24" s="334" t="s">
        <v>534</v>
      </c>
      <c r="I24" s="302"/>
      <c r="J24" s="301">
        <v>27.871000000000006</v>
      </c>
      <c r="K24" s="303">
        <v>0.10158698916735923</v>
      </c>
      <c r="L24" s="335"/>
      <c r="M24" s="19"/>
      <c r="N24" s="19"/>
      <c r="P24" s="19"/>
      <c r="Q24" s="30"/>
    </row>
    <row r="25" spans="1:17" ht="10.15" customHeight="1">
      <c r="A25" s="23" t="s">
        <v>336</v>
      </c>
      <c r="B25" s="134">
        <v>21.895</v>
      </c>
      <c r="C25" s="250">
        <v>1.827912</v>
      </c>
      <c r="D25" s="299" t="s">
        <v>537</v>
      </c>
      <c r="E25" s="301">
        <v>23.722912000000001</v>
      </c>
      <c r="F25" s="302"/>
      <c r="G25" s="299" t="s">
        <v>537</v>
      </c>
      <c r="H25" s="334" t="s">
        <v>534</v>
      </c>
      <c r="I25" s="302"/>
      <c r="J25" s="301">
        <v>23.722912000000001</v>
      </c>
      <c r="K25" s="303">
        <v>8.5472570707980547E-2</v>
      </c>
      <c r="L25" s="335"/>
      <c r="M25" s="19"/>
      <c r="N25" s="19"/>
      <c r="P25" s="19"/>
      <c r="Q25" s="30"/>
    </row>
    <row r="26" spans="1:17" ht="10.15" customHeight="1">
      <c r="A26" s="23" t="s">
        <v>276</v>
      </c>
      <c r="B26" s="134">
        <v>16.308</v>
      </c>
      <c r="C26" s="250">
        <v>1.6255859999999998</v>
      </c>
      <c r="D26" s="299" t="s">
        <v>537</v>
      </c>
      <c r="E26" s="301">
        <v>17.933585999999998</v>
      </c>
      <c r="F26" s="302"/>
      <c r="G26" s="299" t="s">
        <v>537</v>
      </c>
      <c r="H26" s="334" t="s">
        <v>534</v>
      </c>
      <c r="I26" s="302"/>
      <c r="J26" s="301">
        <v>17.933585999999998</v>
      </c>
      <c r="K26" s="303">
        <v>6.3826042081885997E-2</v>
      </c>
      <c r="L26" s="335"/>
      <c r="M26" s="19"/>
      <c r="N26" s="19"/>
      <c r="P26" s="19"/>
      <c r="Q26" s="30"/>
    </row>
    <row r="27" spans="1:17" ht="10.15" customHeight="1">
      <c r="A27" s="23" t="s">
        <v>31</v>
      </c>
      <c r="B27" s="134">
        <v>16.308</v>
      </c>
      <c r="C27" s="250">
        <v>1.8105089999999999</v>
      </c>
      <c r="D27" s="299" t="s">
        <v>537</v>
      </c>
      <c r="E27" s="301">
        <v>18.118509</v>
      </c>
      <c r="F27" s="302"/>
      <c r="G27" s="299" t="s">
        <v>537</v>
      </c>
      <c r="H27" s="334" t="s">
        <v>534</v>
      </c>
      <c r="I27" s="302"/>
      <c r="J27" s="301">
        <v>18.118509</v>
      </c>
      <c r="K27" s="303">
        <v>6.3815452754959104E-2</v>
      </c>
      <c r="L27" s="335"/>
      <c r="M27" s="19"/>
      <c r="N27" s="19"/>
      <c r="P27" s="19"/>
      <c r="Q27" s="30"/>
    </row>
    <row r="28" spans="1:17" ht="10.15" customHeight="1">
      <c r="A28" s="23" t="s">
        <v>32</v>
      </c>
      <c r="B28" s="134">
        <v>13.4994</v>
      </c>
      <c r="C28" s="250">
        <v>1.71706</v>
      </c>
      <c r="D28" s="299" t="s">
        <v>537</v>
      </c>
      <c r="E28" s="301">
        <v>15.21646</v>
      </c>
      <c r="F28" s="302"/>
      <c r="G28" s="299" t="s">
        <v>537</v>
      </c>
      <c r="H28" s="334" t="s">
        <v>534</v>
      </c>
      <c r="I28" s="302"/>
      <c r="J28" s="301">
        <v>15.21646</v>
      </c>
      <c r="K28" s="303">
        <v>5.3058298623552574E-2</v>
      </c>
      <c r="L28" s="335"/>
      <c r="M28" s="19"/>
      <c r="N28" s="19"/>
      <c r="P28" s="19"/>
      <c r="Q28" s="30"/>
    </row>
    <row r="29" spans="1:17" ht="10.15" customHeight="1">
      <c r="A29" s="23" t="s">
        <v>151</v>
      </c>
      <c r="B29" s="134">
        <v>10.0868</v>
      </c>
      <c r="C29" s="250">
        <v>2.0313919999999999</v>
      </c>
      <c r="D29" s="299" t="s">
        <v>537</v>
      </c>
      <c r="E29" s="301">
        <v>12.118192000000001</v>
      </c>
      <c r="F29" s="302"/>
      <c r="G29" s="299" t="s">
        <v>537</v>
      </c>
      <c r="H29" s="334" t="s">
        <v>534</v>
      </c>
      <c r="I29" s="302"/>
      <c r="J29" s="301">
        <v>12.118192000000001</v>
      </c>
      <c r="K29" s="303">
        <v>4.1856497826983433E-2</v>
      </c>
      <c r="L29" s="335"/>
      <c r="M29" s="19"/>
      <c r="N29" s="19"/>
      <c r="P29" s="19"/>
      <c r="Q29" s="30"/>
    </row>
    <row r="30" spans="1:17" ht="10.15" customHeight="1">
      <c r="A30" s="23" t="s">
        <v>152</v>
      </c>
      <c r="B30" s="134">
        <v>9.3620000000000001</v>
      </c>
      <c r="C30" s="250">
        <v>2.0790830000000002</v>
      </c>
      <c r="D30" s="299" t="s">
        <v>537</v>
      </c>
      <c r="E30" s="301">
        <v>11.441083000000001</v>
      </c>
      <c r="F30" s="302"/>
      <c r="G30" s="299" t="s">
        <v>537</v>
      </c>
      <c r="H30" s="334" t="s">
        <v>534</v>
      </c>
      <c r="I30" s="302"/>
      <c r="J30" s="301">
        <v>11.441083000000001</v>
      </c>
      <c r="K30" s="303">
        <v>3.9156059396446632E-2</v>
      </c>
      <c r="L30" s="335"/>
      <c r="M30" s="19"/>
      <c r="N30" s="19"/>
      <c r="P30" s="19"/>
      <c r="Q30" s="30"/>
    </row>
    <row r="31" spans="1:17" ht="10.15" customHeight="1">
      <c r="A31" s="23" t="s">
        <v>337</v>
      </c>
      <c r="B31" s="134">
        <v>9.482800000000001</v>
      </c>
      <c r="C31" s="250">
        <v>2.4317749999999996</v>
      </c>
      <c r="D31" s="299" t="s">
        <v>537</v>
      </c>
      <c r="E31" s="301">
        <v>11.914575000000001</v>
      </c>
      <c r="F31" s="302"/>
      <c r="G31" s="299" t="s">
        <v>537</v>
      </c>
      <c r="H31" s="334" t="s">
        <v>534</v>
      </c>
      <c r="I31" s="302"/>
      <c r="J31" s="301">
        <v>11.914575000000001</v>
      </c>
      <c r="K31" s="303">
        <v>4.040015586234208E-2</v>
      </c>
      <c r="L31" s="335"/>
      <c r="M31" s="19"/>
      <c r="N31" s="19"/>
      <c r="P31" s="19"/>
      <c r="Q31" s="30"/>
    </row>
    <row r="32" spans="1:17" ht="10.15" customHeight="1">
      <c r="A32" s="23" t="s">
        <v>248</v>
      </c>
      <c r="B32" s="134">
        <v>7.3990000000000009</v>
      </c>
      <c r="C32" s="250">
        <v>2.632755</v>
      </c>
      <c r="D32" s="299" t="s">
        <v>537</v>
      </c>
      <c r="E32" s="301">
        <v>10.031755</v>
      </c>
      <c r="F32" s="302"/>
      <c r="G32" s="299" t="s">
        <v>537</v>
      </c>
      <c r="H32" s="334" t="s">
        <v>534</v>
      </c>
      <c r="I32" s="302"/>
      <c r="J32" s="301">
        <v>10.031755</v>
      </c>
      <c r="K32" s="303">
        <v>3.3703581526730045E-2</v>
      </c>
      <c r="L32" s="335"/>
      <c r="M32" s="19"/>
      <c r="N32" s="19"/>
      <c r="P32" s="19"/>
      <c r="Q32" s="30"/>
    </row>
    <row r="33" spans="1:17" ht="10.15" customHeight="1">
      <c r="A33" s="23" t="s">
        <v>153</v>
      </c>
      <c r="B33" s="134">
        <v>9.8149999999999995</v>
      </c>
      <c r="C33" s="250">
        <v>2.0546180000000005</v>
      </c>
      <c r="D33" s="299" t="s">
        <v>537</v>
      </c>
      <c r="E33" s="301">
        <v>11.869617999999999</v>
      </c>
      <c r="F33" s="302"/>
      <c r="G33" s="299" t="s">
        <v>537</v>
      </c>
      <c r="H33" s="334" t="s">
        <v>534</v>
      </c>
      <c r="I33" s="302"/>
      <c r="J33" s="301">
        <v>11.869617999999999</v>
      </c>
      <c r="K33" s="303">
        <v>3.9489772919211991E-2</v>
      </c>
      <c r="L33" s="335"/>
      <c r="M33" s="19"/>
      <c r="N33" s="19"/>
      <c r="P33" s="19"/>
      <c r="Q33" s="30"/>
    </row>
    <row r="34" spans="1:17" ht="10.15" customHeight="1">
      <c r="A34" s="23" t="s">
        <v>154</v>
      </c>
      <c r="B34" s="134">
        <v>7.7010000000000005</v>
      </c>
      <c r="C34" s="250">
        <v>1.5609710000000003</v>
      </c>
      <c r="D34" s="299" t="s">
        <v>537</v>
      </c>
      <c r="E34" s="301">
        <v>9.2619710000000008</v>
      </c>
      <c r="F34" s="302"/>
      <c r="G34" s="299" t="s">
        <v>537</v>
      </c>
      <c r="H34" s="334" t="s">
        <v>534</v>
      </c>
      <c r="I34" s="302"/>
      <c r="J34" s="301">
        <v>9.2619710000000008</v>
      </c>
      <c r="K34" s="303">
        <v>3.0516552185910744E-2</v>
      </c>
      <c r="L34" s="335"/>
      <c r="M34" s="19"/>
      <c r="N34" s="19"/>
      <c r="P34" s="19"/>
      <c r="Q34" s="30"/>
    </row>
    <row r="35" spans="1:17" ht="10.15" customHeight="1">
      <c r="A35" s="23" t="s">
        <v>155</v>
      </c>
      <c r="B35" s="134">
        <v>6.4325999999999999</v>
      </c>
      <c r="C35" s="250">
        <v>1.7232780000000003</v>
      </c>
      <c r="D35" s="299" t="s">
        <v>537</v>
      </c>
      <c r="E35" s="301">
        <v>8.1558779999999995</v>
      </c>
      <c r="F35" s="302"/>
      <c r="G35" s="299" t="s">
        <v>537</v>
      </c>
      <c r="H35" s="334" t="s">
        <v>534</v>
      </c>
      <c r="I35" s="302"/>
      <c r="J35" s="301">
        <v>8.1558779999999995</v>
      </c>
      <c r="K35" s="303">
        <v>2.6635115622281224E-2</v>
      </c>
      <c r="L35" s="335"/>
      <c r="M35" s="19"/>
      <c r="N35" s="19"/>
      <c r="P35" s="19"/>
      <c r="Q35" s="30"/>
    </row>
    <row r="36" spans="1:17" ht="10.15" customHeight="1">
      <c r="A36" s="23" t="s">
        <v>156</v>
      </c>
      <c r="B36" s="134">
        <v>6.4325999999999999</v>
      </c>
      <c r="C36" s="250">
        <v>1.7891710000000001</v>
      </c>
      <c r="D36" s="299" t="s">
        <v>537</v>
      </c>
      <c r="E36" s="301">
        <v>8.2217710000000004</v>
      </c>
      <c r="F36" s="302"/>
      <c r="G36" s="299" t="s">
        <v>537</v>
      </c>
      <c r="H36" s="334" t="s">
        <v>534</v>
      </c>
      <c r="I36" s="302"/>
      <c r="J36" s="301">
        <v>8.2217710000000004</v>
      </c>
      <c r="K36" s="303">
        <v>2.6622038356593609E-2</v>
      </c>
      <c r="L36" s="335"/>
      <c r="M36" s="19"/>
      <c r="N36" s="19"/>
      <c r="P36" s="19"/>
      <c r="Q36" s="30"/>
    </row>
    <row r="37" spans="1:17" ht="10.15" customHeight="1">
      <c r="A37" s="23" t="s">
        <v>41</v>
      </c>
      <c r="B37" s="134">
        <v>4.2129000000000003</v>
      </c>
      <c r="C37" s="250">
        <v>1.8283670000000003</v>
      </c>
      <c r="D37" s="299" t="s">
        <v>537</v>
      </c>
      <c r="E37" s="301">
        <v>6.0412670000000004</v>
      </c>
      <c r="F37" s="302"/>
      <c r="G37" s="299" t="s">
        <v>537</v>
      </c>
      <c r="H37" s="334" t="s">
        <v>534</v>
      </c>
      <c r="I37" s="302"/>
      <c r="J37" s="301">
        <v>6.0412670000000004</v>
      </c>
      <c r="K37" s="303">
        <v>1.9453274695556425E-2</v>
      </c>
      <c r="L37" s="335"/>
      <c r="M37" s="19"/>
      <c r="N37" s="19"/>
      <c r="P37" s="19"/>
      <c r="Q37" s="30"/>
    </row>
    <row r="38" spans="1:17" ht="10.15" customHeight="1">
      <c r="A38" s="23" t="s">
        <v>157</v>
      </c>
      <c r="B38" s="134">
        <v>4.4092000000000002</v>
      </c>
      <c r="C38" s="250">
        <v>1.808913</v>
      </c>
      <c r="D38" s="299" t="s">
        <v>537</v>
      </c>
      <c r="E38" s="301">
        <v>6.2181130000000007</v>
      </c>
      <c r="F38" s="302"/>
      <c r="G38" s="299" t="s">
        <v>537</v>
      </c>
      <c r="H38" s="334" t="s">
        <v>534</v>
      </c>
      <c r="I38" s="302"/>
      <c r="J38" s="301">
        <v>6.2181130000000007</v>
      </c>
      <c r="K38" s="303">
        <v>1.9877610552470434E-2</v>
      </c>
      <c r="L38" s="335"/>
      <c r="M38" s="19"/>
      <c r="N38" s="19"/>
      <c r="P38" s="19"/>
      <c r="Q38" s="30"/>
    </row>
    <row r="39" spans="1:17" ht="10.15" customHeight="1">
      <c r="A39" s="23" t="s">
        <v>158</v>
      </c>
      <c r="B39" s="134">
        <v>2.2801</v>
      </c>
      <c r="C39" s="250">
        <v>1.5431274899999998</v>
      </c>
      <c r="D39" s="299" t="s">
        <v>537</v>
      </c>
      <c r="E39" s="301">
        <v>3.8232274899999998</v>
      </c>
      <c r="F39" s="302"/>
      <c r="G39" s="299" t="s">
        <v>537</v>
      </c>
      <c r="H39" s="334" t="s">
        <v>534</v>
      </c>
      <c r="I39" s="302"/>
      <c r="J39" s="301">
        <v>3.8232274899999998</v>
      </c>
      <c r="K39" s="303">
        <v>1.2133783054038285E-2</v>
      </c>
      <c r="L39" s="335"/>
      <c r="M39" s="19"/>
      <c r="N39" s="19"/>
      <c r="P39" s="19"/>
      <c r="Q39" s="30"/>
    </row>
    <row r="40" spans="1:17" ht="10.15" customHeight="1">
      <c r="A40" s="23" t="s">
        <v>159</v>
      </c>
      <c r="B40" s="134">
        <v>4.1676000000000002</v>
      </c>
      <c r="C40" s="250">
        <v>1.7649630399999996</v>
      </c>
      <c r="D40" s="299" t="s">
        <v>537</v>
      </c>
      <c r="E40" s="301">
        <v>5.9325630399999998</v>
      </c>
      <c r="F40" s="302"/>
      <c r="G40" s="299" t="s">
        <v>537</v>
      </c>
      <c r="H40" s="334" t="s">
        <v>534</v>
      </c>
      <c r="I40" s="302"/>
      <c r="J40" s="301">
        <v>5.9325630399999998</v>
      </c>
      <c r="K40" s="303">
        <v>1.8695943836991958E-2</v>
      </c>
      <c r="L40" s="335"/>
      <c r="M40" s="19"/>
      <c r="N40" s="19"/>
      <c r="P40" s="19"/>
      <c r="Q40" s="30"/>
    </row>
    <row r="41" spans="1:17" ht="10.15" customHeight="1">
      <c r="A41" s="23" t="s">
        <v>233</v>
      </c>
      <c r="B41" s="134">
        <v>2.0838000000000001</v>
      </c>
      <c r="C41" s="250">
        <v>1.8350832700000004</v>
      </c>
      <c r="D41" s="306" t="s">
        <v>537</v>
      </c>
      <c r="E41" s="301">
        <v>3.9188832700000003</v>
      </c>
      <c r="F41" s="302"/>
      <c r="G41" s="306" t="s">
        <v>537</v>
      </c>
      <c r="H41" s="319" t="s">
        <v>534</v>
      </c>
      <c r="I41" s="302"/>
      <c r="J41" s="301">
        <v>3.9188832700000003</v>
      </c>
      <c r="K41" s="303">
        <v>1.2258331425738555E-2</v>
      </c>
      <c r="L41" s="335"/>
      <c r="M41" s="19"/>
      <c r="N41" s="19"/>
      <c r="P41" s="19"/>
      <c r="Q41" s="30"/>
    </row>
    <row r="42" spans="1:17" ht="10.15" customHeight="1">
      <c r="A42" s="23" t="s">
        <v>573</v>
      </c>
      <c r="B42" s="134">
        <v>4.3789999999999996</v>
      </c>
      <c r="C42" s="250">
        <v>2.00562621</v>
      </c>
      <c r="D42" s="306" t="s">
        <v>537</v>
      </c>
      <c r="E42" s="301">
        <v>6.3846262099999995</v>
      </c>
      <c r="F42" s="302"/>
      <c r="G42" s="306" t="s">
        <v>537</v>
      </c>
      <c r="H42" s="319" t="s">
        <v>534</v>
      </c>
      <c r="I42" s="302"/>
      <c r="J42" s="301">
        <v>6.3846262099999995</v>
      </c>
      <c r="K42" s="303">
        <v>1.9829087021938804E-2</v>
      </c>
      <c r="L42" s="335"/>
      <c r="M42" s="19"/>
      <c r="N42" s="19"/>
      <c r="P42" s="19"/>
      <c r="Q42" s="30"/>
    </row>
    <row r="43" spans="1:17" ht="10.15" customHeight="1">
      <c r="A43" s="23" t="s">
        <v>583</v>
      </c>
      <c r="B43" s="306" t="s">
        <v>562</v>
      </c>
      <c r="C43" s="250">
        <v>2.3316677599999998</v>
      </c>
      <c r="D43" s="306" t="s">
        <v>537</v>
      </c>
      <c r="E43" s="301">
        <v>2.3316677599999998</v>
      </c>
      <c r="F43" s="302"/>
      <c r="G43" s="306" t="s">
        <v>537</v>
      </c>
      <c r="H43" s="319" t="s">
        <v>534</v>
      </c>
      <c r="I43" s="302"/>
      <c r="J43" s="301">
        <v>2.3316677599999998</v>
      </c>
      <c r="K43" s="303">
        <v>7.1916767538753347E-3</v>
      </c>
      <c r="L43" s="335"/>
      <c r="M43" s="19"/>
      <c r="N43" s="19"/>
      <c r="P43" s="19"/>
      <c r="Q43" s="30"/>
    </row>
    <row r="44" spans="1:17" ht="10.15" customHeight="1">
      <c r="A44" s="23" t="s">
        <v>621</v>
      </c>
      <c r="B44" s="306" t="s">
        <v>562</v>
      </c>
      <c r="C44" s="250">
        <v>2.4272293099999995</v>
      </c>
      <c r="D44" s="306" t="s">
        <v>537</v>
      </c>
      <c r="E44" s="301">
        <v>2.4272293099999995</v>
      </c>
      <c r="F44" s="302"/>
      <c r="G44" s="306" t="s">
        <v>537</v>
      </c>
      <c r="H44" s="319" t="s">
        <v>534</v>
      </c>
      <c r="I44" s="302"/>
      <c r="J44" s="301">
        <v>2.4272293099999995</v>
      </c>
      <c r="K44" s="303">
        <v>7.4405109335197624E-3</v>
      </c>
      <c r="L44" s="335"/>
      <c r="M44" s="19"/>
      <c r="N44" s="19"/>
      <c r="P44" s="19"/>
      <c r="Q44" s="30"/>
    </row>
    <row r="45" spans="1:17" ht="10.15" customHeight="1">
      <c r="A45" s="31" t="s">
        <v>634</v>
      </c>
      <c r="B45" s="308" t="s">
        <v>562</v>
      </c>
      <c r="C45" s="253">
        <v>2.2307291100000008</v>
      </c>
      <c r="D45" s="308" t="s">
        <v>537</v>
      </c>
      <c r="E45" s="309">
        <v>2.2307291100000008</v>
      </c>
      <c r="F45" s="310"/>
      <c r="G45" s="308" t="s">
        <v>537</v>
      </c>
      <c r="H45" s="320" t="s">
        <v>534</v>
      </c>
      <c r="I45" s="310"/>
      <c r="J45" s="309">
        <v>2.2307291100000008</v>
      </c>
      <c r="K45" s="311">
        <v>6.7962100462089668E-3</v>
      </c>
      <c r="L45" s="335"/>
      <c r="M45" s="19"/>
      <c r="N45" s="19"/>
      <c r="P45" s="19"/>
      <c r="Q45" s="30"/>
    </row>
    <row r="46" spans="1:17">
      <c r="A46" s="39" t="s">
        <v>586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2"/>
    </row>
    <row r="47" spans="1:17">
      <c r="A47" s="39" t="s">
        <v>585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2"/>
    </row>
    <row r="48" spans="1:17">
      <c r="A48" s="43" t="s">
        <v>43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2"/>
    </row>
    <row r="50" spans="1:13">
      <c r="L50" s="19"/>
      <c r="M50" s="30"/>
    </row>
    <row r="51" spans="1:13">
      <c r="A51" s="19"/>
      <c r="B51" s="19"/>
      <c r="C51" s="19"/>
      <c r="D51" s="19"/>
      <c r="E51" s="19"/>
      <c r="L51" s="19"/>
      <c r="M51" s="30"/>
    </row>
    <row r="52" spans="1:13">
      <c r="A52" s="19"/>
      <c r="B52" s="19"/>
      <c r="C52" s="19"/>
      <c r="D52" s="19"/>
      <c r="E52" s="19"/>
      <c r="J52" s="19"/>
      <c r="K52" s="30"/>
      <c r="L52" s="19"/>
      <c r="M52" s="30"/>
    </row>
    <row r="53" spans="1:13">
      <c r="A53" s="19"/>
      <c r="B53" s="19"/>
      <c r="C53" s="19"/>
      <c r="D53" s="19"/>
      <c r="E53" s="19"/>
      <c r="J53" s="19"/>
      <c r="K53" s="30"/>
      <c r="L53" s="19"/>
      <c r="M53" s="30"/>
    </row>
    <row r="54" spans="1:13">
      <c r="A54" s="19"/>
      <c r="B54" s="19"/>
      <c r="C54" s="19"/>
      <c r="D54" s="19"/>
      <c r="E54" s="19"/>
      <c r="J54" s="19"/>
      <c r="K54" s="30"/>
      <c r="L54" s="19"/>
      <c r="M54" s="30"/>
    </row>
    <row r="55" spans="1:13">
      <c r="A55" s="19"/>
      <c r="B55" s="19"/>
      <c r="C55" s="19"/>
      <c r="D55" s="19"/>
      <c r="E55" s="19"/>
      <c r="J55" s="19"/>
      <c r="K55" s="30"/>
    </row>
    <row r="56" spans="1:13">
      <c r="B56" s="19"/>
      <c r="C56" s="19"/>
      <c r="E56" s="19"/>
      <c r="J56" s="19"/>
      <c r="K56" s="30"/>
    </row>
    <row r="57" spans="1:13">
      <c r="B57" s="19"/>
      <c r="C57" s="19"/>
      <c r="E57" s="19"/>
      <c r="J57" s="19"/>
      <c r="K57" s="30"/>
    </row>
  </sheetData>
  <mergeCells count="1">
    <mergeCell ref="B5:J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GridLines="0" workbookViewId="0">
      <selection activeCell="N38" sqref="N38"/>
    </sheetView>
  </sheetViews>
  <sheetFormatPr defaultRowHeight="12"/>
  <cols>
    <col min="1" max="1" width="11.140625" customWidth="1"/>
    <col min="2" max="4" width="14.42578125" customWidth="1"/>
    <col min="5" max="5" width="1.42578125" customWidth="1"/>
    <col min="6" max="6" width="14.42578125" customWidth="1"/>
    <col min="7" max="7" width="1.42578125" customWidth="1"/>
    <col min="8" max="9" width="14.42578125" customWidth="1"/>
  </cols>
  <sheetData>
    <row r="1" spans="1:9" ht="12" customHeight="1">
      <c r="A1" s="1" t="s">
        <v>49</v>
      </c>
      <c r="B1" s="2"/>
      <c r="C1" s="2"/>
      <c r="D1" s="2"/>
      <c r="E1" s="2"/>
      <c r="F1" s="2"/>
      <c r="G1" s="2"/>
      <c r="H1" s="2"/>
      <c r="I1" s="2"/>
    </row>
    <row r="2" spans="1:9" ht="12" customHeight="1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 ht="12" customHeight="1">
      <c r="A3" s="6" t="s">
        <v>50</v>
      </c>
      <c r="B3" s="3"/>
      <c r="C3" s="3"/>
      <c r="D3" s="3"/>
      <c r="E3" s="3"/>
      <c r="F3" s="3"/>
      <c r="G3" s="3"/>
      <c r="H3" s="7"/>
      <c r="I3" s="8" t="s">
        <v>3</v>
      </c>
    </row>
    <row r="4" spans="1:9" ht="12" customHeight="1">
      <c r="A4" s="9" t="s">
        <v>51</v>
      </c>
      <c r="B4" s="10" t="s">
        <v>4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9</v>
      </c>
    </row>
    <row r="5" spans="1:9" ht="15" customHeight="1">
      <c r="A5" s="3"/>
      <c r="B5" s="610" t="s">
        <v>520</v>
      </c>
      <c r="C5" s="610"/>
      <c r="D5" s="610"/>
      <c r="E5" s="610"/>
      <c r="F5" s="610"/>
      <c r="G5" s="610"/>
      <c r="H5" s="610"/>
      <c r="I5" s="14" t="s">
        <v>10</v>
      </c>
    </row>
    <row r="6" spans="1:9" ht="3" customHeight="1">
      <c r="A6" s="3"/>
      <c r="B6" s="57"/>
      <c r="C6" s="13"/>
      <c r="D6" s="13"/>
      <c r="E6" s="13"/>
      <c r="F6" s="13"/>
      <c r="G6" s="13"/>
      <c r="H6" s="13"/>
      <c r="I6" s="58"/>
    </row>
    <row r="7" spans="1:9" ht="10.35" customHeight="1">
      <c r="A7" s="6">
        <v>1980</v>
      </c>
      <c r="B7" s="59">
        <v>26.26</v>
      </c>
      <c r="C7" s="59">
        <v>0.1</v>
      </c>
      <c r="D7" s="59">
        <v>26.36</v>
      </c>
      <c r="E7" s="59"/>
      <c r="F7" s="59">
        <v>3.3</v>
      </c>
      <c r="G7" s="59"/>
      <c r="H7" s="59">
        <v>23.06</v>
      </c>
      <c r="I7" s="60">
        <v>0.10126204298147776</v>
      </c>
    </row>
    <row r="8" spans="1:9" ht="10.35" customHeight="1">
      <c r="A8" s="6">
        <v>1981</v>
      </c>
      <c r="B8" s="59">
        <v>24.46</v>
      </c>
      <c r="C8" s="59">
        <v>0.1</v>
      </c>
      <c r="D8" s="59">
        <v>24.56</v>
      </c>
      <c r="E8" s="59"/>
      <c r="F8" s="59">
        <v>2.5</v>
      </c>
      <c r="G8" s="59"/>
      <c r="H8" s="59">
        <v>22.06</v>
      </c>
      <c r="I8" s="60">
        <v>9.5927224024421012E-2</v>
      </c>
    </row>
    <row r="9" spans="1:9" ht="10.35" customHeight="1">
      <c r="A9" s="6">
        <v>1982</v>
      </c>
      <c r="B9" s="59">
        <v>21.62</v>
      </c>
      <c r="C9" s="59">
        <v>0.28219</v>
      </c>
      <c r="D9" s="59">
        <v>21.902190000000001</v>
      </c>
      <c r="E9" s="59"/>
      <c r="F9" s="59">
        <v>3.2</v>
      </c>
      <c r="G9" s="59"/>
      <c r="H9" s="59">
        <v>18.702190000000002</v>
      </c>
      <c r="I9" s="60">
        <v>8.0547616586559179E-2</v>
      </c>
    </row>
    <row r="10" spans="1:9" ht="10.35" customHeight="1">
      <c r="A10" s="6">
        <v>1983</v>
      </c>
      <c r="B10" s="59">
        <v>19.5</v>
      </c>
      <c r="C10" s="59">
        <v>1.5137849999999999</v>
      </c>
      <c r="D10" s="59">
        <v>21.013784999999999</v>
      </c>
      <c r="E10" s="59"/>
      <c r="F10" s="59">
        <v>2.7</v>
      </c>
      <c r="G10" s="59"/>
      <c r="H10" s="59">
        <v>18.313784999999999</v>
      </c>
      <c r="I10" s="60">
        <v>7.8161493254576261E-2</v>
      </c>
    </row>
    <row r="11" spans="1:9" ht="10.35" customHeight="1">
      <c r="A11" s="6">
        <v>1984</v>
      </c>
      <c r="B11" s="59">
        <v>30.8</v>
      </c>
      <c r="C11" s="59">
        <v>0.63969500000000001</v>
      </c>
      <c r="D11" s="59">
        <v>31.439695</v>
      </c>
      <c r="E11" s="59"/>
      <c r="F11" s="59">
        <v>1.8</v>
      </c>
      <c r="G11" s="59"/>
      <c r="H11" s="59">
        <v>29.639695</v>
      </c>
      <c r="I11" s="60">
        <v>0.12540700577115102</v>
      </c>
    </row>
    <row r="12" spans="1:9" ht="10.35" customHeight="1">
      <c r="A12" s="6">
        <v>1985</v>
      </c>
      <c r="B12" s="59">
        <v>38.700000000000003</v>
      </c>
      <c r="C12" s="59">
        <v>1.4444840000000001</v>
      </c>
      <c r="D12" s="59">
        <v>40.144484000000006</v>
      </c>
      <c r="E12" s="59"/>
      <c r="F12" s="59">
        <v>1.8</v>
      </c>
      <c r="G12" s="59"/>
      <c r="H12" s="59">
        <v>38.344484000000008</v>
      </c>
      <c r="I12" s="60">
        <v>0.1607964405827246</v>
      </c>
    </row>
    <row r="13" spans="1:9" ht="10.35" customHeight="1">
      <c r="A13" s="6">
        <v>1986</v>
      </c>
      <c r="B13" s="59">
        <v>20.7</v>
      </c>
      <c r="C13" s="59">
        <v>3.0859740000000002</v>
      </c>
      <c r="D13" s="59">
        <v>23.785974</v>
      </c>
      <c r="E13" s="59"/>
      <c r="F13" s="59">
        <v>0.8</v>
      </c>
      <c r="G13" s="59"/>
      <c r="H13" s="59">
        <v>22.985973999999999</v>
      </c>
      <c r="I13" s="60">
        <v>9.5515805045480795E-2</v>
      </c>
    </row>
    <row r="14" spans="1:9" ht="10.35" customHeight="1">
      <c r="A14" s="6">
        <v>1987</v>
      </c>
      <c r="B14" s="59">
        <v>31.9</v>
      </c>
      <c r="C14" s="59">
        <v>2.9803850000000001</v>
      </c>
      <c r="D14" s="59">
        <v>34.880384999999997</v>
      </c>
      <c r="E14" s="59"/>
      <c r="F14" s="59">
        <v>16.100000000000001</v>
      </c>
      <c r="G14" s="59"/>
      <c r="H14" s="59">
        <v>18.780384999999995</v>
      </c>
      <c r="I14" s="60">
        <v>7.7347922604240435E-2</v>
      </c>
    </row>
    <row r="15" spans="1:9" ht="10.35" customHeight="1">
      <c r="A15" s="6">
        <v>1988</v>
      </c>
      <c r="B15" s="59">
        <v>36.4</v>
      </c>
      <c r="C15" s="59">
        <v>2.8756119999999998</v>
      </c>
      <c r="D15" s="59">
        <v>39.275611999999995</v>
      </c>
      <c r="E15" s="59"/>
      <c r="F15" s="59">
        <v>0</v>
      </c>
      <c r="G15" s="59"/>
      <c r="H15" s="59">
        <v>39.275611999999995</v>
      </c>
      <c r="I15" s="60">
        <v>0.16029488084694779</v>
      </c>
    </row>
    <row r="16" spans="1:9" ht="10.35" customHeight="1">
      <c r="A16" s="6">
        <v>1989</v>
      </c>
      <c r="B16" s="59">
        <v>31.5</v>
      </c>
      <c r="C16" s="59">
        <v>1.7909999999999999</v>
      </c>
      <c r="D16" s="59">
        <v>33.290999999999997</v>
      </c>
      <c r="E16" s="59"/>
      <c r="F16" s="59">
        <v>11.045</v>
      </c>
      <c r="G16" s="59"/>
      <c r="H16" s="59">
        <v>22.245999999999995</v>
      </c>
      <c r="I16" s="60">
        <v>8.9940244681453188E-2</v>
      </c>
    </row>
    <row r="17" spans="1:11" ht="10.35" customHeight="1">
      <c r="A17" s="6">
        <v>1990</v>
      </c>
      <c r="B17" s="59">
        <v>47.48</v>
      </c>
      <c r="C17" s="59">
        <v>2.1800000000000002</v>
      </c>
      <c r="D17" s="59">
        <v>49.66</v>
      </c>
      <c r="E17" s="59"/>
      <c r="F17" s="59">
        <v>10.284000000000001</v>
      </c>
      <c r="G17" s="59"/>
      <c r="H17" s="59">
        <v>39.375999999999998</v>
      </c>
      <c r="I17" s="60">
        <v>0.15752101226932508</v>
      </c>
    </row>
    <row r="18" spans="1:11" ht="10.35" customHeight="1">
      <c r="A18" s="6">
        <v>1991</v>
      </c>
      <c r="B18" s="59">
        <v>40.28</v>
      </c>
      <c r="C18" s="59">
        <v>2.722</v>
      </c>
      <c r="D18" s="59">
        <v>43.002000000000002</v>
      </c>
      <c r="E18" s="59"/>
      <c r="F18" s="59">
        <v>10.766999999999999</v>
      </c>
      <c r="G18" s="59"/>
      <c r="H18" s="59">
        <v>32.234999999999999</v>
      </c>
      <c r="I18" s="60">
        <v>0.12724208166229828</v>
      </c>
    </row>
    <row r="19" spans="1:11" ht="10.35" customHeight="1">
      <c r="A19" s="6">
        <v>1992</v>
      </c>
      <c r="B19" s="59">
        <v>46.4</v>
      </c>
      <c r="C19" s="59">
        <v>2.76</v>
      </c>
      <c r="D19" s="59">
        <v>49.16</v>
      </c>
      <c r="E19" s="59"/>
      <c r="F19" s="59">
        <v>10.343999999999999</v>
      </c>
      <c r="G19" s="59"/>
      <c r="H19" s="59">
        <v>38.815999999999995</v>
      </c>
      <c r="I19" s="60">
        <v>0.15122508054870515</v>
      </c>
    </row>
    <row r="20" spans="1:11" ht="10.35" customHeight="1">
      <c r="A20" s="6">
        <v>1993</v>
      </c>
      <c r="B20" s="59">
        <v>42.82</v>
      </c>
      <c r="C20" s="59">
        <v>2.242</v>
      </c>
      <c r="D20" s="59">
        <v>45.061999999999998</v>
      </c>
      <c r="E20" s="59"/>
      <c r="F20" s="59">
        <v>11.5</v>
      </c>
      <c r="G20" s="59"/>
      <c r="H20" s="59">
        <v>33.561999999999998</v>
      </c>
      <c r="I20" s="60">
        <v>0.12906624826467003</v>
      </c>
    </row>
    <row r="21" spans="1:11" ht="10.35" customHeight="1">
      <c r="A21" s="6">
        <v>1994</v>
      </c>
      <c r="B21" s="59">
        <v>53.48</v>
      </c>
      <c r="C21" s="59">
        <v>2.4609999999999999</v>
      </c>
      <c r="D21" s="59">
        <v>55.940999999999995</v>
      </c>
      <c r="E21" s="59"/>
      <c r="F21" s="59">
        <v>17.259</v>
      </c>
      <c r="G21" s="59"/>
      <c r="H21" s="59">
        <v>38.681999999999995</v>
      </c>
      <c r="I21" s="60">
        <v>0.14695356841649379</v>
      </c>
    </row>
    <row r="22" spans="1:11" ht="10.35" customHeight="1">
      <c r="A22" s="23" t="s">
        <v>52</v>
      </c>
      <c r="B22" s="59">
        <v>32.799999999999997</v>
      </c>
      <c r="C22" s="59">
        <v>3.0430000000000001</v>
      </c>
      <c r="D22" s="59">
        <v>35.842999999999996</v>
      </c>
      <c r="E22" s="59"/>
      <c r="F22" s="59">
        <v>9.26</v>
      </c>
      <c r="G22" s="59"/>
      <c r="H22" s="59">
        <v>26.582999999999998</v>
      </c>
      <c r="I22" s="60">
        <v>9.9799522457989828E-2</v>
      </c>
    </row>
    <row r="23" spans="1:11" ht="10.35" customHeight="1">
      <c r="A23" s="23" t="s">
        <v>53</v>
      </c>
      <c r="B23" s="59">
        <v>26.98</v>
      </c>
      <c r="C23" s="59">
        <v>3.8639999999999999</v>
      </c>
      <c r="D23" s="59">
        <v>30.844000000000001</v>
      </c>
      <c r="E23" s="59"/>
      <c r="F23" s="59">
        <v>7.0590000000000002</v>
      </c>
      <c r="G23" s="59"/>
      <c r="H23" s="59">
        <v>23.785</v>
      </c>
      <c r="I23" s="60">
        <v>8.8260942167467576E-2</v>
      </c>
    </row>
    <row r="24" spans="1:11" ht="10.35" customHeight="1">
      <c r="A24" s="23" t="s">
        <v>54</v>
      </c>
      <c r="B24" s="59">
        <v>53.66</v>
      </c>
      <c r="C24" s="59">
        <v>1.8360000000000001</v>
      </c>
      <c r="D24" s="59">
        <v>55.495999999999995</v>
      </c>
      <c r="E24" s="59"/>
      <c r="F24" s="59">
        <v>15.962999999999999</v>
      </c>
      <c r="G24" s="59"/>
      <c r="H24" s="59">
        <v>39.532999999999994</v>
      </c>
      <c r="I24" s="60">
        <v>0.14493906641833726</v>
      </c>
    </row>
    <row r="25" spans="1:11" ht="10.35" customHeight="1">
      <c r="A25" s="23" t="s">
        <v>55</v>
      </c>
      <c r="B25" s="59">
        <v>45.76</v>
      </c>
      <c r="C25" s="59">
        <v>2.7879999999999998</v>
      </c>
      <c r="D25" s="59">
        <v>48.547999999999995</v>
      </c>
      <c r="E25" s="59"/>
      <c r="F25" s="59">
        <v>14.585000000000001</v>
      </c>
      <c r="G25" s="59"/>
      <c r="H25" s="59">
        <v>33.962999999999994</v>
      </c>
      <c r="I25" s="60">
        <v>0.12307441430668042</v>
      </c>
    </row>
    <row r="26" spans="1:11" ht="10.35" customHeight="1">
      <c r="A26" s="23" t="s">
        <v>56</v>
      </c>
      <c r="B26" s="59">
        <v>51.6</v>
      </c>
      <c r="C26" s="59">
        <v>2.2400010000000004</v>
      </c>
      <c r="D26" s="59">
        <v>53.840001000000001</v>
      </c>
      <c r="E26" s="59"/>
      <c r="F26" s="59">
        <v>19.74644</v>
      </c>
      <c r="G26" s="59"/>
      <c r="H26" s="59">
        <v>34.093561000000001</v>
      </c>
      <c r="I26" s="60">
        <v>0.12213610537930245</v>
      </c>
    </row>
    <row r="27" spans="1:11" ht="10.35" customHeight="1">
      <c r="A27" s="23" t="s">
        <v>57</v>
      </c>
      <c r="B27" s="59">
        <v>53.16</v>
      </c>
      <c r="C27" s="59">
        <v>3.5245570000000002</v>
      </c>
      <c r="D27" s="59">
        <v>56.684556999999998</v>
      </c>
      <c r="E27" s="59"/>
      <c r="F27" s="59">
        <v>13.480587999999997</v>
      </c>
      <c r="H27" s="61">
        <v>43.203969000000001</v>
      </c>
      <c r="I27" s="60">
        <v>0.15299691347522204</v>
      </c>
      <c r="J27" s="19"/>
      <c r="K27" s="30"/>
    </row>
    <row r="28" spans="1:11" ht="10.35" customHeight="1">
      <c r="A28" s="23" t="s">
        <v>58</v>
      </c>
      <c r="B28" s="59">
        <v>36.46</v>
      </c>
      <c r="C28" s="59">
        <v>4.0439639999999999</v>
      </c>
      <c r="D28" s="59">
        <v>40.503964000000003</v>
      </c>
      <c r="E28" s="59"/>
      <c r="F28" s="59">
        <v>17.103810999999997</v>
      </c>
      <c r="H28" s="61">
        <v>23.400153000000007</v>
      </c>
      <c r="I28" s="60">
        <v>8.2016870977359491E-2</v>
      </c>
      <c r="J28" s="19"/>
      <c r="K28" s="30"/>
    </row>
    <row r="29" spans="1:11" ht="10.35" customHeight="1">
      <c r="A29" s="23" t="s">
        <v>59</v>
      </c>
      <c r="B29" s="59">
        <v>36.58</v>
      </c>
      <c r="C29" s="59">
        <v>5.8044260000000012</v>
      </c>
      <c r="D29" s="59">
        <v>42.384425999999998</v>
      </c>
      <c r="E29" s="59"/>
      <c r="F29" s="59">
        <v>16.957115999999999</v>
      </c>
      <c r="H29" s="61">
        <v>25.427309999999999</v>
      </c>
      <c r="I29" s="60">
        <v>8.8257149521185713E-2</v>
      </c>
      <c r="J29" s="19"/>
      <c r="K29" s="30"/>
    </row>
    <row r="30" spans="1:11" ht="10.35" customHeight="1">
      <c r="A30" s="23" t="s">
        <v>60</v>
      </c>
      <c r="B30" s="59">
        <v>52.5</v>
      </c>
      <c r="C30" s="59">
        <v>4.2778799999999997</v>
      </c>
      <c r="D30" s="59">
        <v>56.777879999999996</v>
      </c>
      <c r="E30" s="59"/>
      <c r="F30" s="59">
        <v>18.962569000000002</v>
      </c>
      <c r="H30" s="61">
        <v>37.815310999999994</v>
      </c>
      <c r="I30" s="60">
        <v>0.13003011687993526</v>
      </c>
      <c r="J30" s="19"/>
      <c r="K30" s="30"/>
    </row>
    <row r="31" spans="1:11" ht="10.35" customHeight="1">
      <c r="A31" s="23" t="s">
        <v>61</v>
      </c>
      <c r="B31" s="59">
        <v>47.3</v>
      </c>
      <c r="C31" s="59">
        <v>3.8496669999999993</v>
      </c>
      <c r="D31" s="59">
        <v>51.149666999999994</v>
      </c>
      <c r="E31" s="59"/>
      <c r="F31" s="59">
        <v>14.790655999999998</v>
      </c>
      <c r="H31" s="61">
        <v>36.359010999999995</v>
      </c>
      <c r="I31" s="60">
        <v>0.1238963279158849</v>
      </c>
      <c r="J31" s="19"/>
      <c r="K31" s="30"/>
    </row>
    <row r="32" spans="1:11" ht="10.35" customHeight="1">
      <c r="A32" s="23" t="s">
        <v>62</v>
      </c>
      <c r="B32" s="62">
        <v>47.29</v>
      </c>
      <c r="C32" s="62">
        <v>4.1887109999999996</v>
      </c>
      <c r="D32" s="62">
        <v>51.478710999999997</v>
      </c>
      <c r="E32" s="62"/>
      <c r="F32" s="62">
        <v>12.481036999999999</v>
      </c>
      <c r="H32" s="61">
        <v>38.997673999999996</v>
      </c>
      <c r="I32" s="63">
        <v>0.13166606645867679</v>
      </c>
      <c r="J32" s="19"/>
      <c r="K32" s="30"/>
    </row>
    <row r="33" spans="1:11" ht="10.35" customHeight="1">
      <c r="A33" s="23" t="s">
        <v>63</v>
      </c>
      <c r="B33" s="62">
        <v>27.51</v>
      </c>
      <c r="C33" s="62">
        <v>5.5159459999999996</v>
      </c>
      <c r="D33" s="62">
        <v>33.025946000000005</v>
      </c>
      <c r="E33" s="62"/>
      <c r="F33" s="62">
        <v>8.3445389999999993</v>
      </c>
      <c r="H33" s="61">
        <v>24.681407000000007</v>
      </c>
      <c r="I33" s="63">
        <v>8.2547664336115753E-2</v>
      </c>
      <c r="J33" s="19"/>
      <c r="K33" s="30"/>
    </row>
    <row r="34" spans="1:11" ht="10.35" customHeight="1">
      <c r="A34" s="23" t="s">
        <v>64</v>
      </c>
      <c r="B34" s="62">
        <v>58.54</v>
      </c>
      <c r="C34" s="62">
        <v>3.8452679999999999</v>
      </c>
      <c r="D34" s="62">
        <v>62.385267999999996</v>
      </c>
      <c r="E34" s="62"/>
      <c r="F34" s="62">
        <v>15.556370000000001</v>
      </c>
      <c r="H34" s="61">
        <v>46.828897999999995</v>
      </c>
      <c r="I34" s="63">
        <v>0.1550605649926057</v>
      </c>
      <c r="J34" s="19"/>
      <c r="K34" s="30"/>
    </row>
    <row r="35" spans="1:11" ht="10.35" customHeight="1">
      <c r="A35" s="23" t="s">
        <v>65</v>
      </c>
      <c r="B35" s="62">
        <v>51.52</v>
      </c>
      <c r="C35" s="62">
        <v>5.254086</v>
      </c>
      <c r="D35" s="62">
        <v>56.774086000000004</v>
      </c>
      <c r="E35" s="62"/>
      <c r="F35" s="62">
        <v>16.499106999999995</v>
      </c>
      <c r="H35" s="61">
        <v>40.274979000000009</v>
      </c>
      <c r="I35" s="63">
        <v>0.13213672852406555</v>
      </c>
      <c r="J35" s="19"/>
      <c r="K35" s="30"/>
    </row>
    <row r="36" spans="1:11" ht="10.35" customHeight="1">
      <c r="A36" s="23" t="s">
        <v>66</v>
      </c>
      <c r="B36" s="62">
        <v>50.34</v>
      </c>
      <c r="C36" s="62">
        <v>2.4334260000000003</v>
      </c>
      <c r="D36" s="62">
        <v>52.773426000000001</v>
      </c>
      <c r="E36" s="62"/>
      <c r="F36" s="62">
        <v>10.821858000000001</v>
      </c>
      <c r="H36" s="61">
        <v>41.951568000000002</v>
      </c>
      <c r="I36" s="63">
        <v>0.13645475232280405</v>
      </c>
      <c r="J36" s="19"/>
      <c r="K36" s="30"/>
    </row>
    <row r="37" spans="1:11" ht="10.35" customHeight="1">
      <c r="A37" s="23" t="s">
        <v>67</v>
      </c>
      <c r="B37" s="62">
        <v>47.02</v>
      </c>
      <c r="C37" s="62">
        <v>3.4354553500000002</v>
      </c>
      <c r="D37" s="62">
        <v>50.455455350000001</v>
      </c>
      <c r="E37" s="62"/>
      <c r="F37" s="62">
        <v>12.265553000000002</v>
      </c>
      <c r="H37" s="64">
        <v>38.189902349999997</v>
      </c>
      <c r="I37" s="63">
        <v>0.1232943753427045</v>
      </c>
      <c r="J37" s="19"/>
      <c r="K37" s="30"/>
    </row>
    <row r="38" spans="1:11" ht="10.35" customHeight="1">
      <c r="A38" s="23" t="s">
        <v>68</v>
      </c>
      <c r="B38" s="62">
        <v>47.98</v>
      </c>
      <c r="C38" s="62">
        <v>3.12473863</v>
      </c>
      <c r="D38" s="62">
        <v>51.10473863</v>
      </c>
      <c r="E38" s="62"/>
      <c r="F38" s="62">
        <v>12.389959820000001</v>
      </c>
      <c r="H38" s="64">
        <v>38.714778809999999</v>
      </c>
      <c r="I38" s="63">
        <v>0.12408700317546913</v>
      </c>
      <c r="J38" s="19"/>
      <c r="K38" s="30"/>
    </row>
    <row r="39" spans="1:11" ht="10.35" customHeight="1">
      <c r="A39" s="23" t="s">
        <v>69</v>
      </c>
      <c r="B39" s="62">
        <v>46.26</v>
      </c>
      <c r="C39" s="62">
        <v>2.4510869199999998</v>
      </c>
      <c r="D39" s="62">
        <v>48.71108692</v>
      </c>
      <c r="E39" s="62"/>
      <c r="F39" s="62">
        <v>16.452470130000002</v>
      </c>
      <c r="H39" s="64">
        <v>32.258616789999998</v>
      </c>
      <c r="I39" s="63">
        <v>0.10266552972500441</v>
      </c>
      <c r="J39" s="19"/>
      <c r="K39" s="30"/>
    </row>
    <row r="40" spans="1:11" ht="10.35" customHeight="1">
      <c r="A40" s="23" t="s">
        <v>70</v>
      </c>
      <c r="B40" s="62">
        <v>50.456000000000003</v>
      </c>
      <c r="C40" s="62">
        <v>1.1196878300000002</v>
      </c>
      <c r="D40" s="62">
        <v>51.575687830000007</v>
      </c>
      <c r="E40" s="62"/>
      <c r="F40" s="62">
        <v>17.12505835</v>
      </c>
      <c r="G40" s="65"/>
      <c r="H40" s="64">
        <v>34.450629480000003</v>
      </c>
      <c r="I40" s="63">
        <v>0.10889734022174029</v>
      </c>
      <c r="J40" s="19"/>
      <c r="K40" s="30"/>
    </row>
    <row r="41" spans="1:11" ht="10.35" customHeight="1">
      <c r="A41" s="23" t="s">
        <v>71</v>
      </c>
      <c r="B41" s="62">
        <v>51.624000000000002</v>
      </c>
      <c r="C41" s="62">
        <v>1.20403668</v>
      </c>
      <c r="D41" s="62">
        <v>52.828036680000004</v>
      </c>
      <c r="E41" s="62"/>
      <c r="F41" s="62">
        <v>15.194488509999999</v>
      </c>
      <c r="G41" s="65"/>
      <c r="H41" s="64">
        <v>37.633548170000005</v>
      </c>
      <c r="I41" s="63">
        <v>0.11809850157769493</v>
      </c>
      <c r="J41" s="19"/>
      <c r="K41" s="30"/>
    </row>
    <row r="42" spans="1:11" ht="10.35" customHeight="1">
      <c r="A42" s="23" t="s">
        <v>568</v>
      </c>
      <c r="B42" s="62">
        <v>38.207999999999998</v>
      </c>
      <c r="C42" s="62">
        <v>0.83693624999999994</v>
      </c>
      <c r="D42" s="62">
        <v>39.044936249999999</v>
      </c>
      <c r="E42" s="62"/>
      <c r="F42" s="62">
        <v>12.31164543</v>
      </c>
      <c r="G42" s="65"/>
      <c r="H42" s="64">
        <v>26.733290820000001</v>
      </c>
      <c r="I42" s="63">
        <v>8.3286932686611984E-2</v>
      </c>
      <c r="J42" s="19"/>
      <c r="K42" s="30"/>
    </row>
    <row r="43" spans="1:11" ht="10.35" customHeight="1">
      <c r="A43" s="23" t="s">
        <v>580</v>
      </c>
      <c r="B43" s="62">
        <v>57</v>
      </c>
      <c r="C43" s="62">
        <v>2.0235211300000002</v>
      </c>
      <c r="D43" s="62">
        <v>59.023521129999999</v>
      </c>
      <c r="E43" s="62"/>
      <c r="F43" s="62">
        <v>15.521652210000001</v>
      </c>
      <c r="G43" s="65"/>
      <c r="H43" s="64">
        <v>43.50186892</v>
      </c>
      <c r="I43" s="63">
        <v>0.13455946273945937</v>
      </c>
      <c r="J43" s="19"/>
      <c r="K43" s="30"/>
    </row>
    <row r="44" spans="1:11" ht="10.35" customHeight="1">
      <c r="A44" s="23" t="s">
        <v>610</v>
      </c>
      <c r="B44" s="62">
        <v>44.6</v>
      </c>
      <c r="C44" s="62">
        <v>1.4443096</v>
      </c>
      <c r="D44" s="62">
        <v>46.044309599999998</v>
      </c>
      <c r="E44" s="62"/>
      <c r="F44" s="62">
        <v>17.174106799999993</v>
      </c>
      <c r="G44" s="65"/>
      <c r="H44" s="64">
        <v>28.870202800000005</v>
      </c>
      <c r="I44" s="63">
        <v>8.8731028336034884E-2</v>
      </c>
      <c r="J44" s="19"/>
      <c r="K44" s="30"/>
    </row>
    <row r="45" spans="1:11" ht="10.35" customHeight="1">
      <c r="A45" s="31" t="s">
        <v>627</v>
      </c>
      <c r="B45" s="66">
        <v>47.74</v>
      </c>
      <c r="C45" s="66">
        <v>1.9116541900000001</v>
      </c>
      <c r="D45" s="66">
        <v>49.651654190000002</v>
      </c>
      <c r="E45" s="66"/>
      <c r="F45" s="66">
        <v>9.7235977800000022</v>
      </c>
      <c r="G45" s="67"/>
      <c r="H45" s="68">
        <v>39.928056409999996</v>
      </c>
      <c r="I45" s="69">
        <v>0.12195351158742579</v>
      </c>
      <c r="J45" s="19"/>
      <c r="K45" s="30"/>
    </row>
    <row r="46" spans="1:11">
      <c r="A46" s="43" t="s">
        <v>43</v>
      </c>
      <c r="B46" s="42"/>
      <c r="C46" s="42"/>
      <c r="D46" s="42"/>
    </row>
    <row r="49" spans="2:10">
      <c r="B49" s="19"/>
      <c r="C49" s="19"/>
      <c r="D49" s="19"/>
      <c r="F49" s="19"/>
      <c r="G49" s="19"/>
      <c r="H49" s="19"/>
      <c r="I49" s="19"/>
      <c r="J49" s="19"/>
    </row>
    <row r="50" spans="2:10">
      <c r="B50" s="19"/>
      <c r="C50" s="19"/>
      <c r="D50" s="19"/>
      <c r="F50" s="19"/>
      <c r="G50" s="19"/>
      <c r="H50" s="19"/>
      <c r="I50" s="19"/>
      <c r="J50" s="19"/>
    </row>
    <row r="51" spans="2:10">
      <c r="B51" s="19"/>
      <c r="C51" s="19"/>
      <c r="D51" s="19"/>
      <c r="F51" s="19"/>
      <c r="G51" s="19"/>
      <c r="H51" s="19"/>
      <c r="I51" s="19"/>
      <c r="J51" s="19"/>
    </row>
    <row r="52" spans="2:10">
      <c r="B52" s="19"/>
      <c r="C52" s="19"/>
      <c r="D52" s="19"/>
      <c r="F52" s="19"/>
      <c r="G52" s="19"/>
      <c r="H52" s="19"/>
      <c r="I52" s="19"/>
      <c r="J52" s="19"/>
    </row>
    <row r="53" spans="2:10">
      <c r="B53" s="19"/>
      <c r="C53" s="19"/>
      <c r="D53" s="19"/>
      <c r="F53" s="19"/>
      <c r="G53" s="19"/>
      <c r="H53" s="19"/>
      <c r="I53" s="19"/>
      <c r="J53" s="19"/>
    </row>
    <row r="54" spans="2:10">
      <c r="B54" s="19"/>
      <c r="C54" s="19"/>
      <c r="D54" s="19"/>
      <c r="H54" s="19"/>
      <c r="I54" s="19"/>
      <c r="J54" s="30"/>
    </row>
    <row r="55" spans="2:10">
      <c r="J55" s="30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A22:A26 A27:A4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O58"/>
  <sheetViews>
    <sheetView showGridLines="0" workbookViewId="0">
      <selection activeCell="A28" activeCellId="1" sqref="A17 A28"/>
    </sheetView>
  </sheetViews>
  <sheetFormatPr defaultColWidth="9.7109375" defaultRowHeight="12"/>
  <cols>
    <col min="1" max="1" width="11.5703125" customWidth="1"/>
    <col min="2" max="4" width="14.42578125" customWidth="1"/>
    <col min="5" max="5" width="1.42578125" customWidth="1"/>
    <col min="6" max="6" width="14.42578125" customWidth="1"/>
    <col min="7" max="7" width="1.42578125" customWidth="1"/>
    <col min="8" max="9" width="14.42578125" customWidth="1"/>
    <col min="11" max="11" width="11.7109375" customWidth="1"/>
  </cols>
  <sheetData>
    <row r="1" spans="1:11">
      <c r="A1" s="1" t="s">
        <v>338</v>
      </c>
      <c r="B1" s="2"/>
      <c r="C1" s="2"/>
      <c r="D1" s="2"/>
      <c r="E1" s="2"/>
      <c r="F1" s="2"/>
      <c r="G1" s="2"/>
      <c r="H1" s="2"/>
      <c r="I1" s="2"/>
    </row>
    <row r="2" spans="1:11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11">
      <c r="A3" s="6" t="s">
        <v>162</v>
      </c>
      <c r="B3" s="3"/>
      <c r="C3" s="3"/>
      <c r="D3" s="3"/>
      <c r="E3" s="3"/>
      <c r="F3" s="3"/>
      <c r="G3" s="3"/>
      <c r="H3" s="7"/>
      <c r="I3" s="7" t="s">
        <v>3</v>
      </c>
    </row>
    <row r="4" spans="1:11">
      <c r="A4" s="67"/>
      <c r="B4" s="10" t="s">
        <v>339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9</v>
      </c>
    </row>
    <row r="5" spans="1:11" ht="15" customHeight="1">
      <c r="A5" s="80"/>
      <c r="B5" s="610" t="s">
        <v>525</v>
      </c>
      <c r="C5" s="610"/>
      <c r="D5" s="610"/>
      <c r="E5" s="610"/>
      <c r="F5" s="610"/>
      <c r="G5" s="610"/>
      <c r="H5" s="610"/>
      <c r="I5" s="14" t="s">
        <v>340</v>
      </c>
    </row>
    <row r="6" spans="1:11" ht="3" customHeight="1">
      <c r="A6" s="6"/>
      <c r="B6" s="149"/>
      <c r="C6" s="149"/>
      <c r="D6" s="149"/>
      <c r="E6" s="149"/>
      <c r="F6" s="149"/>
      <c r="G6" s="149"/>
      <c r="H6" s="149"/>
      <c r="I6" s="3"/>
    </row>
    <row r="7" spans="1:11" ht="10.15" customHeight="1">
      <c r="A7" s="6" t="s">
        <v>76</v>
      </c>
      <c r="B7" s="20">
        <v>178.07499999999999</v>
      </c>
      <c r="C7" s="20">
        <v>76.981279999999998</v>
      </c>
      <c r="D7" s="15">
        <v>255.05627999999999</v>
      </c>
      <c r="E7" s="144"/>
      <c r="F7" s="20">
        <v>6.8656459999999999</v>
      </c>
      <c r="G7" s="15"/>
      <c r="H7" s="20">
        <v>248.19063400000002</v>
      </c>
      <c r="I7" s="145">
        <v>1.0841001410868492</v>
      </c>
      <c r="J7" s="19"/>
      <c r="K7" s="30"/>
    </row>
    <row r="8" spans="1:11" ht="10.15" customHeight="1">
      <c r="A8" s="6" t="s">
        <v>77</v>
      </c>
      <c r="B8" s="20">
        <v>149.86666666666699</v>
      </c>
      <c r="C8" s="20">
        <v>79.255009999999999</v>
      </c>
      <c r="D8" s="15">
        <v>229.12167666666701</v>
      </c>
      <c r="E8" s="144"/>
      <c r="F8" s="20">
        <v>7.1208410000000004</v>
      </c>
      <c r="G8" s="15"/>
      <c r="H8" s="20">
        <v>222.00083566666666</v>
      </c>
      <c r="I8" s="145">
        <v>0.9603898461507403</v>
      </c>
      <c r="J8" s="19"/>
      <c r="K8" s="30"/>
    </row>
    <row r="9" spans="1:11" ht="10.15" customHeight="1">
      <c r="A9" s="6" t="s">
        <v>78</v>
      </c>
      <c r="B9" s="20">
        <v>150.65</v>
      </c>
      <c r="C9" s="20">
        <v>139.75758200000001</v>
      </c>
      <c r="D9" s="15">
        <v>290.40758199999999</v>
      </c>
      <c r="E9" s="144"/>
      <c r="F9" s="20">
        <v>7.014812</v>
      </c>
      <c r="G9" s="15"/>
      <c r="H9" s="20">
        <v>283.39276999999998</v>
      </c>
      <c r="I9" s="145">
        <v>1.2145994376869733</v>
      </c>
      <c r="J9" s="19"/>
      <c r="K9" s="30"/>
    </row>
    <row r="10" spans="1:11" ht="10.15" customHeight="1">
      <c r="A10" s="6" t="s">
        <v>79</v>
      </c>
      <c r="B10" s="20">
        <v>165.39166666666699</v>
      </c>
      <c r="C10" s="20">
        <v>151.816293</v>
      </c>
      <c r="D10" s="15">
        <v>317.20795966666702</v>
      </c>
      <c r="E10" s="144"/>
      <c r="F10" s="20">
        <v>6.6400480000000002</v>
      </c>
      <c r="G10" s="15"/>
      <c r="H10" s="20">
        <v>310.5679116666667</v>
      </c>
      <c r="I10" s="145">
        <v>1.3194040047864846</v>
      </c>
      <c r="J10" s="19"/>
      <c r="K10" s="30"/>
    </row>
    <row r="11" spans="1:11" ht="10.15" customHeight="1">
      <c r="A11" s="6" t="s">
        <v>80</v>
      </c>
      <c r="B11" s="20">
        <v>157.191666666667</v>
      </c>
      <c r="C11" s="20">
        <v>211.676332</v>
      </c>
      <c r="D11" s="15">
        <v>368.86799866666701</v>
      </c>
      <c r="E11" s="144"/>
      <c r="F11" s="20">
        <v>4.8177880000000002</v>
      </c>
      <c r="G11" s="15"/>
      <c r="H11" s="20">
        <v>364.25854399999997</v>
      </c>
      <c r="I11" s="145">
        <v>1.5339268617245274</v>
      </c>
      <c r="J11" s="19"/>
      <c r="K11" s="30"/>
    </row>
    <row r="12" spans="1:11" ht="10.15" customHeight="1">
      <c r="A12" s="6" t="s">
        <v>81</v>
      </c>
      <c r="B12" s="20">
        <v>153.50833333333301</v>
      </c>
      <c r="C12" s="20">
        <v>220.237606</v>
      </c>
      <c r="D12" s="15">
        <v>373.74593933333301</v>
      </c>
      <c r="E12" s="144"/>
      <c r="F12" s="20">
        <v>5.9210630000000002</v>
      </c>
      <c r="G12" s="15"/>
      <c r="H12" s="20">
        <v>367.57487633333335</v>
      </c>
      <c r="I12" s="145">
        <v>1.5338755803893094</v>
      </c>
      <c r="J12" s="19"/>
      <c r="K12" s="30"/>
    </row>
    <row r="13" spans="1:11" ht="10.15" customHeight="1">
      <c r="A13" s="6" t="s">
        <v>82</v>
      </c>
      <c r="B13" s="20">
        <v>136.92499999999998</v>
      </c>
      <c r="C13" s="20">
        <v>235.77935099999999</v>
      </c>
      <c r="D13" s="15">
        <v>372.70435099999997</v>
      </c>
      <c r="E13" s="144"/>
      <c r="F13" s="20">
        <v>6.8596129999999995</v>
      </c>
      <c r="G13" s="15"/>
      <c r="H13" s="20">
        <v>365.84473799999995</v>
      </c>
      <c r="I13" s="145">
        <v>1.5131056562882572</v>
      </c>
      <c r="J13" s="19"/>
    </row>
    <row r="14" spans="1:11" ht="10.15" customHeight="1">
      <c r="A14" s="6" t="s">
        <v>83</v>
      </c>
      <c r="B14" s="20">
        <v>244.06666666666669</v>
      </c>
      <c r="C14" s="20">
        <v>165.43313499999999</v>
      </c>
      <c r="D14" s="15">
        <v>409.49980166666671</v>
      </c>
      <c r="E14" s="144"/>
      <c r="F14" s="20">
        <v>14.34257</v>
      </c>
      <c r="G14" s="15"/>
      <c r="H14" s="20">
        <v>395.15723166666669</v>
      </c>
      <c r="I14" s="145">
        <v>1.61962296927493</v>
      </c>
      <c r="J14" s="19"/>
    </row>
    <row r="15" spans="1:11" ht="10.15" customHeight="1">
      <c r="A15" s="6" t="s">
        <v>84</v>
      </c>
      <c r="B15" s="20">
        <v>151.96666666666667</v>
      </c>
      <c r="C15" s="20">
        <v>250.72242800000001</v>
      </c>
      <c r="D15" s="15">
        <v>402.68909466666668</v>
      </c>
      <c r="E15" s="144"/>
      <c r="F15" s="20">
        <v>9.8539700000000003</v>
      </c>
      <c r="G15" s="15"/>
      <c r="H15" s="20">
        <v>392.83512466666667</v>
      </c>
      <c r="I15" s="145">
        <v>1.5954379941300063</v>
      </c>
      <c r="J15" s="19"/>
    </row>
    <row r="16" spans="1:11" ht="10.15" customHeight="1">
      <c r="A16" s="6" t="s">
        <v>85</v>
      </c>
      <c r="B16" s="20">
        <v>172.34166666666667</v>
      </c>
      <c r="C16" s="20">
        <v>197.91499999999999</v>
      </c>
      <c r="D16" s="15">
        <v>370.25666666666666</v>
      </c>
      <c r="E16" s="144"/>
      <c r="F16" s="20">
        <v>10.663</v>
      </c>
      <c r="G16" s="15"/>
      <c r="H16" s="20">
        <v>359.59366666666665</v>
      </c>
      <c r="I16" s="145">
        <v>1.446131717197715</v>
      </c>
      <c r="J16" s="19"/>
    </row>
    <row r="17" spans="1:15" ht="10.15" customHeight="1">
      <c r="A17" s="6" t="s">
        <v>86</v>
      </c>
      <c r="B17" s="20">
        <v>173.06666666666669</v>
      </c>
      <c r="C17" s="20">
        <v>277.065</v>
      </c>
      <c r="D17" s="15">
        <v>450.13166666666666</v>
      </c>
      <c r="E17" s="144"/>
      <c r="F17" s="20">
        <v>16.513000000000002</v>
      </c>
      <c r="G17" s="15"/>
      <c r="H17" s="20">
        <v>433.61866666666668</v>
      </c>
      <c r="I17" s="145">
        <v>1.723040569447811</v>
      </c>
      <c r="J17" s="19"/>
    </row>
    <row r="18" spans="1:15" ht="10.15" customHeight="1">
      <c r="A18" s="6" t="s">
        <v>87</v>
      </c>
      <c r="B18" s="20">
        <v>182.79999999999998</v>
      </c>
      <c r="C18" s="20">
        <v>219.71199999999999</v>
      </c>
      <c r="D18" s="15">
        <v>402.51199999999994</v>
      </c>
      <c r="E18" s="144"/>
      <c r="F18" s="20">
        <v>17.306999999999999</v>
      </c>
      <c r="G18" s="15"/>
      <c r="H18" s="20">
        <v>385.20499999999993</v>
      </c>
      <c r="I18" s="145">
        <v>1.5105663766092696</v>
      </c>
      <c r="J18" s="19"/>
    </row>
    <row r="19" spans="1:15" ht="10.15" customHeight="1">
      <c r="A19" s="6" t="s">
        <v>88</v>
      </c>
      <c r="B19" s="20">
        <v>206</v>
      </c>
      <c r="C19" s="20">
        <v>213.06100000000001</v>
      </c>
      <c r="D19" s="15">
        <v>419.06100000000004</v>
      </c>
      <c r="E19" s="144"/>
      <c r="F19" s="20">
        <v>15.795999999999999</v>
      </c>
      <c r="G19" s="15"/>
      <c r="H19" s="20">
        <v>403.26500000000004</v>
      </c>
      <c r="I19" s="145">
        <v>1.5608828094458442</v>
      </c>
      <c r="J19" s="19"/>
    </row>
    <row r="20" spans="1:15" ht="10.15" customHeight="1">
      <c r="A20" s="6" t="s">
        <v>89</v>
      </c>
      <c r="B20" s="20">
        <v>198.52500000000001</v>
      </c>
      <c r="C20" s="20">
        <v>277.49099999999999</v>
      </c>
      <c r="D20" s="15">
        <v>476.01599999999996</v>
      </c>
      <c r="E20" s="144"/>
      <c r="F20" s="20">
        <v>10.958</v>
      </c>
      <c r="G20" s="15"/>
      <c r="H20" s="20">
        <v>465.05799999999994</v>
      </c>
      <c r="I20" s="145">
        <v>1.7775272137964775</v>
      </c>
      <c r="J20" s="19"/>
    </row>
    <row r="21" spans="1:15" ht="10.15" customHeight="1">
      <c r="A21" s="6" t="s">
        <v>289</v>
      </c>
      <c r="B21" s="20">
        <v>225.5</v>
      </c>
      <c r="C21" s="20">
        <v>257.43099999999998</v>
      </c>
      <c r="D21" s="15">
        <v>482.93099999999998</v>
      </c>
      <c r="E21" s="144"/>
      <c r="F21" s="20">
        <v>13.531999999999998</v>
      </c>
      <c r="G21" s="15"/>
      <c r="H21" s="20">
        <v>469.399</v>
      </c>
      <c r="I21" s="145">
        <v>1.7726883060480751</v>
      </c>
      <c r="J21" s="19"/>
    </row>
    <row r="22" spans="1:15" ht="10.15" customHeight="1">
      <c r="A22" s="23" t="s">
        <v>91</v>
      </c>
      <c r="B22" s="28">
        <v>211.33333333333334</v>
      </c>
      <c r="C22" s="28">
        <v>226.62</v>
      </c>
      <c r="D22" s="24">
        <v>437.95333333333338</v>
      </c>
      <c r="E22" s="157"/>
      <c r="F22" s="28">
        <v>16.088000000000001</v>
      </c>
      <c r="G22" s="24"/>
      <c r="H22" s="28">
        <v>421.86533333333335</v>
      </c>
      <c r="I22" s="27">
        <v>1.5745650213057141</v>
      </c>
      <c r="J22" s="19"/>
    </row>
    <row r="23" spans="1:15" ht="10.15" customHeight="1">
      <c r="A23" s="23" t="s">
        <v>259</v>
      </c>
      <c r="B23" s="28">
        <v>181.93333333333331</v>
      </c>
      <c r="C23" s="28">
        <v>291.245</v>
      </c>
      <c r="D23" s="24">
        <v>473.17833333333328</v>
      </c>
      <c r="E23" s="157"/>
      <c r="F23" s="28">
        <v>13.747</v>
      </c>
      <c r="G23" s="24"/>
      <c r="H23" s="28">
        <v>459.43133333333327</v>
      </c>
      <c r="I23" s="27">
        <v>1.6945619606497961</v>
      </c>
      <c r="J23" s="19"/>
    </row>
    <row r="24" spans="1:15" ht="10.15" customHeight="1">
      <c r="A24" s="23" t="s">
        <v>93</v>
      </c>
      <c r="B24" s="28">
        <v>178.75833333333333</v>
      </c>
      <c r="C24" s="28">
        <v>253.85</v>
      </c>
      <c r="D24" s="24">
        <v>432.60833333333335</v>
      </c>
      <c r="E24" s="157"/>
      <c r="F24" s="28">
        <v>10.221</v>
      </c>
      <c r="G24" s="24"/>
      <c r="H24" s="28">
        <v>422.38733333333329</v>
      </c>
      <c r="I24" s="27">
        <v>1.5395593073719303</v>
      </c>
      <c r="J24" s="19"/>
    </row>
    <row r="25" spans="1:15" ht="10.15" customHeight="1">
      <c r="A25" s="23" t="s">
        <v>94</v>
      </c>
      <c r="B25" s="28">
        <v>207.1</v>
      </c>
      <c r="C25" s="28">
        <v>299.81846000000002</v>
      </c>
      <c r="D25" s="24">
        <v>506.91845999999998</v>
      </c>
      <c r="E25" s="157"/>
      <c r="F25" s="28">
        <v>9.0810180000000003</v>
      </c>
      <c r="G25" s="24"/>
      <c r="H25" s="28">
        <v>497.83744200000001</v>
      </c>
      <c r="I25" s="27">
        <v>1.7936856134029904</v>
      </c>
      <c r="J25" s="19"/>
    </row>
    <row r="26" spans="1:15" ht="10.15" customHeight="1">
      <c r="A26" s="23" t="s">
        <v>290</v>
      </c>
      <c r="B26" s="28">
        <v>206.06666666666669</v>
      </c>
      <c r="C26" s="28">
        <v>303.33738899999997</v>
      </c>
      <c r="D26" s="24">
        <v>509.40405566666664</v>
      </c>
      <c r="E26" s="157"/>
      <c r="F26" s="28">
        <v>9.1782760000000003</v>
      </c>
      <c r="G26" s="24"/>
      <c r="H26" s="28">
        <v>500.22577966666671</v>
      </c>
      <c r="I26" s="27">
        <v>1.7803149723345293</v>
      </c>
      <c r="J26" s="19"/>
    </row>
    <row r="27" spans="1:15" ht="10.15" customHeight="1">
      <c r="A27" s="23" t="s">
        <v>261</v>
      </c>
      <c r="B27" s="28">
        <v>194.48333333333335</v>
      </c>
      <c r="C27" s="28">
        <v>318.12381899999997</v>
      </c>
      <c r="D27" s="24">
        <v>512.60715233333326</v>
      </c>
      <c r="E27" s="157"/>
      <c r="F27" s="28">
        <v>6.994961</v>
      </c>
      <c r="G27" s="24"/>
      <c r="H27" s="28">
        <v>505.61219133333333</v>
      </c>
      <c r="I27" s="27">
        <v>1.7808237371167615</v>
      </c>
      <c r="J27" s="30"/>
      <c r="K27" s="30"/>
      <c r="L27" s="19"/>
      <c r="M27" s="19"/>
      <c r="N27" s="19"/>
      <c r="O27" s="30"/>
    </row>
    <row r="28" spans="1:15" ht="10.15" customHeight="1">
      <c r="A28" s="23" t="s">
        <v>97</v>
      </c>
      <c r="B28" s="28">
        <v>162.04166666666666</v>
      </c>
      <c r="C28" s="28">
        <v>353.65772500000008</v>
      </c>
      <c r="D28" s="24">
        <v>515.69939166666677</v>
      </c>
      <c r="E28" s="157"/>
      <c r="F28" s="28">
        <v>6.9803919999999984</v>
      </c>
      <c r="G28" s="24"/>
      <c r="H28" s="28">
        <v>508.71899966666678</v>
      </c>
      <c r="I28" s="27">
        <v>1.7738530906524215</v>
      </c>
      <c r="J28" s="30"/>
      <c r="K28" s="30"/>
      <c r="L28" s="19"/>
      <c r="M28" s="19"/>
      <c r="N28" s="19"/>
      <c r="O28" s="30"/>
    </row>
    <row r="29" spans="1:15" ht="10.15" customHeight="1">
      <c r="A29" s="23" t="s">
        <v>98</v>
      </c>
      <c r="B29" s="28">
        <v>123.27499999999999</v>
      </c>
      <c r="C29" s="28">
        <v>399.93768700000004</v>
      </c>
      <c r="D29" s="24">
        <v>523.21268700000007</v>
      </c>
      <c r="E29" s="157"/>
      <c r="F29" s="28">
        <v>5.5944649999999996</v>
      </c>
      <c r="G29" s="24"/>
      <c r="H29" s="28">
        <v>517.61822200000006</v>
      </c>
      <c r="I29" s="27">
        <v>1.7878645580421593</v>
      </c>
      <c r="J29" s="30"/>
      <c r="K29" s="30"/>
      <c r="L29" s="19"/>
      <c r="M29" s="19"/>
      <c r="N29" s="19"/>
      <c r="O29" s="30"/>
    </row>
    <row r="30" spans="1:15" ht="10.15" customHeight="1">
      <c r="A30" s="23" t="s">
        <v>99</v>
      </c>
      <c r="B30" s="28">
        <v>119.45833333333333</v>
      </c>
      <c r="C30" s="28">
        <v>449.50741600000009</v>
      </c>
      <c r="D30" s="24">
        <v>568.96574933333341</v>
      </c>
      <c r="E30" s="157"/>
      <c r="F30" s="28">
        <v>5.7462879999999998</v>
      </c>
      <c r="G30" s="24"/>
      <c r="H30" s="28">
        <v>563.21946133333347</v>
      </c>
      <c r="I30" s="27">
        <v>1.9275670564755696</v>
      </c>
      <c r="J30" s="30"/>
      <c r="K30" s="30"/>
      <c r="L30" s="19"/>
      <c r="M30" s="19"/>
      <c r="N30" s="19"/>
      <c r="O30" s="30"/>
    </row>
    <row r="31" spans="1:15" ht="10.15" customHeight="1">
      <c r="A31" s="23" t="s">
        <v>291</v>
      </c>
      <c r="B31" s="28">
        <v>155.83333333333334</v>
      </c>
      <c r="C31" s="28">
        <v>471.33022599999998</v>
      </c>
      <c r="D31" s="24">
        <v>627.1635593333333</v>
      </c>
      <c r="E31" s="157"/>
      <c r="F31" s="28">
        <v>5.8243230000000006</v>
      </c>
      <c r="G31" s="24"/>
      <c r="H31" s="28">
        <v>621.33923633333336</v>
      </c>
      <c r="I31" s="27">
        <v>2.1068482922181668</v>
      </c>
      <c r="J31" s="30"/>
      <c r="K31" s="30"/>
      <c r="L31" s="19"/>
      <c r="M31" s="19"/>
      <c r="N31" s="19"/>
      <c r="O31" s="30"/>
    </row>
    <row r="32" spans="1:15" ht="10.15" customHeight="1">
      <c r="A32" s="23" t="s">
        <v>101</v>
      </c>
      <c r="B32" s="28">
        <v>141.23333333333332</v>
      </c>
      <c r="C32" s="28">
        <v>418.05541299999999</v>
      </c>
      <c r="D32" s="24">
        <v>559.28874633333328</v>
      </c>
      <c r="E32" s="157"/>
      <c r="F32" s="28">
        <v>7.1395219999999995</v>
      </c>
      <c r="G32" s="24"/>
      <c r="H32" s="28">
        <v>552.14922433333334</v>
      </c>
      <c r="I32" s="27">
        <v>1.8550499286754167</v>
      </c>
      <c r="J32" s="30"/>
      <c r="K32" s="30"/>
      <c r="L32" s="19"/>
      <c r="M32" s="19"/>
      <c r="N32" s="19"/>
      <c r="O32" s="30"/>
    </row>
    <row r="33" spans="1:15" ht="10.15" customHeight="1">
      <c r="A33" s="23" t="s">
        <v>293</v>
      </c>
      <c r="B33" s="28">
        <v>129.18333333333334</v>
      </c>
      <c r="C33" s="28">
        <v>538.846047</v>
      </c>
      <c r="D33" s="24">
        <v>668.02938033333339</v>
      </c>
      <c r="E33" s="157"/>
      <c r="F33" s="28">
        <v>7.574529000000001</v>
      </c>
      <c r="G33" s="24"/>
      <c r="H33" s="28">
        <v>660.45485133333329</v>
      </c>
      <c r="I33" s="27">
        <v>2.1973084645643399</v>
      </c>
      <c r="J33" s="30"/>
      <c r="K33" s="30"/>
      <c r="L33" s="19"/>
      <c r="M33" s="19"/>
      <c r="N33" s="19"/>
      <c r="O33" s="30"/>
    </row>
    <row r="34" spans="1:15" ht="10.15" customHeight="1">
      <c r="A34" s="23" t="s">
        <v>103</v>
      </c>
      <c r="B34" s="28">
        <v>104.77499999999999</v>
      </c>
      <c r="C34" s="28">
        <v>590.62275199999999</v>
      </c>
      <c r="D34" s="24">
        <v>695.39775199999997</v>
      </c>
      <c r="E34" s="157"/>
      <c r="F34" s="28">
        <v>9.0068839999999994</v>
      </c>
      <c r="G34" s="24"/>
      <c r="H34" s="28">
        <v>686.39086799999995</v>
      </c>
      <c r="I34" s="27">
        <v>2.2615362046862995</v>
      </c>
      <c r="J34" s="30"/>
      <c r="K34" s="30"/>
      <c r="L34" s="19"/>
      <c r="M34" s="19"/>
      <c r="N34" s="19"/>
      <c r="O34" s="30"/>
    </row>
    <row r="35" spans="1:15" ht="10.15" customHeight="1">
      <c r="A35" s="23" t="s">
        <v>104</v>
      </c>
      <c r="B35" s="28">
        <v>112.38333333333333</v>
      </c>
      <c r="C35" s="28">
        <v>534.77405999999985</v>
      </c>
      <c r="D35" s="24">
        <v>647.15739333333318</v>
      </c>
      <c r="E35" s="157"/>
      <c r="F35" s="28">
        <v>8.0432679999999994</v>
      </c>
      <c r="G35" s="24"/>
      <c r="H35" s="28">
        <v>639.11412533333328</v>
      </c>
      <c r="I35" s="27">
        <v>2.0871914248945935</v>
      </c>
      <c r="J35" s="30"/>
      <c r="K35" s="30"/>
      <c r="L35" s="19"/>
      <c r="M35" s="19"/>
      <c r="N35" s="19"/>
      <c r="O35" s="30"/>
    </row>
    <row r="36" spans="1:15" ht="10.15" customHeight="1">
      <c r="A36" s="23" t="s">
        <v>105</v>
      </c>
      <c r="B36" s="28">
        <v>115.78333333333335</v>
      </c>
      <c r="C36" s="28">
        <v>541.12873500000001</v>
      </c>
      <c r="D36" s="24">
        <v>656.91206833333331</v>
      </c>
      <c r="E36" s="157"/>
      <c r="F36" s="28">
        <v>15.538478000000005</v>
      </c>
      <c r="G36" s="24"/>
      <c r="H36" s="28">
        <v>641.37359033333337</v>
      </c>
      <c r="I36" s="27">
        <v>2.0767633059544175</v>
      </c>
      <c r="J36" s="30"/>
      <c r="K36" s="30"/>
      <c r="L36" s="19"/>
      <c r="M36" s="19"/>
      <c r="N36" s="19"/>
      <c r="O36" s="30"/>
    </row>
    <row r="37" spans="1:15" ht="10.15" customHeight="1">
      <c r="A37" s="23" t="s">
        <v>106</v>
      </c>
      <c r="B37" s="28">
        <v>105.49166666666667</v>
      </c>
      <c r="C37" s="28">
        <v>586.97580600000003</v>
      </c>
      <c r="D37" s="24">
        <v>692.46747266666671</v>
      </c>
      <c r="E37" s="157"/>
      <c r="F37" s="28">
        <v>9.0215109999999985</v>
      </c>
      <c r="G37" s="24"/>
      <c r="H37" s="28">
        <v>683.44596166666668</v>
      </c>
      <c r="I37" s="27">
        <v>2.2007406777204834</v>
      </c>
      <c r="J37" s="30"/>
      <c r="K37" s="30"/>
      <c r="L37" s="19"/>
      <c r="M37" s="19"/>
      <c r="N37" s="19"/>
      <c r="O37" s="30"/>
    </row>
    <row r="38" spans="1:15" ht="10.15" customHeight="1">
      <c r="A38" s="23" t="s">
        <v>107</v>
      </c>
      <c r="B38" s="28">
        <v>100.7</v>
      </c>
      <c r="C38" s="28">
        <v>446.71371795999994</v>
      </c>
      <c r="D38" s="24">
        <v>547.41371795999999</v>
      </c>
      <c r="E38" s="157"/>
      <c r="F38" s="28">
        <v>9.2936639299999992</v>
      </c>
      <c r="G38" s="24"/>
      <c r="H38" s="28">
        <v>538.12005402999989</v>
      </c>
      <c r="I38" s="27">
        <v>1.7202229783348557</v>
      </c>
      <c r="J38" s="30"/>
      <c r="K38" s="30"/>
      <c r="L38" s="19"/>
      <c r="M38" s="19"/>
      <c r="N38" s="19"/>
      <c r="O38" s="30"/>
    </row>
    <row r="39" spans="1:15" ht="10.15" customHeight="1">
      <c r="A39" s="23" t="s">
        <v>294</v>
      </c>
      <c r="B39" s="336">
        <v>92.674999999999997</v>
      </c>
      <c r="C39" s="28">
        <v>507.71802047</v>
      </c>
      <c r="D39" s="24">
        <v>600.39302047000001</v>
      </c>
      <c r="E39" s="157"/>
      <c r="F39" s="28">
        <v>8.9004959400000025</v>
      </c>
      <c r="G39" s="24"/>
      <c r="H39" s="28">
        <v>591.49252452999997</v>
      </c>
      <c r="I39" s="27">
        <v>1.8772207485703234</v>
      </c>
      <c r="J39" s="30"/>
      <c r="K39" s="30"/>
      <c r="L39" s="19"/>
      <c r="M39" s="19"/>
      <c r="N39" s="19"/>
      <c r="O39" s="30"/>
    </row>
    <row r="40" spans="1:15" ht="10.15" customHeight="1">
      <c r="A40" s="23" t="s">
        <v>177</v>
      </c>
      <c r="B40" s="336">
        <v>127.575</v>
      </c>
      <c r="C40" s="28">
        <v>445.85424383999998</v>
      </c>
      <c r="D40" s="24">
        <v>573.42924384000003</v>
      </c>
      <c r="E40" s="157"/>
      <c r="F40" s="28">
        <v>9.6021276000000011</v>
      </c>
      <c r="G40" s="24"/>
      <c r="H40" s="28">
        <v>563.82711624000001</v>
      </c>
      <c r="I40" s="27">
        <v>1.7768509205754981</v>
      </c>
      <c r="J40" s="30"/>
      <c r="K40" s="30"/>
      <c r="L40" s="19"/>
      <c r="M40" s="19"/>
      <c r="N40" s="19"/>
      <c r="O40" s="30"/>
    </row>
    <row r="41" spans="1:15" ht="10.15" customHeight="1">
      <c r="A41" s="23" t="s">
        <v>264</v>
      </c>
      <c r="B41" s="336">
        <v>126.75833333333333</v>
      </c>
      <c r="C41" s="28">
        <v>432.45488901000004</v>
      </c>
      <c r="D41" s="24">
        <v>559.21322234333343</v>
      </c>
      <c r="E41" s="157"/>
      <c r="F41" s="28">
        <v>11.027961269999999</v>
      </c>
      <c r="G41" s="24"/>
      <c r="H41" s="28">
        <v>548.18526107333332</v>
      </c>
      <c r="I41" s="27">
        <v>1.7147325270910494</v>
      </c>
      <c r="J41" s="30"/>
      <c r="K41" s="30"/>
      <c r="L41" s="19"/>
      <c r="M41" s="19"/>
      <c r="N41" s="19"/>
      <c r="O41" s="30"/>
    </row>
    <row r="42" spans="1:15" ht="10.15" customHeight="1">
      <c r="A42" s="23" t="s">
        <v>572</v>
      </c>
      <c r="B42" s="336">
        <v>111.75</v>
      </c>
      <c r="C42" s="28">
        <v>504.2376201699999</v>
      </c>
      <c r="D42" s="24">
        <v>615.9876201699999</v>
      </c>
      <c r="E42" s="157"/>
      <c r="F42" s="28">
        <v>10.763190539999997</v>
      </c>
      <c r="G42" s="24"/>
      <c r="H42" s="28">
        <v>605.22442962999992</v>
      </c>
      <c r="I42" s="27">
        <v>1.8796790114572026</v>
      </c>
      <c r="J42" s="30"/>
      <c r="K42" s="30"/>
      <c r="L42" s="19"/>
      <c r="M42" s="19"/>
      <c r="N42" s="19"/>
      <c r="O42" s="30"/>
    </row>
    <row r="43" spans="1:15" ht="10.15" customHeight="1">
      <c r="A43" s="23" t="s">
        <v>579</v>
      </c>
      <c r="B43" s="336">
        <v>111.83333333333333</v>
      </c>
      <c r="C43" s="28">
        <v>512.20888092000007</v>
      </c>
      <c r="D43" s="24">
        <v>624.04221425333344</v>
      </c>
      <c r="E43" s="157"/>
      <c r="F43" s="28">
        <v>11.844179629999999</v>
      </c>
      <c r="G43" s="24"/>
      <c r="H43" s="28">
        <v>612.19803462333334</v>
      </c>
      <c r="I43" s="27">
        <v>1.8882322987425937</v>
      </c>
      <c r="J43" s="30"/>
      <c r="K43" s="30"/>
      <c r="L43" s="19"/>
      <c r="M43" s="19"/>
      <c r="N43" s="19"/>
      <c r="O43" s="30"/>
    </row>
    <row r="44" spans="1:15" ht="10.15" customHeight="1">
      <c r="A44" s="23" t="s">
        <v>609</v>
      </c>
      <c r="B44" s="336">
        <v>116.23333333333333</v>
      </c>
      <c r="C44" s="28">
        <v>502.52091889999997</v>
      </c>
      <c r="D44" s="24">
        <v>618.75425223333332</v>
      </c>
      <c r="E44" s="157"/>
      <c r="F44" s="28">
        <v>14.192409099999999</v>
      </c>
      <c r="G44" s="24"/>
      <c r="H44" s="28">
        <v>604.56184313333335</v>
      </c>
      <c r="I44" s="27">
        <v>1.8532443495511461</v>
      </c>
      <c r="J44" s="30"/>
      <c r="K44" s="30"/>
      <c r="L44" s="19"/>
      <c r="M44" s="19"/>
      <c r="N44" s="19"/>
      <c r="O44" s="30"/>
    </row>
    <row r="45" spans="1:15" ht="12" customHeight="1">
      <c r="A45" s="31" t="s">
        <v>654</v>
      </c>
      <c r="B45" s="337">
        <v>107.87777537335607</v>
      </c>
      <c r="C45" s="34">
        <v>507.03862186999999</v>
      </c>
      <c r="D45" s="33">
        <v>614.91639724335607</v>
      </c>
      <c r="E45" s="161"/>
      <c r="F45" s="34">
        <v>13.840514689999997</v>
      </c>
      <c r="G45" s="33"/>
      <c r="H45" s="34">
        <v>601.07588255335611</v>
      </c>
      <c r="I45" s="38">
        <v>1.8312568447824837</v>
      </c>
      <c r="J45" s="30"/>
      <c r="K45" s="30"/>
      <c r="L45" s="19"/>
      <c r="M45" s="19"/>
      <c r="N45" s="19"/>
      <c r="O45" s="30"/>
    </row>
    <row r="46" spans="1:15">
      <c r="A46" s="39" t="s">
        <v>341</v>
      </c>
      <c r="B46" s="40"/>
      <c r="C46" s="41"/>
      <c r="D46" s="40"/>
      <c r="E46" s="40"/>
      <c r="F46" s="28"/>
      <c r="G46" s="40"/>
      <c r="H46" s="40"/>
      <c r="I46" s="40"/>
      <c r="J46" s="30"/>
      <c r="K46" s="42"/>
    </row>
    <row r="47" spans="1:15">
      <c r="A47" s="39" t="s">
        <v>653</v>
      </c>
      <c r="B47" s="40"/>
      <c r="C47" s="41"/>
      <c r="D47" s="40"/>
      <c r="E47" s="40"/>
      <c r="F47" s="28"/>
      <c r="G47" s="40"/>
      <c r="H47" s="40"/>
      <c r="I47" s="40"/>
      <c r="J47" s="42"/>
      <c r="K47" s="42"/>
    </row>
    <row r="48" spans="1:15">
      <c r="A48" s="39" t="s">
        <v>652</v>
      </c>
      <c r="B48" s="40"/>
      <c r="C48" s="41"/>
      <c r="D48" s="40"/>
      <c r="E48" s="40"/>
      <c r="F48" s="28"/>
      <c r="G48" s="40"/>
      <c r="H48" s="40"/>
      <c r="I48" s="40"/>
      <c r="J48" s="42"/>
      <c r="K48" s="42"/>
    </row>
    <row r="49" spans="1:12">
      <c r="A49" s="43" t="s">
        <v>43</v>
      </c>
      <c r="B49" s="40"/>
      <c r="C49" s="41"/>
      <c r="D49" s="40"/>
      <c r="E49" s="40"/>
      <c r="F49" s="40"/>
      <c r="G49" s="40"/>
      <c r="H49" s="40"/>
      <c r="I49" s="40"/>
      <c r="J49" s="42"/>
      <c r="K49" s="42"/>
    </row>
    <row r="51" spans="1:12">
      <c r="D51" s="19"/>
    </row>
    <row r="52" spans="1:12">
      <c r="B52" s="19"/>
      <c r="C52" s="19"/>
      <c r="D52" s="19"/>
      <c r="F52" s="19"/>
      <c r="H52" s="19"/>
      <c r="I52" s="30"/>
    </row>
    <row r="53" spans="1:12">
      <c r="B53" s="19"/>
      <c r="C53" s="19"/>
      <c r="D53" s="19"/>
      <c r="F53" s="19"/>
      <c r="H53" s="19"/>
      <c r="I53" s="30"/>
    </row>
    <row r="54" spans="1:12">
      <c r="B54" s="19"/>
      <c r="C54" s="19"/>
      <c r="D54" s="19"/>
      <c r="F54" s="19"/>
      <c r="H54" s="19"/>
      <c r="I54" s="30"/>
      <c r="J54" s="19"/>
      <c r="K54" s="19"/>
      <c r="L54" s="30"/>
    </row>
    <row r="55" spans="1:12">
      <c r="B55" s="19"/>
      <c r="C55" s="19"/>
      <c r="D55" s="19"/>
      <c r="F55" s="19"/>
      <c r="H55" s="19"/>
      <c r="I55" s="30"/>
      <c r="J55" s="19"/>
      <c r="K55" s="19"/>
      <c r="L55" s="30"/>
    </row>
    <row r="56" spans="1:12">
      <c r="B56" s="19"/>
      <c r="C56" s="19"/>
      <c r="D56" s="19"/>
      <c r="F56" s="19"/>
      <c r="H56" s="19"/>
      <c r="I56" s="30"/>
      <c r="J56" s="19"/>
      <c r="K56" s="19"/>
      <c r="L56" s="30"/>
    </row>
    <row r="57" spans="1:12">
      <c r="B57" s="19"/>
      <c r="C57" s="19"/>
      <c r="D57" s="19"/>
      <c r="F57" s="19"/>
      <c r="H57" s="19"/>
      <c r="I57" s="30"/>
      <c r="J57" s="19"/>
      <c r="K57" s="19"/>
      <c r="L57" s="30"/>
    </row>
    <row r="58" spans="1:12">
      <c r="J58" s="19"/>
      <c r="K58" s="19"/>
      <c r="L58" s="30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showGridLines="0" workbookViewId="0">
      <selection activeCell="A28" activeCellId="1" sqref="A17 A28"/>
    </sheetView>
  </sheetViews>
  <sheetFormatPr defaultRowHeight="12"/>
  <cols>
    <col min="1" max="1" width="11.140625" customWidth="1"/>
    <col min="2" max="4" width="14.42578125" customWidth="1"/>
    <col min="5" max="5" width="1.42578125" customWidth="1"/>
    <col min="6" max="6" width="14.42578125" customWidth="1"/>
    <col min="7" max="7" width="1.42578125" customWidth="1"/>
    <col min="8" max="9" width="14.42578125" customWidth="1"/>
  </cols>
  <sheetData>
    <row r="1" spans="1:9">
      <c r="A1" s="1" t="s">
        <v>342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 t="s">
        <v>1</v>
      </c>
      <c r="C2" s="71"/>
      <c r="D2" s="4"/>
      <c r="E2" s="3"/>
      <c r="F2" s="4" t="s">
        <v>2</v>
      </c>
      <c r="G2" s="4"/>
      <c r="H2" s="5"/>
      <c r="I2" s="4"/>
    </row>
    <row r="3" spans="1:9">
      <c r="A3" s="143" t="s">
        <v>162</v>
      </c>
      <c r="B3" s="3"/>
      <c r="C3" s="3"/>
      <c r="D3" s="3"/>
      <c r="E3" s="3"/>
      <c r="F3" s="3"/>
      <c r="G3" s="3"/>
      <c r="H3" s="7"/>
      <c r="I3" s="7" t="s">
        <v>3</v>
      </c>
    </row>
    <row r="4" spans="1:9">
      <c r="A4" s="78"/>
      <c r="B4" s="10" t="s">
        <v>339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9</v>
      </c>
    </row>
    <row r="5" spans="1:9" ht="15" customHeight="1">
      <c r="A5" s="80"/>
      <c r="B5" s="610" t="s">
        <v>525</v>
      </c>
      <c r="C5" s="610"/>
      <c r="D5" s="610"/>
      <c r="E5" s="610"/>
      <c r="F5" s="610"/>
      <c r="G5" s="610"/>
      <c r="H5" s="610"/>
      <c r="I5" s="14" t="s">
        <v>340</v>
      </c>
    </row>
    <row r="6" spans="1:9" ht="3" customHeight="1">
      <c r="A6" s="70"/>
      <c r="B6" s="70"/>
      <c r="C6" s="70"/>
      <c r="D6" s="70"/>
      <c r="E6" s="70"/>
      <c r="F6" s="70"/>
      <c r="G6" s="70"/>
      <c r="H6" s="70"/>
      <c r="I6" s="70"/>
    </row>
    <row r="7" spans="1:9" ht="10.35" customHeight="1">
      <c r="A7" s="6" t="s">
        <v>76</v>
      </c>
      <c r="B7" s="338">
        <v>62.672727272727272</v>
      </c>
      <c r="C7" s="338">
        <v>1.0717990441200003</v>
      </c>
      <c r="D7" s="338">
        <v>63.744526316847271</v>
      </c>
      <c r="E7" s="338"/>
      <c r="F7" s="338">
        <v>7.149</v>
      </c>
      <c r="G7" s="338"/>
      <c r="H7" s="338">
        <v>56.59552631684727</v>
      </c>
      <c r="I7" s="339">
        <v>0.24992394079446445</v>
      </c>
    </row>
    <row r="8" spans="1:9" ht="10.35" customHeight="1">
      <c r="A8" s="6" t="s">
        <v>77</v>
      </c>
      <c r="B8" s="338">
        <v>60.74545454545455</v>
      </c>
      <c r="C8" s="338">
        <v>1.78228990707</v>
      </c>
      <c r="D8" s="338">
        <v>62.527744452524551</v>
      </c>
      <c r="E8" s="338"/>
      <c r="F8" s="338">
        <v>7.9340000000000002</v>
      </c>
      <c r="G8" s="338"/>
      <c r="H8" s="338">
        <v>54.593744452524554</v>
      </c>
      <c r="I8" s="339">
        <v>0.23846623504511963</v>
      </c>
    </row>
    <row r="9" spans="1:9" ht="10.35" customHeight="1">
      <c r="A9" s="6" t="s">
        <v>78</v>
      </c>
      <c r="B9" s="338">
        <v>63.290909090909096</v>
      </c>
      <c r="C9" s="338">
        <v>1.70826888465</v>
      </c>
      <c r="D9" s="338">
        <v>64.999177975559093</v>
      </c>
      <c r="E9" s="338"/>
      <c r="F9" s="338">
        <v>9.6959999999999997</v>
      </c>
      <c r="G9" s="338"/>
      <c r="H9" s="338">
        <v>55.303177975559095</v>
      </c>
      <c r="I9" s="339">
        <v>0.23924509305605754</v>
      </c>
    </row>
    <row r="10" spans="1:9" ht="10.35" customHeight="1">
      <c r="A10" s="6" t="s">
        <v>79</v>
      </c>
      <c r="B10" s="338">
        <v>81.163636363636357</v>
      </c>
      <c r="C10" s="338">
        <v>6.1499000707900002</v>
      </c>
      <c r="D10" s="338">
        <v>87.313536434426354</v>
      </c>
      <c r="E10" s="338"/>
      <c r="F10" s="338">
        <v>9.2579999999999991</v>
      </c>
      <c r="G10" s="338"/>
      <c r="H10" s="338">
        <v>78.055536434426358</v>
      </c>
      <c r="I10" s="339">
        <v>0.33453997666069363</v>
      </c>
    </row>
    <row r="11" spans="1:9" ht="10.35" customHeight="1">
      <c r="A11" s="6" t="s">
        <v>80</v>
      </c>
      <c r="B11" s="338">
        <v>68.418181818181822</v>
      </c>
      <c r="C11" s="338">
        <v>7.3008714932800016</v>
      </c>
      <c r="D11" s="338">
        <v>75.71905331146182</v>
      </c>
      <c r="E11" s="338"/>
      <c r="F11" s="338">
        <v>7.915</v>
      </c>
      <c r="G11" s="338"/>
      <c r="H11" s="338">
        <v>67.804053311461814</v>
      </c>
      <c r="I11" s="339">
        <v>0.288055964957248</v>
      </c>
    </row>
    <row r="12" spans="1:9" ht="10.35" customHeight="1">
      <c r="A12" s="6" t="s">
        <v>81</v>
      </c>
      <c r="B12" s="338">
        <v>53.909090909090907</v>
      </c>
      <c r="C12" s="338">
        <v>7.4721606829200011</v>
      </c>
      <c r="D12" s="338">
        <v>61.381251592010905</v>
      </c>
      <c r="E12" s="338"/>
      <c r="F12" s="338">
        <v>6.0789999999999997</v>
      </c>
      <c r="G12" s="338"/>
      <c r="H12" s="338">
        <v>55.302251592010904</v>
      </c>
      <c r="I12" s="339">
        <v>0.23288296356566318</v>
      </c>
    </row>
    <row r="13" spans="1:9" ht="10.35" customHeight="1">
      <c r="A13" s="6" t="s">
        <v>82</v>
      </c>
      <c r="B13" s="338">
        <v>56.345454545454544</v>
      </c>
      <c r="C13" s="338">
        <v>6.2332727855500005</v>
      </c>
      <c r="D13" s="338">
        <v>62.578727331004544</v>
      </c>
      <c r="E13" s="338"/>
      <c r="F13" s="338">
        <v>9.4700000000000006</v>
      </c>
      <c r="G13" s="338"/>
      <c r="H13" s="338">
        <v>53.108727331004545</v>
      </c>
      <c r="I13" s="339">
        <v>0.22162064168038684</v>
      </c>
    </row>
    <row r="14" spans="1:9" ht="10.35" customHeight="1">
      <c r="A14" s="6" t="s">
        <v>83</v>
      </c>
      <c r="B14" s="338">
        <v>74.767272727272726</v>
      </c>
      <c r="C14" s="338">
        <v>7.8717738185899995</v>
      </c>
      <c r="D14" s="338">
        <v>82.639046545862726</v>
      </c>
      <c r="E14" s="338"/>
      <c r="F14" s="338">
        <v>9.4480000000000004</v>
      </c>
      <c r="G14" s="338"/>
      <c r="H14" s="338">
        <v>73.191046545862719</v>
      </c>
      <c r="I14" s="339">
        <v>0.30271253079551469</v>
      </c>
    </row>
    <row r="15" spans="1:9" ht="10.35" customHeight="1">
      <c r="A15" s="6" t="s">
        <v>84</v>
      </c>
      <c r="B15" s="338">
        <v>63.94</v>
      </c>
      <c r="C15" s="338">
        <v>15.790306098880002</v>
      </c>
      <c r="D15" s="338">
        <v>79.730306098880007</v>
      </c>
      <c r="E15" s="338"/>
      <c r="F15" s="338">
        <v>14.193</v>
      </c>
      <c r="G15" s="338"/>
      <c r="H15" s="338">
        <v>65.537306098880009</v>
      </c>
      <c r="I15" s="339">
        <v>0.26861643365212867</v>
      </c>
    </row>
    <row r="16" spans="1:9" ht="10.35" customHeight="1">
      <c r="A16" s="6" t="s">
        <v>85</v>
      </c>
      <c r="B16" s="338">
        <v>70.685454545454547</v>
      </c>
      <c r="C16" s="338">
        <v>23.660230712770002</v>
      </c>
      <c r="D16" s="338">
        <v>94.345685258224549</v>
      </c>
      <c r="E16" s="338"/>
      <c r="F16" s="338">
        <v>18.864999999999998</v>
      </c>
      <c r="G16" s="338"/>
      <c r="H16" s="338">
        <v>75.480685258224554</v>
      </c>
      <c r="I16" s="339">
        <v>0.30655291628039733</v>
      </c>
    </row>
    <row r="17" spans="1:12" ht="10.35" customHeight="1">
      <c r="A17" s="6" t="s">
        <v>86</v>
      </c>
      <c r="B17" s="338">
        <v>59.221818181818186</v>
      </c>
      <c r="C17" s="338">
        <v>26.283291213199998</v>
      </c>
      <c r="D17" s="338">
        <v>85.505109395018181</v>
      </c>
      <c r="E17" s="338"/>
      <c r="F17" s="338">
        <v>14.9064070268</v>
      </c>
      <c r="G17" s="338"/>
      <c r="H17" s="338">
        <v>70.598702368218184</v>
      </c>
      <c r="I17" s="339">
        <v>0.28391774425304611</v>
      </c>
    </row>
    <row r="18" spans="1:12" ht="10.35" customHeight="1">
      <c r="A18" s="6" t="s">
        <v>87</v>
      </c>
      <c r="B18" s="338">
        <v>75.190909090909088</v>
      </c>
      <c r="C18" s="338">
        <v>33.2096697156</v>
      </c>
      <c r="D18" s="338">
        <v>108.40057880650909</v>
      </c>
      <c r="E18" s="338"/>
      <c r="F18" s="338">
        <v>18.684647805199997</v>
      </c>
      <c r="G18" s="338"/>
      <c r="H18" s="338">
        <v>89.715931001309087</v>
      </c>
      <c r="I18" s="339">
        <v>0.35649800325563197</v>
      </c>
    </row>
    <row r="19" spans="1:12" ht="10.35" customHeight="1">
      <c r="A19" s="6" t="s">
        <v>88</v>
      </c>
      <c r="B19" s="338">
        <v>73.540000000000006</v>
      </c>
      <c r="C19" s="338">
        <v>46.765988101199994</v>
      </c>
      <c r="D19" s="338">
        <v>120.3059881012</v>
      </c>
      <c r="E19" s="338"/>
      <c r="F19" s="338">
        <v>22.610217307999999</v>
      </c>
      <c r="G19" s="338"/>
      <c r="H19" s="338">
        <v>97.695770793199998</v>
      </c>
      <c r="I19" s="339">
        <v>0.38311015302795609</v>
      </c>
    </row>
    <row r="20" spans="1:12" ht="10.35" customHeight="1">
      <c r="A20" s="6" t="s">
        <v>89</v>
      </c>
      <c r="B20" s="338">
        <v>84.758181818181825</v>
      </c>
      <c r="C20" s="338">
        <v>24.621015320400002</v>
      </c>
      <c r="D20" s="338">
        <v>109.37919713858183</v>
      </c>
      <c r="E20" s="338"/>
      <c r="F20" s="338">
        <v>18.77338318</v>
      </c>
      <c r="G20" s="338"/>
      <c r="H20" s="338">
        <v>90.605813958581834</v>
      </c>
      <c r="I20" s="339">
        <v>0.35070005441533159</v>
      </c>
    </row>
    <row r="21" spans="1:12" ht="10.35" customHeight="1">
      <c r="A21" s="6" t="s">
        <v>289</v>
      </c>
      <c r="B21" s="338">
        <v>76.512727272727275</v>
      </c>
      <c r="C21" s="338">
        <v>16.965162212300001</v>
      </c>
      <c r="D21" s="338">
        <v>93.477889485027276</v>
      </c>
      <c r="E21" s="338"/>
      <c r="F21" s="338">
        <v>17.721109193100002</v>
      </c>
      <c r="G21" s="338"/>
      <c r="H21" s="338">
        <v>75.756780291927271</v>
      </c>
      <c r="I21" s="339">
        <v>0.28955471919309284</v>
      </c>
    </row>
    <row r="22" spans="1:12" ht="10.35" customHeight="1">
      <c r="A22" s="23" t="s">
        <v>91</v>
      </c>
      <c r="B22" s="338">
        <v>90.656363636363636</v>
      </c>
      <c r="C22" s="338">
        <v>49.338999999999999</v>
      </c>
      <c r="D22" s="338">
        <v>139.99536363636363</v>
      </c>
      <c r="E22" s="338"/>
      <c r="F22" s="338">
        <v>19.577999999999999</v>
      </c>
      <c r="G22" s="338"/>
      <c r="H22" s="338">
        <v>120.41736363636363</v>
      </c>
      <c r="I22" s="339">
        <v>0.45475693890127694</v>
      </c>
    </row>
    <row r="23" spans="1:12" ht="10.35" customHeight="1">
      <c r="A23" s="23" t="s">
        <v>259</v>
      </c>
      <c r="B23" s="338">
        <v>65.900000000000006</v>
      </c>
      <c r="C23" s="338">
        <v>59.923999999999999</v>
      </c>
      <c r="D23" s="338">
        <v>125.82399999999998</v>
      </c>
      <c r="E23" s="338"/>
      <c r="F23" s="338">
        <v>23.911000000000001</v>
      </c>
      <c r="G23" s="338"/>
      <c r="H23" s="338">
        <v>101.91299999999998</v>
      </c>
      <c r="I23" s="339">
        <v>0.38037883736120176</v>
      </c>
    </row>
    <row r="24" spans="1:12" ht="10.35" customHeight="1">
      <c r="A24" s="23" t="s">
        <v>93</v>
      </c>
      <c r="B24" s="338">
        <v>84.609090909090909</v>
      </c>
      <c r="C24" s="338">
        <v>47.438000000000002</v>
      </c>
      <c r="D24" s="338">
        <v>132.04709090909091</v>
      </c>
      <c r="E24" s="338"/>
      <c r="F24" s="338">
        <v>22.088999999999999</v>
      </c>
      <c r="G24" s="338"/>
      <c r="H24" s="338">
        <v>109.95809090909091</v>
      </c>
      <c r="I24" s="339">
        <v>0.40556832893464884</v>
      </c>
    </row>
    <row r="25" spans="1:12" ht="10.35" customHeight="1">
      <c r="A25" s="23" t="s">
        <v>94</v>
      </c>
      <c r="B25" s="338">
        <v>64.227272727272734</v>
      </c>
      <c r="C25" s="338">
        <v>34.562943999999995</v>
      </c>
      <c r="D25" s="338">
        <v>98.790216727272735</v>
      </c>
      <c r="E25" s="338"/>
      <c r="F25" s="338">
        <v>23.491219999999998</v>
      </c>
      <c r="G25" s="338"/>
      <c r="H25" s="338">
        <v>75.298996727272737</v>
      </c>
      <c r="I25" s="339">
        <v>0.27445726256131719</v>
      </c>
    </row>
    <row r="26" spans="1:12" ht="10.35" customHeight="1">
      <c r="A26" s="23" t="s">
        <v>290</v>
      </c>
      <c r="B26" s="338">
        <v>91.25454545454545</v>
      </c>
      <c r="C26" s="338">
        <v>51.321258</v>
      </c>
      <c r="D26" s="338">
        <v>142.57580345454545</v>
      </c>
      <c r="E26" s="338"/>
      <c r="F26" s="338">
        <v>21.104513999999998</v>
      </c>
      <c r="G26" s="338"/>
      <c r="H26" s="338">
        <v>121.47128945454546</v>
      </c>
      <c r="I26" s="339">
        <v>0.43765551956240478</v>
      </c>
    </row>
    <row r="27" spans="1:12" ht="10.35" customHeight="1">
      <c r="A27" s="23" t="s">
        <v>261</v>
      </c>
      <c r="B27" s="338">
        <v>77.13636363636364</v>
      </c>
      <c r="C27" s="338">
        <v>40.330413</v>
      </c>
      <c r="D27" s="338">
        <v>117.46677663636365</v>
      </c>
      <c r="E27" s="338"/>
      <c r="F27" s="338">
        <v>21.562151000000004</v>
      </c>
      <c r="G27" s="338"/>
      <c r="H27" s="338">
        <v>95.904625636363647</v>
      </c>
      <c r="I27" s="339">
        <v>0.34132675259226286</v>
      </c>
      <c r="J27" s="30"/>
      <c r="K27" s="19"/>
      <c r="L27" s="30"/>
    </row>
    <row r="28" spans="1:12" ht="10.35" customHeight="1">
      <c r="A28" s="23" t="s">
        <v>97</v>
      </c>
      <c r="B28" s="338">
        <v>67.232727272727274</v>
      </c>
      <c r="C28" s="338">
        <v>49.969609000000005</v>
      </c>
      <c r="D28" s="338">
        <v>117.20233627272728</v>
      </c>
      <c r="E28" s="338"/>
      <c r="F28" s="338">
        <v>23.247600000000002</v>
      </c>
      <c r="G28" s="338"/>
      <c r="H28" s="338">
        <v>93.954736272727274</v>
      </c>
      <c r="I28" s="339">
        <v>0.33091928445750535</v>
      </c>
      <c r="J28" s="30"/>
      <c r="K28" s="19"/>
      <c r="L28" s="30"/>
    </row>
    <row r="29" spans="1:12" ht="10.35" customHeight="1">
      <c r="A29" s="23" t="s">
        <v>98</v>
      </c>
      <c r="B29" s="338">
        <v>75.909090909090907</v>
      </c>
      <c r="C29" s="338">
        <v>51.460323999999993</v>
      </c>
      <c r="D29" s="338">
        <v>127.36941490909089</v>
      </c>
      <c r="E29" s="338"/>
      <c r="F29" s="338">
        <v>21.827516000000003</v>
      </c>
      <c r="G29" s="338"/>
      <c r="H29" s="338">
        <v>105.54189890909089</v>
      </c>
      <c r="I29" s="339">
        <v>0.36801421550185404</v>
      </c>
      <c r="J29" s="30"/>
      <c r="K29" s="19"/>
      <c r="L29" s="30"/>
    </row>
    <row r="30" spans="1:12" ht="10.35" customHeight="1">
      <c r="A30" s="23" t="s">
        <v>99</v>
      </c>
      <c r="B30" s="338">
        <v>87.045454545454547</v>
      </c>
      <c r="C30" s="338">
        <v>53.228439999999992</v>
      </c>
      <c r="D30" s="338">
        <v>140.27389454545454</v>
      </c>
      <c r="E30" s="338"/>
      <c r="F30" s="338">
        <v>23.446512999999999</v>
      </c>
      <c r="G30" s="338"/>
      <c r="H30" s="338">
        <v>116.82738154545454</v>
      </c>
      <c r="I30" s="339">
        <v>0.40352430806422956</v>
      </c>
      <c r="J30" s="30"/>
      <c r="K30" s="19"/>
      <c r="L30" s="30"/>
    </row>
    <row r="31" spans="1:12" ht="10.35" customHeight="1">
      <c r="A31" s="23" t="s">
        <v>291</v>
      </c>
      <c r="B31" s="338">
        <v>72.221818181818193</v>
      </c>
      <c r="C31" s="338">
        <v>64.101319000000004</v>
      </c>
      <c r="D31" s="338">
        <v>136.3231371818182</v>
      </c>
      <c r="E31" s="338"/>
      <c r="F31" s="338">
        <v>24.040847000000003</v>
      </c>
      <c r="G31" s="338"/>
      <c r="H31" s="338">
        <v>112.2822901818182</v>
      </c>
      <c r="I31" s="339">
        <v>0.38427586125617036</v>
      </c>
      <c r="J31" s="30"/>
      <c r="K31" s="19"/>
      <c r="L31" s="30"/>
    </row>
    <row r="32" spans="1:12" ht="10.35" customHeight="1">
      <c r="A32" s="23" t="s">
        <v>292</v>
      </c>
      <c r="B32" s="340">
        <v>112.56545454545454</v>
      </c>
      <c r="C32" s="340">
        <v>61.405332000000001</v>
      </c>
      <c r="D32" s="340">
        <v>173.97078654545453</v>
      </c>
      <c r="E32" s="340"/>
      <c r="F32" s="340">
        <v>22.894407000000005</v>
      </c>
      <c r="G32" s="340"/>
      <c r="H32" s="340">
        <v>151.07637954545453</v>
      </c>
      <c r="I32" s="341">
        <v>0.51227251335064083</v>
      </c>
      <c r="J32" s="30"/>
      <c r="K32" s="19"/>
      <c r="L32" s="30"/>
    </row>
    <row r="33" spans="1:12" ht="10.35" customHeight="1">
      <c r="A33" s="23" t="s">
        <v>293</v>
      </c>
      <c r="B33" s="340">
        <v>72.399999999999991</v>
      </c>
      <c r="C33" s="340">
        <v>71.876528000000022</v>
      </c>
      <c r="D33" s="340">
        <v>144.27652800000001</v>
      </c>
      <c r="E33" s="340"/>
      <c r="F33" s="340">
        <v>12.249941000000002</v>
      </c>
      <c r="G33" s="340"/>
      <c r="H33" s="340">
        <v>132.02658700000001</v>
      </c>
      <c r="I33" s="341">
        <v>0.44356833262479167</v>
      </c>
      <c r="J33" s="30"/>
      <c r="K33" s="19"/>
      <c r="L33" s="30"/>
    </row>
    <row r="34" spans="1:12" ht="10.35" customHeight="1">
      <c r="A34" s="23" t="s">
        <v>173</v>
      </c>
      <c r="B34" s="340">
        <v>104.25454545454545</v>
      </c>
      <c r="C34" s="340">
        <v>80.482521000000006</v>
      </c>
      <c r="D34" s="340">
        <v>184.73706645454547</v>
      </c>
      <c r="E34" s="340"/>
      <c r="F34" s="340">
        <v>15.622206</v>
      </c>
      <c r="G34" s="340"/>
      <c r="H34" s="340">
        <v>169.11486045454546</v>
      </c>
      <c r="I34" s="341">
        <v>0.56263878387781519</v>
      </c>
      <c r="J34" s="30"/>
      <c r="K34" s="19"/>
      <c r="L34" s="30"/>
    </row>
    <row r="35" spans="1:12" ht="10.35" customHeight="1">
      <c r="A35" s="23" t="s">
        <v>104</v>
      </c>
      <c r="B35" s="340">
        <v>87.11454545454545</v>
      </c>
      <c r="C35" s="340">
        <v>65.413016999999996</v>
      </c>
      <c r="D35" s="340">
        <v>152.52756245454543</v>
      </c>
      <c r="E35" s="340"/>
      <c r="F35" s="340">
        <v>14.926690000000001</v>
      </c>
      <c r="G35" s="340"/>
      <c r="H35" s="340">
        <v>137.60087245454542</v>
      </c>
      <c r="I35" s="341">
        <v>0.45337047644459083</v>
      </c>
      <c r="J35" s="30"/>
      <c r="K35" s="19"/>
      <c r="L35" s="30"/>
    </row>
    <row r="36" spans="1:12" ht="10.35" customHeight="1">
      <c r="A36" s="23" t="s">
        <v>105</v>
      </c>
      <c r="B36" s="340">
        <v>79.690909090909088</v>
      </c>
      <c r="C36" s="340">
        <v>50.139998999999996</v>
      </c>
      <c r="D36" s="340">
        <v>129.83090809090908</v>
      </c>
      <c r="E36" s="340"/>
      <c r="F36" s="340">
        <v>13.816253000000003</v>
      </c>
      <c r="G36" s="340"/>
      <c r="H36" s="340">
        <v>116.01465509090907</v>
      </c>
      <c r="I36" s="341">
        <v>0.3788756712919738</v>
      </c>
      <c r="J36" s="30"/>
      <c r="K36" s="19"/>
      <c r="L36" s="30"/>
    </row>
    <row r="37" spans="1:12" ht="10.35" customHeight="1">
      <c r="A37" s="23" t="s">
        <v>106</v>
      </c>
      <c r="B37" s="340">
        <v>73.436363636363637</v>
      </c>
      <c r="C37" s="340">
        <v>56.661549000000001</v>
      </c>
      <c r="D37" s="340">
        <v>130.09791263636365</v>
      </c>
      <c r="E37" s="340"/>
      <c r="F37" s="340">
        <v>15.125918999999998</v>
      </c>
      <c r="G37" s="340"/>
      <c r="H37" s="340">
        <v>114.97199363636365</v>
      </c>
      <c r="I37" s="341">
        <v>0.37227853032166786</v>
      </c>
      <c r="J37" s="30"/>
      <c r="K37" s="19"/>
      <c r="L37" s="30"/>
    </row>
    <row r="38" spans="1:12" ht="10.35" customHeight="1">
      <c r="A38" s="23" t="s">
        <v>107</v>
      </c>
      <c r="B38" s="340">
        <v>85.472727272727283</v>
      </c>
      <c r="C38" s="340">
        <v>63.164130539999981</v>
      </c>
      <c r="D38" s="340">
        <v>148.63685781272727</v>
      </c>
      <c r="E38" s="340"/>
      <c r="F38" s="340">
        <v>16.858270089999998</v>
      </c>
      <c r="G38" s="340"/>
      <c r="H38" s="340">
        <v>131.77858772272728</v>
      </c>
      <c r="I38" s="341">
        <v>0.42433566766088848</v>
      </c>
      <c r="J38" s="30"/>
      <c r="K38" s="19"/>
      <c r="L38" s="30"/>
    </row>
    <row r="39" spans="1:12" ht="10.35" customHeight="1">
      <c r="A39" s="23" t="s">
        <v>176</v>
      </c>
      <c r="B39" s="340">
        <v>63.081818181818178</v>
      </c>
      <c r="C39" s="340">
        <v>62.167053899999992</v>
      </c>
      <c r="D39" s="340">
        <v>125.24887208181818</v>
      </c>
      <c r="E39" s="340"/>
      <c r="F39" s="340">
        <v>18.868144319999999</v>
      </c>
      <c r="G39" s="340"/>
      <c r="H39" s="340">
        <v>106.38072776181818</v>
      </c>
      <c r="I39" s="341">
        <v>0.3400701590237748</v>
      </c>
      <c r="J39" s="30"/>
      <c r="K39" s="19"/>
      <c r="L39" s="30"/>
    </row>
    <row r="40" spans="1:12" ht="10.35" customHeight="1">
      <c r="A40" s="23" t="s">
        <v>177</v>
      </c>
      <c r="B40" s="340">
        <v>91.665454545454551</v>
      </c>
      <c r="C40" s="340">
        <v>62.269595090000003</v>
      </c>
      <c r="D40" s="340">
        <v>153.93504963545456</v>
      </c>
      <c r="E40" s="340"/>
      <c r="F40" s="340">
        <v>17.256181239999997</v>
      </c>
      <c r="G40" s="340"/>
      <c r="H40" s="340">
        <v>136.67886839545457</v>
      </c>
      <c r="I40" s="341">
        <v>0.43377793801694381</v>
      </c>
      <c r="J40" s="30"/>
      <c r="K40" s="19"/>
      <c r="L40" s="30"/>
    </row>
    <row r="41" spans="1:12" ht="10.35" customHeight="1">
      <c r="A41" s="23" t="s">
        <v>295</v>
      </c>
      <c r="B41" s="340">
        <v>99.985454545454544</v>
      </c>
      <c r="C41" s="340">
        <v>48.543957349999999</v>
      </c>
      <c r="D41" s="340">
        <v>148.52941189545453</v>
      </c>
      <c r="E41" s="340"/>
      <c r="F41" s="340">
        <v>9.3994279399999989</v>
      </c>
      <c r="G41" s="340"/>
      <c r="H41" s="340">
        <v>139.12998395545452</v>
      </c>
      <c r="I41" s="341">
        <v>0.43845574813694183</v>
      </c>
      <c r="J41" s="30"/>
      <c r="K41" s="19"/>
      <c r="L41" s="30"/>
    </row>
    <row r="42" spans="1:12" ht="10.35" customHeight="1">
      <c r="A42" s="23" t="s">
        <v>571</v>
      </c>
      <c r="B42" s="340">
        <v>79.232727272727274</v>
      </c>
      <c r="C42" s="340">
        <v>47.229225879999994</v>
      </c>
      <c r="D42" s="340">
        <v>126.46195315272726</v>
      </c>
      <c r="E42" s="340"/>
      <c r="F42" s="340">
        <v>8.4921185799999996</v>
      </c>
      <c r="G42" s="340"/>
      <c r="H42" s="340">
        <v>117.96983457272727</v>
      </c>
      <c r="I42" s="341">
        <v>0.36901158590315475</v>
      </c>
      <c r="J42" s="30"/>
      <c r="K42" s="19"/>
      <c r="L42" s="30"/>
    </row>
    <row r="43" spans="1:12" ht="10.35" customHeight="1">
      <c r="A43" s="23" t="s">
        <v>578</v>
      </c>
      <c r="B43" s="340">
        <v>88.803636363636372</v>
      </c>
      <c r="C43" s="340">
        <v>32.733481959999999</v>
      </c>
      <c r="D43" s="340">
        <v>121.53711832363638</v>
      </c>
      <c r="E43" s="340"/>
      <c r="F43" s="340">
        <v>9.2982019700000027</v>
      </c>
      <c r="G43" s="340"/>
      <c r="H43" s="340">
        <v>112.23891635363637</v>
      </c>
      <c r="I43" s="341">
        <v>0.34858661516292055</v>
      </c>
      <c r="J43" s="30"/>
      <c r="K43" s="19"/>
      <c r="L43" s="30"/>
    </row>
    <row r="44" spans="1:12" ht="10.35" customHeight="1">
      <c r="A44" s="23" t="s">
        <v>608</v>
      </c>
      <c r="B44" s="340">
        <v>82.163636363636357</v>
      </c>
      <c r="C44" s="340">
        <v>30.440696380000002</v>
      </c>
      <c r="D44" s="340">
        <v>112.60433274363636</v>
      </c>
      <c r="E44" s="340"/>
      <c r="F44" s="340">
        <v>10.455230610000001</v>
      </c>
      <c r="G44" s="340"/>
      <c r="H44" s="340">
        <v>102.14910213363636</v>
      </c>
      <c r="I44" s="341">
        <v>0.31506346480671416</v>
      </c>
      <c r="J44" s="30"/>
      <c r="K44" s="19"/>
      <c r="L44" s="30"/>
    </row>
    <row r="45" spans="1:12" ht="12" customHeight="1">
      <c r="A45" s="31" t="s">
        <v>657</v>
      </c>
      <c r="B45" s="342">
        <v>84.726871478203876</v>
      </c>
      <c r="C45" s="342">
        <v>40.917335740000013</v>
      </c>
      <c r="D45" s="342">
        <v>125.64420721820389</v>
      </c>
      <c r="E45" s="342"/>
      <c r="F45" s="342">
        <v>8.6599423599999987</v>
      </c>
      <c r="G45" s="342"/>
      <c r="H45" s="342">
        <v>116.98426485820389</v>
      </c>
      <c r="I45" s="343">
        <v>0.35860752757935255</v>
      </c>
      <c r="J45" s="30"/>
      <c r="K45" s="19"/>
      <c r="L45" s="30"/>
    </row>
    <row r="46" spans="1:12">
      <c r="A46" s="39" t="s">
        <v>343</v>
      </c>
      <c r="B46" s="40"/>
      <c r="C46" s="41"/>
      <c r="D46" s="40"/>
    </row>
    <row r="47" spans="1:12">
      <c r="A47" s="39" t="s">
        <v>655</v>
      </c>
      <c r="B47" s="40"/>
      <c r="C47" s="41"/>
      <c r="D47" s="40"/>
    </row>
    <row r="48" spans="1:12">
      <c r="A48" s="39" t="s">
        <v>656</v>
      </c>
      <c r="B48" s="40"/>
      <c r="C48" s="41"/>
      <c r="D48" s="40"/>
    </row>
    <row r="49" spans="1:12">
      <c r="A49" s="43" t="s">
        <v>43</v>
      </c>
      <c r="B49" s="40"/>
      <c r="C49" s="41"/>
      <c r="D49" s="40"/>
    </row>
    <row r="52" spans="1:12">
      <c r="B52" s="19"/>
      <c r="C52" s="19"/>
      <c r="D52" s="19"/>
      <c r="F52" s="19"/>
      <c r="H52" s="19"/>
      <c r="I52" s="30"/>
      <c r="J52" s="19"/>
      <c r="K52" s="19"/>
      <c r="L52" s="30"/>
    </row>
    <row r="53" spans="1:12">
      <c r="B53" s="19"/>
      <c r="C53" s="19"/>
      <c r="D53" s="19"/>
      <c r="F53" s="19"/>
      <c r="H53" s="19"/>
      <c r="I53" s="30"/>
      <c r="J53" s="19"/>
      <c r="K53" s="19"/>
      <c r="L53" s="30"/>
    </row>
    <row r="54" spans="1:12">
      <c r="B54" s="19"/>
      <c r="C54" s="19"/>
      <c r="D54" s="19"/>
      <c r="F54" s="19"/>
      <c r="H54" s="19"/>
      <c r="I54" s="30"/>
      <c r="J54" s="19"/>
      <c r="K54" s="19"/>
      <c r="L54" s="30"/>
    </row>
    <row r="55" spans="1:12">
      <c r="B55" s="19"/>
      <c r="C55" s="19"/>
      <c r="D55" s="19"/>
      <c r="F55" s="19"/>
      <c r="H55" s="19"/>
      <c r="I55" s="30"/>
      <c r="J55" s="19"/>
      <c r="K55" s="19"/>
      <c r="L55" s="30"/>
    </row>
    <row r="56" spans="1:12">
      <c r="B56" s="19"/>
      <c r="C56" s="19"/>
      <c r="D56" s="19"/>
      <c r="F56" s="19"/>
      <c r="H56" s="19"/>
      <c r="I56" s="30"/>
      <c r="J56" s="19"/>
      <c r="K56" s="19"/>
      <c r="L56" s="30"/>
    </row>
    <row r="57" spans="1:12">
      <c r="B57" s="19"/>
      <c r="C57" s="19"/>
      <c r="D57" s="19"/>
      <c r="F57" s="19"/>
      <c r="H57" s="19"/>
      <c r="I57" s="30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49"/>
  <sheetViews>
    <sheetView showGridLines="0" workbookViewId="0">
      <selection activeCell="O38" sqref="O38"/>
    </sheetView>
  </sheetViews>
  <sheetFormatPr defaultColWidth="9.7109375" defaultRowHeight="12"/>
  <cols>
    <col min="1" max="1" width="10.28515625" customWidth="1"/>
    <col min="2" max="5" width="10.7109375" customWidth="1"/>
    <col min="6" max="6" width="1.42578125" customWidth="1"/>
    <col min="7" max="8" width="10.7109375" customWidth="1"/>
    <col min="9" max="9" width="1.42578125" customWidth="1"/>
    <col min="10" max="10" width="10.7109375" customWidth="1"/>
    <col min="11" max="11" width="12.7109375" customWidth="1"/>
  </cols>
  <sheetData>
    <row r="1" spans="1:11" ht="12" customHeight="1">
      <c r="A1" s="1" t="s">
        <v>344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/>
      <c r="B2" s="289" t="s">
        <v>1</v>
      </c>
      <c r="C2" s="5"/>
      <c r="D2" s="289"/>
      <c r="E2" s="289"/>
      <c r="F2" s="3"/>
      <c r="G2" s="289" t="s">
        <v>2</v>
      </c>
      <c r="H2" s="5"/>
      <c r="I2" s="289"/>
      <c r="J2" s="5"/>
      <c r="K2" s="4"/>
    </row>
    <row r="3" spans="1:11">
      <c r="A3" s="6" t="s">
        <v>345</v>
      </c>
      <c r="B3" s="261"/>
      <c r="C3" s="58"/>
      <c r="D3" s="58" t="s">
        <v>298</v>
      </c>
      <c r="E3" s="290"/>
      <c r="F3" s="58"/>
      <c r="G3" s="58" t="s">
        <v>299</v>
      </c>
      <c r="H3" s="58"/>
      <c r="I3" s="3"/>
      <c r="J3" s="7"/>
      <c r="K3" s="7" t="s">
        <v>3</v>
      </c>
    </row>
    <row r="4" spans="1:11" ht="12" customHeight="1">
      <c r="A4" s="2"/>
      <c r="B4" s="10" t="s">
        <v>339</v>
      </c>
      <c r="C4" s="293" t="s">
        <v>164</v>
      </c>
      <c r="D4" s="293" t="s">
        <v>346</v>
      </c>
      <c r="E4" s="293" t="s">
        <v>347</v>
      </c>
      <c r="F4" s="292"/>
      <c r="G4" s="292" t="s">
        <v>301</v>
      </c>
      <c r="H4" s="293" t="s">
        <v>348</v>
      </c>
      <c r="I4" s="2"/>
      <c r="J4" s="10" t="s">
        <v>8</v>
      </c>
      <c r="K4" s="10" t="s">
        <v>9</v>
      </c>
    </row>
    <row r="5" spans="1:11" ht="15" customHeight="1">
      <c r="A5" s="3"/>
      <c r="B5" s="615" t="s">
        <v>525</v>
      </c>
      <c r="C5" s="615"/>
      <c r="D5" s="615"/>
      <c r="E5" s="615"/>
      <c r="F5" s="615"/>
      <c r="G5" s="615"/>
      <c r="H5" s="615"/>
      <c r="I5" s="615"/>
      <c r="J5" s="615"/>
      <c r="K5" s="14" t="s">
        <v>340</v>
      </c>
    </row>
    <row r="6" spans="1:11" ht="3" customHeight="1">
      <c r="A6" s="3"/>
      <c r="B6" s="149"/>
      <c r="C6" s="149"/>
      <c r="D6" s="149"/>
      <c r="E6" s="149"/>
      <c r="F6" s="149"/>
      <c r="G6" s="149"/>
      <c r="H6" s="149"/>
      <c r="I6" s="149"/>
      <c r="J6" s="149"/>
      <c r="K6" s="3"/>
    </row>
    <row r="7" spans="1:11" ht="10.15" customHeight="1">
      <c r="A7" s="6" t="s">
        <v>76</v>
      </c>
      <c r="B7" s="295">
        <v>183.26610627514199</v>
      </c>
      <c r="C7" s="299" t="s">
        <v>307</v>
      </c>
      <c r="D7" s="295">
        <v>97.440237931034503</v>
      </c>
      <c r="E7" s="296">
        <v>280.70634420617648</v>
      </c>
      <c r="F7" s="297"/>
      <c r="G7" s="295">
        <v>93.131131034482806</v>
      </c>
      <c r="H7" s="295">
        <v>22.244606896551701</v>
      </c>
      <c r="I7" s="297"/>
      <c r="J7" s="296">
        <v>165.33060627514197</v>
      </c>
      <c r="K7" s="344">
        <v>0.71893500028326696</v>
      </c>
    </row>
    <row r="8" spans="1:11" ht="10.15" customHeight="1">
      <c r="A8" s="6" t="s">
        <v>77</v>
      </c>
      <c r="B8" s="295">
        <v>197.83093747727301</v>
      </c>
      <c r="C8" s="299" t="s">
        <v>307</v>
      </c>
      <c r="D8" s="295">
        <v>93.131131034482806</v>
      </c>
      <c r="E8" s="296">
        <v>290.96206851175583</v>
      </c>
      <c r="F8" s="297"/>
      <c r="G8" s="295">
        <v>110.773131034483</v>
      </c>
      <c r="H8" s="295">
        <v>20.188781609195399</v>
      </c>
      <c r="I8" s="297"/>
      <c r="J8" s="296">
        <v>160.00015586807743</v>
      </c>
      <c r="K8" s="344">
        <v>0.68909743771459997</v>
      </c>
    </row>
    <row r="9" spans="1:11" ht="10.15" customHeight="1">
      <c r="A9" s="6" t="s">
        <v>78</v>
      </c>
      <c r="B9" s="546">
        <v>127.184444557302</v>
      </c>
      <c r="C9" s="570" t="s">
        <v>307</v>
      </c>
      <c r="D9" s="546">
        <v>110.773131034483</v>
      </c>
      <c r="E9" s="548">
        <v>237.95757559178546</v>
      </c>
      <c r="F9" s="549"/>
      <c r="G9" s="546">
        <v>67.935362068965503</v>
      </c>
      <c r="H9" s="546">
        <v>17.011040229885101</v>
      </c>
      <c r="I9" s="549"/>
      <c r="J9" s="548">
        <v>153.01117329293484</v>
      </c>
      <c r="K9" s="550">
        <v>0.65303714055890283</v>
      </c>
    </row>
    <row r="10" spans="1:11" ht="10.15" customHeight="1">
      <c r="A10" s="6" t="s">
        <v>79</v>
      </c>
      <c r="B10" s="295">
        <v>124.41240885607</v>
      </c>
      <c r="C10" s="299" t="s">
        <v>307</v>
      </c>
      <c r="D10" s="295">
        <v>67.935362068965503</v>
      </c>
      <c r="E10" s="296">
        <v>192.34777092503549</v>
      </c>
      <c r="F10" s="297"/>
      <c r="G10" s="295">
        <v>95.203741379310401</v>
      </c>
      <c r="H10" s="295">
        <v>18.282789655172401</v>
      </c>
      <c r="I10" s="297"/>
      <c r="J10" s="296">
        <v>78.861239890552696</v>
      </c>
      <c r="K10" s="344">
        <v>0.33366578050397</v>
      </c>
    </row>
    <row r="11" spans="1:11" ht="10.15" customHeight="1">
      <c r="A11" s="6" t="s">
        <v>80</v>
      </c>
      <c r="B11" s="295">
        <v>152.50036244537301</v>
      </c>
      <c r="C11" s="299" t="s">
        <v>307</v>
      </c>
      <c r="D11" s="295">
        <v>95.203741379310401</v>
      </c>
      <c r="E11" s="296">
        <v>247.70410382468341</v>
      </c>
      <c r="F11" s="297"/>
      <c r="G11" s="295">
        <v>87.794482758620703</v>
      </c>
      <c r="H11" s="295">
        <v>15.2852609195402</v>
      </c>
      <c r="I11" s="297"/>
      <c r="J11" s="296">
        <v>144.62436014652249</v>
      </c>
      <c r="K11" s="344">
        <v>0.60647790522138401</v>
      </c>
    </row>
    <row r="12" spans="1:11" ht="10.15" customHeight="1">
      <c r="A12" s="6" t="s">
        <v>81</v>
      </c>
      <c r="B12" s="295">
        <v>147.40654260709499</v>
      </c>
      <c r="C12" s="299" t="s">
        <v>307</v>
      </c>
      <c r="D12" s="295">
        <v>87.794482758620703</v>
      </c>
      <c r="E12" s="296">
        <v>235.20102536571568</v>
      </c>
      <c r="F12" s="297"/>
      <c r="G12" s="295">
        <v>106.34245632183899</v>
      </c>
      <c r="H12" s="295">
        <v>13.791012643678201</v>
      </c>
      <c r="I12" s="297"/>
      <c r="J12" s="296">
        <v>115.06755640019848</v>
      </c>
      <c r="K12" s="344">
        <v>0.47815116662801299</v>
      </c>
    </row>
    <row r="13" spans="1:11" ht="10.15" customHeight="1">
      <c r="A13" s="559" t="s">
        <v>82</v>
      </c>
      <c r="B13" s="295">
        <v>170.92</v>
      </c>
      <c r="C13" s="299" t="s">
        <v>307</v>
      </c>
      <c r="D13" s="295">
        <v>106.34245632183899</v>
      </c>
      <c r="E13" s="296">
        <v>277.26245632183895</v>
      </c>
      <c r="F13" s="297"/>
      <c r="G13" s="295">
        <v>91.908182758620697</v>
      </c>
      <c r="H13" s="295">
        <v>20.013080459770102</v>
      </c>
      <c r="I13" s="297"/>
      <c r="J13" s="296">
        <v>165.34119310344818</v>
      </c>
      <c r="K13" s="344">
        <v>0.68100000000000005</v>
      </c>
    </row>
    <row r="14" spans="1:11" ht="10.15" customHeight="1">
      <c r="A14" s="6" t="s">
        <v>83</v>
      </c>
      <c r="B14" s="295">
        <v>182.13</v>
      </c>
      <c r="C14" s="299" t="s">
        <v>307</v>
      </c>
      <c r="D14" s="295">
        <v>91.908182758620697</v>
      </c>
      <c r="E14" s="296">
        <v>274.03818275862068</v>
      </c>
      <c r="F14" s="297"/>
      <c r="G14" s="295">
        <v>156.112822988506</v>
      </c>
      <c r="H14" s="295">
        <v>28.414943678160899</v>
      </c>
      <c r="I14" s="297"/>
      <c r="J14" s="296">
        <v>89.510416091953786</v>
      </c>
      <c r="K14" s="344">
        <v>0.36478844607702798</v>
      </c>
    </row>
    <row r="15" spans="1:11" ht="10.15" customHeight="1">
      <c r="A15" s="6" t="s">
        <v>84</v>
      </c>
      <c r="B15" s="295">
        <v>182.51</v>
      </c>
      <c r="C15" s="299" t="s">
        <v>307</v>
      </c>
      <c r="D15" s="295">
        <v>156.112822988506</v>
      </c>
      <c r="E15" s="296">
        <v>338.62282298850596</v>
      </c>
      <c r="F15" s="297"/>
      <c r="G15" s="295">
        <v>169.961302298851</v>
      </c>
      <c r="H15" s="295">
        <v>20.2836149425287</v>
      </c>
      <c r="I15" s="297"/>
      <c r="J15" s="296">
        <v>148.37790574712625</v>
      </c>
      <c r="K15" s="344">
        <v>0.59945888553932702</v>
      </c>
    </row>
    <row r="16" spans="1:11" ht="10.15" customHeight="1">
      <c r="A16" s="545" t="s">
        <v>85</v>
      </c>
      <c r="B16" s="546">
        <v>126.77568453113601</v>
      </c>
      <c r="C16" s="547">
        <v>6.0319999999999983</v>
      </c>
      <c r="D16" s="546">
        <v>169.961302298851</v>
      </c>
      <c r="E16" s="548">
        <v>302.768986829987</v>
      </c>
      <c r="F16" s="549"/>
      <c r="G16" s="546">
        <v>59.257183702230179</v>
      </c>
      <c r="H16" s="546">
        <v>16.272000000000002</v>
      </c>
      <c r="I16" s="549"/>
      <c r="J16" s="548">
        <v>227.23980312775683</v>
      </c>
      <c r="K16" s="550">
        <v>0.90905739070922387</v>
      </c>
    </row>
    <row r="17" spans="1:12" ht="10.15" customHeight="1">
      <c r="A17" s="6" t="s">
        <v>86</v>
      </c>
      <c r="B17" s="295">
        <v>128.99768343600002</v>
      </c>
      <c r="C17" s="247">
        <v>1.5390000000000001</v>
      </c>
      <c r="D17" s="295">
        <v>59.257183702230179</v>
      </c>
      <c r="E17" s="296">
        <v>189.79386713823018</v>
      </c>
      <c r="F17" s="297"/>
      <c r="G17" s="295">
        <v>41.588374222547571</v>
      </c>
      <c r="H17" s="295">
        <v>16.389999999999997</v>
      </c>
      <c r="I17" s="297"/>
      <c r="J17" s="296">
        <v>131.81549291568263</v>
      </c>
      <c r="K17" s="344">
        <v>0.5203188371004619</v>
      </c>
    </row>
    <row r="18" spans="1:12" ht="10.15" customHeight="1">
      <c r="A18" s="6" t="s">
        <v>87</v>
      </c>
      <c r="B18" s="295">
        <v>119.52724321757461</v>
      </c>
      <c r="C18" s="247">
        <v>4.1979999999999995</v>
      </c>
      <c r="D18" s="295">
        <v>41.588374222547571</v>
      </c>
      <c r="E18" s="296">
        <v>165.31361744012219</v>
      </c>
      <c r="F18" s="297"/>
      <c r="G18" s="295">
        <v>38.585426681193177</v>
      </c>
      <c r="H18" s="295">
        <v>23.195</v>
      </c>
      <c r="I18" s="297"/>
      <c r="J18" s="296">
        <v>103.53319075892901</v>
      </c>
      <c r="K18" s="344">
        <v>0.40335982872999532</v>
      </c>
    </row>
    <row r="19" spans="1:12" ht="10.15" customHeight="1">
      <c r="A19" s="559" t="s">
        <v>88</v>
      </c>
      <c r="B19" s="295">
        <v>186.28007383388203</v>
      </c>
      <c r="C19" s="247">
        <v>1.9450000000000003</v>
      </c>
      <c r="D19" s="295">
        <v>38.585426681193177</v>
      </c>
      <c r="E19" s="296">
        <v>226.8105005150752</v>
      </c>
      <c r="F19" s="297"/>
      <c r="G19" s="295">
        <v>70.465188846401958</v>
      </c>
      <c r="H19" s="295">
        <v>22.033000000000001</v>
      </c>
      <c r="I19" s="297"/>
      <c r="J19" s="296">
        <v>134.31231166867323</v>
      </c>
      <c r="K19" s="344">
        <v>0.51651231043533519</v>
      </c>
    </row>
    <row r="20" spans="1:12" ht="10.15" customHeight="1">
      <c r="A20" s="6" t="s">
        <v>349</v>
      </c>
      <c r="B20" s="295">
        <v>168.511397798312</v>
      </c>
      <c r="C20" s="247">
        <v>0.85000000000000009</v>
      </c>
      <c r="D20" s="295">
        <v>70.465188846401958</v>
      </c>
      <c r="E20" s="296">
        <v>239.82658664471396</v>
      </c>
      <c r="F20" s="297"/>
      <c r="G20" s="295">
        <v>59.442908704498201</v>
      </c>
      <c r="H20" s="295">
        <v>17.396999999999998</v>
      </c>
      <c r="I20" s="297"/>
      <c r="J20" s="296">
        <v>162.98667794021577</v>
      </c>
      <c r="K20" s="344">
        <v>0.6191891300259692</v>
      </c>
    </row>
    <row r="21" spans="1:12" ht="10.15" customHeight="1">
      <c r="A21" s="88" t="s">
        <v>90</v>
      </c>
      <c r="B21" s="313">
        <v>190.75407514193341</v>
      </c>
      <c r="C21" s="250">
        <v>0.86499999999999999</v>
      </c>
      <c r="D21" s="313">
        <v>59.442908704498201</v>
      </c>
      <c r="E21" s="296">
        <v>251.06198384643162</v>
      </c>
      <c r="F21" s="302"/>
      <c r="G21" s="313">
        <v>71.988287281824995</v>
      </c>
      <c r="H21" s="313">
        <v>22.110000000000003</v>
      </c>
      <c r="I21" s="302"/>
      <c r="J21" s="296">
        <v>156.96369656460661</v>
      </c>
      <c r="K21" s="345">
        <v>0.58928269797948152</v>
      </c>
    </row>
    <row r="22" spans="1:12" ht="10.15" customHeight="1">
      <c r="A22" s="23" t="s">
        <v>91</v>
      </c>
      <c r="B22" s="313">
        <v>171.2830006353775</v>
      </c>
      <c r="C22" s="250">
        <v>0.50700000000000012</v>
      </c>
      <c r="D22" s="313">
        <v>71.988287281824995</v>
      </c>
      <c r="E22" s="296">
        <v>243.7782879172025</v>
      </c>
      <c r="F22" s="302"/>
      <c r="G22" s="313">
        <v>66.561756566622094</v>
      </c>
      <c r="H22" s="313">
        <v>26.777999999999995</v>
      </c>
      <c r="I22" s="302"/>
      <c r="J22" s="296">
        <v>150.43853135058043</v>
      </c>
      <c r="K22" s="345">
        <v>0.55824454552416802</v>
      </c>
    </row>
    <row r="23" spans="1:12" ht="10.15" customHeight="1">
      <c r="A23" s="23" t="s">
        <v>259</v>
      </c>
      <c r="B23" s="313">
        <v>192.27683629401463</v>
      </c>
      <c r="C23" s="250">
        <v>0.19400000000000003</v>
      </c>
      <c r="D23" s="313">
        <v>66.561756566622094</v>
      </c>
      <c r="E23" s="301">
        <v>259.03259286063673</v>
      </c>
      <c r="F23" s="302"/>
      <c r="G23" s="313">
        <v>86.272772737045926</v>
      </c>
      <c r="H23" s="313">
        <v>21.298999999999996</v>
      </c>
      <c r="I23" s="302"/>
      <c r="J23" s="301">
        <v>151.46082012359079</v>
      </c>
      <c r="K23" s="345">
        <v>0.5552978490797299</v>
      </c>
    </row>
    <row r="24" spans="1:12" ht="10.15" customHeight="1">
      <c r="A24" s="23" t="s">
        <v>350</v>
      </c>
      <c r="B24" s="313">
        <v>166.29254133080602</v>
      </c>
      <c r="C24" s="250">
        <v>0.16500000000000004</v>
      </c>
      <c r="D24" s="313">
        <v>86.272772737045926</v>
      </c>
      <c r="E24" s="301">
        <v>252.73031406785194</v>
      </c>
      <c r="F24" s="302"/>
      <c r="G24" s="313">
        <v>68.475256014108538</v>
      </c>
      <c r="H24" s="313">
        <v>18.079999999999998</v>
      </c>
      <c r="I24" s="302"/>
      <c r="J24" s="301">
        <v>166.17505805374338</v>
      </c>
      <c r="K24" s="345">
        <v>0.60218172547605009</v>
      </c>
    </row>
    <row r="25" spans="1:12" ht="10.15" customHeight="1">
      <c r="A25" s="560" t="s">
        <v>168</v>
      </c>
      <c r="B25" s="313">
        <v>171.4987689128121</v>
      </c>
      <c r="C25" s="250">
        <v>1.2912539999999999</v>
      </c>
      <c r="D25" s="313">
        <v>68.475256014108538</v>
      </c>
      <c r="E25" s="301">
        <v>241.26527892692064</v>
      </c>
      <c r="F25" s="302"/>
      <c r="G25" s="313">
        <v>54.771217703258415</v>
      </c>
      <c r="H25" s="313">
        <v>24.332000000000001</v>
      </c>
      <c r="J25" s="302">
        <v>162.16206122366225</v>
      </c>
      <c r="K25" s="345">
        <v>0.58092619301744708</v>
      </c>
    </row>
    <row r="26" spans="1:12" ht="10.15" customHeight="1">
      <c r="A26" s="23" t="s">
        <v>351</v>
      </c>
      <c r="B26" s="313">
        <v>204.30620621311201</v>
      </c>
      <c r="C26" s="250">
        <v>4.9649000000000001</v>
      </c>
      <c r="D26" s="313">
        <v>54.771217703258415</v>
      </c>
      <c r="E26" s="301">
        <v>264.04232391637044</v>
      </c>
      <c r="F26" s="302"/>
      <c r="G26" s="313">
        <v>82.568596893661379</v>
      </c>
      <c r="H26" s="313">
        <v>32.923999999999999</v>
      </c>
      <c r="I26" s="65"/>
      <c r="J26" s="302">
        <v>148.54972702270905</v>
      </c>
      <c r="K26" s="345">
        <v>0.52605467178400367</v>
      </c>
    </row>
    <row r="27" spans="1:12" ht="10.15" customHeight="1">
      <c r="A27" s="23" t="s">
        <v>261</v>
      </c>
      <c r="B27" s="313">
        <v>185.28207697678403</v>
      </c>
      <c r="C27" s="250">
        <v>0.92579999999999996</v>
      </c>
      <c r="D27" s="313">
        <v>82.568596893661379</v>
      </c>
      <c r="E27" s="301">
        <v>268.77646738044541</v>
      </c>
      <c r="F27" s="302"/>
      <c r="G27" s="313">
        <v>74.858888398965547</v>
      </c>
      <c r="H27" s="313">
        <v>38.982545889999997</v>
      </c>
      <c r="I27" s="65"/>
      <c r="J27" s="302">
        <v>154.93503309147988</v>
      </c>
      <c r="K27" s="345">
        <v>0.54304288604167783</v>
      </c>
      <c r="L27" s="30"/>
    </row>
    <row r="28" spans="1:12" ht="10.15" customHeight="1">
      <c r="A28" s="23" t="s">
        <v>97</v>
      </c>
      <c r="B28" s="313">
        <v>180.17184659232643</v>
      </c>
      <c r="C28" s="250">
        <v>0.32990000000000003</v>
      </c>
      <c r="D28" s="313">
        <v>74.858888398965547</v>
      </c>
      <c r="E28" s="301">
        <v>255.36067035129199</v>
      </c>
      <c r="F28" s="302"/>
      <c r="G28" s="313">
        <v>83.556216699116959</v>
      </c>
      <c r="H28" s="313">
        <v>36.28098834</v>
      </c>
      <c r="I28" s="65"/>
      <c r="J28" s="302">
        <v>135.52346531217503</v>
      </c>
      <c r="K28" s="345">
        <v>0.47039638647131204</v>
      </c>
      <c r="L28" s="30"/>
    </row>
    <row r="29" spans="1:12" ht="10.15" customHeight="1">
      <c r="A29" s="23" t="s">
        <v>171</v>
      </c>
      <c r="B29" s="313">
        <v>141.6204913108771</v>
      </c>
      <c r="C29" s="250">
        <v>0.42199999999999999</v>
      </c>
      <c r="D29" s="313">
        <v>83.556216699116959</v>
      </c>
      <c r="E29" s="301">
        <v>225.59845587999405</v>
      </c>
      <c r="F29" s="302"/>
      <c r="G29" s="313">
        <v>72.584254154304674</v>
      </c>
      <c r="H29" s="313">
        <v>38.292844589999994</v>
      </c>
      <c r="I29" s="65"/>
      <c r="J29" s="302">
        <v>114.72135713568939</v>
      </c>
      <c r="K29" s="345">
        <v>0.39447596971973836</v>
      </c>
      <c r="L29" s="30"/>
    </row>
    <row r="30" spans="1:12" ht="10.15" customHeight="1">
      <c r="A30" s="23" t="s">
        <v>99</v>
      </c>
      <c r="B30" s="313">
        <v>147.76826761896547</v>
      </c>
      <c r="C30" s="250">
        <v>0.48699999999999999</v>
      </c>
      <c r="D30" s="313">
        <v>72.584254154304674</v>
      </c>
      <c r="E30" s="301">
        <v>220.83969686327015</v>
      </c>
      <c r="F30" s="302"/>
      <c r="G30" s="313">
        <v>65.679876015263389</v>
      </c>
      <c r="H30" s="313">
        <v>42.337329219999994</v>
      </c>
      <c r="I30" s="65"/>
      <c r="J30" s="302">
        <v>112.82249162800677</v>
      </c>
      <c r="K30" s="345">
        <v>0.38445194284934503</v>
      </c>
      <c r="L30" s="30"/>
    </row>
    <row r="31" spans="1:12" ht="10.15" customHeight="1">
      <c r="A31" s="560" t="s">
        <v>291</v>
      </c>
      <c r="B31" s="313">
        <v>50.640431981937503</v>
      </c>
      <c r="C31" s="250">
        <v>11.4574522566</v>
      </c>
      <c r="D31" s="313">
        <v>65.679876015263389</v>
      </c>
      <c r="E31" s="301">
        <v>127.77741764720089</v>
      </c>
      <c r="F31" s="302"/>
      <c r="G31" s="313">
        <v>35.49580392143227</v>
      </c>
      <c r="H31" s="313">
        <v>23.850628800000003</v>
      </c>
      <c r="I31" s="65"/>
      <c r="J31" s="302">
        <v>68.430984925768627</v>
      </c>
      <c r="K31" s="345">
        <v>0.23104041048881432</v>
      </c>
      <c r="L31" s="30"/>
    </row>
    <row r="32" spans="1:12" ht="10.15" customHeight="1">
      <c r="A32" s="23" t="s">
        <v>101</v>
      </c>
      <c r="B32" s="313">
        <v>80.793726817184805</v>
      </c>
      <c r="C32" s="250">
        <v>5.6207486294399995</v>
      </c>
      <c r="D32" s="313">
        <v>35.49580392143227</v>
      </c>
      <c r="E32" s="301">
        <v>121.91011127861708</v>
      </c>
      <c r="F32" s="302"/>
      <c r="G32" s="313">
        <v>42.040633994858403</v>
      </c>
      <c r="H32" s="313">
        <v>18.676505179999999</v>
      </c>
      <c r="I32" s="65"/>
      <c r="J32" s="302">
        <v>61.192972103758684</v>
      </c>
      <c r="K32" s="345">
        <v>0.20466162731121307</v>
      </c>
      <c r="L32" s="30"/>
    </row>
    <row r="33" spans="1:12" ht="10.15" customHeight="1">
      <c r="A33" s="23" t="s">
        <v>102</v>
      </c>
      <c r="B33" s="313">
        <v>121.43885303200001</v>
      </c>
      <c r="C33" s="250">
        <v>0.90817819050000004</v>
      </c>
      <c r="D33" s="313">
        <v>42.040633994858403</v>
      </c>
      <c r="E33" s="301">
        <v>164.38763807685842</v>
      </c>
      <c r="F33" s="302"/>
      <c r="G33" s="313">
        <v>57.871243380898662</v>
      </c>
      <c r="H33" s="313">
        <v>20.224756280000001</v>
      </c>
      <c r="I33" s="65"/>
      <c r="J33" s="302">
        <v>86.291638415959753</v>
      </c>
      <c r="K33" s="345">
        <v>0.2857301960621913</v>
      </c>
      <c r="L33" s="30"/>
    </row>
    <row r="34" spans="1:12" ht="10.15" customHeight="1">
      <c r="A34" s="23" t="s">
        <v>173</v>
      </c>
      <c r="B34" s="313">
        <v>109.24161135900002</v>
      </c>
      <c r="C34" s="250">
        <v>0.31799267345999999</v>
      </c>
      <c r="D34" s="313">
        <v>57.871243380898662</v>
      </c>
      <c r="E34" s="301">
        <v>167.43083789989868</v>
      </c>
      <c r="F34" s="302"/>
      <c r="G34" s="313">
        <v>59.806679000815372</v>
      </c>
      <c r="H34" s="313">
        <v>16.072393810000001</v>
      </c>
      <c r="I34" s="65"/>
      <c r="J34" s="302">
        <v>91.551765089083318</v>
      </c>
      <c r="K34" s="345">
        <v>0.30036888981308274</v>
      </c>
      <c r="L34" s="30"/>
    </row>
    <row r="35" spans="1:12" ht="10.15" customHeight="1">
      <c r="A35" s="23" t="s">
        <v>104</v>
      </c>
      <c r="B35" s="313">
        <v>83.599984609311406</v>
      </c>
      <c r="C35" s="250">
        <v>0.49608512939999999</v>
      </c>
      <c r="D35" s="313">
        <v>59.806679000815372</v>
      </c>
      <c r="E35" s="301">
        <v>143.90273389012677</v>
      </c>
      <c r="F35" s="302"/>
      <c r="G35" s="313">
        <v>47.39843759789283</v>
      </c>
      <c r="H35" s="313">
        <v>15.619813109999996</v>
      </c>
      <c r="I35" s="65"/>
      <c r="J35" s="302">
        <v>80.884483182233936</v>
      </c>
      <c r="K35" s="345">
        <v>0.26309081270549273</v>
      </c>
      <c r="L35" s="30"/>
    </row>
    <row r="36" spans="1:12" s="351" customFormat="1" ht="10.15" customHeight="1">
      <c r="A36" s="346" t="s">
        <v>175</v>
      </c>
      <c r="B36" s="347">
        <v>77.097522115900006</v>
      </c>
      <c r="C36" s="348">
        <v>0.59995542179999994</v>
      </c>
      <c r="D36" s="347">
        <v>47.39843759789283</v>
      </c>
      <c r="E36" s="349">
        <v>125.09589717379285</v>
      </c>
      <c r="F36" s="350"/>
      <c r="G36" s="347">
        <v>44.685465137700682</v>
      </c>
      <c r="H36" s="347">
        <v>12.835080710000002</v>
      </c>
      <c r="J36" s="350">
        <v>67.575351326092175</v>
      </c>
      <c r="K36" s="352">
        <v>0.21814840024431775</v>
      </c>
      <c r="L36" s="30"/>
    </row>
    <row r="37" spans="1:12" s="351" customFormat="1" ht="10.15" customHeight="1">
      <c r="A37" s="346" t="s">
        <v>262</v>
      </c>
      <c r="B37" s="347">
        <v>83.882088904678412</v>
      </c>
      <c r="C37" s="348">
        <v>0.35520289000000005</v>
      </c>
      <c r="D37" s="347">
        <v>44.685465137700682</v>
      </c>
      <c r="E37" s="349">
        <v>128.92275693237909</v>
      </c>
      <c r="F37" s="350"/>
      <c r="G37" s="347">
        <v>36.639829712550778</v>
      </c>
      <c r="H37" s="347">
        <v>15.866947190000001</v>
      </c>
      <c r="J37" s="350">
        <v>76.415980029828305</v>
      </c>
      <c r="K37" s="352">
        <v>0.24492532950152457</v>
      </c>
      <c r="L37" s="30"/>
    </row>
    <row r="38" spans="1:12" s="351" customFormat="1" ht="9.75" customHeight="1">
      <c r="A38" s="571" t="s">
        <v>263</v>
      </c>
      <c r="B38" s="347">
        <v>77.288743611466103</v>
      </c>
      <c r="C38" s="348">
        <v>0.51108689000000007</v>
      </c>
      <c r="D38" s="347">
        <v>36.639829712550778</v>
      </c>
      <c r="E38" s="349">
        <v>114.43966021401688</v>
      </c>
      <c r="F38" s="350"/>
      <c r="G38" s="347">
        <v>40.085839303750305</v>
      </c>
      <c r="H38" s="347">
        <v>15.101329159999999</v>
      </c>
      <c r="J38" s="350">
        <v>59.252491750266586</v>
      </c>
      <c r="K38" s="352">
        <v>0.18857561353818894</v>
      </c>
      <c r="L38" s="30"/>
    </row>
    <row r="39" spans="1:12" s="351" customFormat="1" ht="10.15" customHeight="1">
      <c r="A39" s="346" t="s">
        <v>176</v>
      </c>
      <c r="B39" s="347">
        <v>76.875988785916604</v>
      </c>
      <c r="C39" s="348">
        <v>0.76920496000000005</v>
      </c>
      <c r="D39" s="347">
        <v>40.085839303750305</v>
      </c>
      <c r="E39" s="349">
        <v>117.73103304966691</v>
      </c>
      <c r="F39" s="350"/>
      <c r="G39" s="347">
        <v>37.851766532033253</v>
      </c>
      <c r="H39" s="347">
        <v>14.595985900000002</v>
      </c>
      <c r="J39" s="350">
        <v>65.28328061763365</v>
      </c>
      <c r="K39" s="352">
        <v>0.20635836637867419</v>
      </c>
      <c r="L39" s="30"/>
    </row>
    <row r="40" spans="1:12" s="351" customFormat="1" ht="10.15" customHeight="1">
      <c r="A40" s="346" t="s">
        <v>109</v>
      </c>
      <c r="B40" s="347">
        <v>66.178096305664013</v>
      </c>
      <c r="C40" s="348">
        <v>0.29860138000000003</v>
      </c>
      <c r="D40" s="347">
        <v>37.851766532033253</v>
      </c>
      <c r="E40" s="349">
        <v>104.32846421769726</v>
      </c>
      <c r="F40" s="350"/>
      <c r="G40" s="347">
        <v>35.960568795414559</v>
      </c>
      <c r="H40" s="347">
        <v>12.44479392</v>
      </c>
      <c r="J40" s="350">
        <v>55.923101502282705</v>
      </c>
      <c r="K40" s="352">
        <v>0.1754932716193294</v>
      </c>
      <c r="L40" s="30"/>
    </row>
    <row r="41" spans="1:12" s="361" customFormat="1" ht="10.15" customHeight="1">
      <c r="A41" s="346" t="s">
        <v>295</v>
      </c>
      <c r="B41" s="347">
        <v>48.924857912573607</v>
      </c>
      <c r="C41" s="348">
        <v>0.34980874000000006</v>
      </c>
      <c r="D41" s="347">
        <v>35.960568795414559</v>
      </c>
      <c r="E41" s="349">
        <v>85.235235447988174</v>
      </c>
      <c r="F41" s="350"/>
      <c r="G41" s="347">
        <v>30.465169462995416</v>
      </c>
      <c r="H41" s="347">
        <v>11.003742759999998</v>
      </c>
      <c r="I41" s="351"/>
      <c r="J41" s="350">
        <v>43.76632322499276</v>
      </c>
      <c r="K41" s="352">
        <v>0.13635294064333509</v>
      </c>
      <c r="L41" s="360"/>
    </row>
    <row r="42" spans="1:12" s="361" customFormat="1" ht="10.15" customHeight="1">
      <c r="A42" s="346" t="s">
        <v>571</v>
      </c>
      <c r="B42" s="347">
        <v>45.394490420597201</v>
      </c>
      <c r="C42" s="348">
        <v>0.81058910000000006</v>
      </c>
      <c r="D42" s="347">
        <v>30.465169462995416</v>
      </c>
      <c r="E42" s="349">
        <v>76.670248983592614</v>
      </c>
      <c r="F42" s="350"/>
      <c r="G42" s="347">
        <v>29.953255512415431</v>
      </c>
      <c r="H42" s="347">
        <v>9.5251133899999996</v>
      </c>
      <c r="I42" s="351"/>
      <c r="J42" s="350">
        <v>37.191880081177182</v>
      </c>
      <c r="K42" s="352">
        <v>0.11504148042919538</v>
      </c>
      <c r="L42" s="360"/>
    </row>
    <row r="43" spans="1:12" s="361" customFormat="1" ht="10.15" customHeight="1">
      <c r="A43" s="346" t="s">
        <v>578</v>
      </c>
      <c r="B43" s="347">
        <v>36.039888055520493</v>
      </c>
      <c r="C43" s="348">
        <v>2.7708459599999999</v>
      </c>
      <c r="D43" s="347">
        <v>29.953255512415431</v>
      </c>
      <c r="E43" s="349">
        <v>68.763989527935934</v>
      </c>
      <c r="F43" s="350"/>
      <c r="G43" s="347">
        <v>26.682608572101856</v>
      </c>
      <c r="H43" s="347">
        <v>9.0154268600000016</v>
      </c>
      <c r="I43" s="351"/>
      <c r="J43" s="350">
        <v>33.065954095834073</v>
      </c>
      <c r="K43" s="352">
        <v>0.10162644613758935</v>
      </c>
      <c r="L43" s="360"/>
    </row>
    <row r="44" spans="1:12" s="361" customFormat="1" ht="10.15" customHeight="1">
      <c r="A44" s="346" t="s">
        <v>608</v>
      </c>
      <c r="B44" s="347">
        <v>23.884565400920799</v>
      </c>
      <c r="C44" s="348">
        <v>6.6581600699999992</v>
      </c>
      <c r="D44" s="347">
        <v>26.682608572101856</v>
      </c>
      <c r="E44" s="349">
        <v>57.225334043022656</v>
      </c>
      <c r="F44" s="350"/>
      <c r="G44" s="347">
        <v>19.404344237569653</v>
      </c>
      <c r="H44" s="347">
        <v>8.6457293800000006</v>
      </c>
      <c r="I44" s="351"/>
      <c r="J44" s="350">
        <v>29.175260425453004</v>
      </c>
      <c r="K44" s="352">
        <v>8.9110910479242342E-2</v>
      </c>
      <c r="L44" s="360"/>
    </row>
    <row r="45" spans="1:12" s="361" customFormat="1" ht="10.15" customHeight="1">
      <c r="A45" s="353" t="s">
        <v>633</v>
      </c>
      <c r="B45" s="354">
        <v>34.874123085520999</v>
      </c>
      <c r="C45" s="355">
        <v>12.290675046</v>
      </c>
      <c r="D45" s="354">
        <v>19.404344237569653</v>
      </c>
      <c r="E45" s="356">
        <v>66.569142369090656</v>
      </c>
      <c r="F45" s="357"/>
      <c r="G45" s="354">
        <v>22.747124682359846</v>
      </c>
      <c r="H45" s="354">
        <v>6.2862208380000002</v>
      </c>
      <c r="I45" s="358"/>
      <c r="J45" s="357">
        <v>37.535796848730811</v>
      </c>
      <c r="K45" s="359">
        <v>0.11395375657313289</v>
      </c>
      <c r="L45" s="360"/>
    </row>
    <row r="46" spans="1:12">
      <c r="A46" s="39" t="s">
        <v>552</v>
      </c>
      <c r="B46" s="313"/>
      <c r="C46" s="250"/>
      <c r="D46" s="313"/>
      <c r="E46" s="301"/>
      <c r="F46" s="302"/>
      <c r="G46" s="313"/>
      <c r="H46" s="313"/>
      <c r="I46" s="65"/>
      <c r="J46" s="302"/>
      <c r="K46" s="345"/>
    </row>
    <row r="47" spans="1:12">
      <c r="A47" s="39" t="s">
        <v>352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2">
      <c r="A48" s="39" t="s">
        <v>353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">
      <c r="A49" s="43" t="s">
        <v>43</v>
      </c>
    </row>
  </sheetData>
  <mergeCells count="1">
    <mergeCell ref="B5:J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A42"/>
  <sheetViews>
    <sheetView showGridLines="0" workbookViewId="0">
      <selection activeCell="R35" sqref="R35"/>
    </sheetView>
  </sheetViews>
  <sheetFormatPr defaultColWidth="9.7109375" defaultRowHeight="12"/>
  <cols>
    <col min="1" max="1" width="11.140625" customWidth="1"/>
    <col min="2" max="5" width="10.7109375" customWidth="1"/>
    <col min="6" max="6" width="1.42578125" customWidth="1"/>
    <col min="7" max="8" width="10.7109375" customWidth="1"/>
    <col min="9" max="9" width="1.42578125" customWidth="1"/>
    <col min="10" max="11" width="10.7109375" customWidth="1"/>
  </cols>
  <sheetData>
    <row r="1" spans="1:11" ht="12" customHeight="1">
      <c r="A1" s="362" t="s">
        <v>354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/>
      <c r="B2" s="289" t="s">
        <v>1</v>
      </c>
      <c r="C2" s="5"/>
      <c r="D2" s="289"/>
      <c r="E2" s="289"/>
      <c r="F2" s="3"/>
      <c r="G2" s="289" t="s">
        <v>2</v>
      </c>
      <c r="H2" s="5"/>
      <c r="I2" s="289"/>
      <c r="J2" s="5"/>
      <c r="K2" s="4"/>
    </row>
    <row r="3" spans="1:11">
      <c r="A3" s="143" t="s">
        <v>345</v>
      </c>
      <c r="B3" s="261"/>
      <c r="C3" s="58"/>
      <c r="D3" s="58" t="s">
        <v>298</v>
      </c>
      <c r="E3" s="290"/>
      <c r="F3" s="58"/>
      <c r="G3" s="58" t="s">
        <v>299</v>
      </c>
      <c r="H3" s="58"/>
      <c r="I3" s="3"/>
      <c r="J3" s="7"/>
      <c r="K3" s="7" t="s">
        <v>3</v>
      </c>
    </row>
    <row r="4" spans="1:11" ht="12" customHeight="1">
      <c r="A4" s="2"/>
      <c r="B4" s="10" t="s">
        <v>339</v>
      </c>
      <c r="C4" s="292" t="s">
        <v>5</v>
      </c>
      <c r="D4" s="292" t="s">
        <v>301</v>
      </c>
      <c r="E4" s="1" t="s">
        <v>355</v>
      </c>
      <c r="F4" s="292"/>
      <c r="G4" s="292" t="s">
        <v>301</v>
      </c>
      <c r="H4" s="292" t="s">
        <v>7</v>
      </c>
      <c r="I4" s="2"/>
      <c r="J4" s="10" t="s">
        <v>8</v>
      </c>
      <c r="K4" s="10" t="s">
        <v>9</v>
      </c>
    </row>
    <row r="5" spans="1:11" ht="15" customHeight="1">
      <c r="A5" s="3"/>
      <c r="B5" s="614" t="s">
        <v>526</v>
      </c>
      <c r="C5" s="614"/>
      <c r="D5" s="614"/>
      <c r="E5" s="614"/>
      <c r="F5" s="614"/>
      <c r="G5" s="614"/>
      <c r="H5" s="614"/>
      <c r="I5" s="614"/>
      <c r="J5" s="614"/>
      <c r="K5" s="14" t="s">
        <v>340</v>
      </c>
    </row>
    <row r="6" spans="1:11" ht="3.95" customHeight="1">
      <c r="A6" s="3"/>
      <c r="B6" s="149"/>
      <c r="C6" s="149"/>
      <c r="D6" s="149"/>
      <c r="E6" s="149"/>
      <c r="F6" s="149"/>
      <c r="G6" s="149"/>
      <c r="H6" s="149"/>
      <c r="I6" s="149"/>
      <c r="J6" s="149"/>
      <c r="K6" s="3"/>
    </row>
    <row r="7" spans="1:11" ht="12" customHeight="1">
      <c r="A7" s="6" t="s">
        <v>81</v>
      </c>
      <c r="B7" s="363">
        <v>683</v>
      </c>
      <c r="C7" s="363">
        <v>546.17032119999999</v>
      </c>
      <c r="D7" s="364">
        <v>249.06710667999999</v>
      </c>
      <c r="E7" s="365">
        <f>B7+C7+D7</f>
        <v>1478.23742788</v>
      </c>
      <c r="F7" s="366"/>
      <c r="G7" s="364">
        <v>203.70920024</v>
      </c>
      <c r="H7" s="364">
        <v>70.562523080000005</v>
      </c>
      <c r="I7" s="366"/>
      <c r="J7" s="365">
        <v>1204</v>
      </c>
      <c r="K7" s="367">
        <v>5</v>
      </c>
    </row>
    <row r="8" spans="1:11" ht="12" customHeight="1">
      <c r="A8" s="6" t="s">
        <v>82</v>
      </c>
      <c r="B8" s="363">
        <v>780.75826975999996</v>
      </c>
      <c r="C8" s="363">
        <v>396.21699999999998</v>
      </c>
      <c r="D8" s="364">
        <v>203.70920024000003</v>
      </c>
      <c r="E8" s="365">
        <v>1380.6844700000001</v>
      </c>
      <c r="F8" s="366"/>
      <c r="G8" s="364">
        <v>201.40777467999999</v>
      </c>
      <c r="H8" s="364">
        <v>73.156371680000007</v>
      </c>
      <c r="I8" s="366"/>
      <c r="J8" s="365">
        <v>1106.1203236399999</v>
      </c>
      <c r="K8" s="367">
        <v>4.5748284569698576</v>
      </c>
    </row>
    <row r="9" spans="1:11" ht="12" customHeight="1">
      <c r="A9" s="6" t="s">
        <v>83</v>
      </c>
      <c r="B9" s="363">
        <v>907.30152855999995</v>
      </c>
      <c r="C9" s="363">
        <v>295.72199999999998</v>
      </c>
      <c r="D9" s="364">
        <v>201.4077746800001</v>
      </c>
      <c r="E9" s="365">
        <v>1404.43130324</v>
      </c>
      <c r="F9" s="366"/>
      <c r="G9" s="364">
        <v>211.60883996000001</v>
      </c>
      <c r="H9" s="364">
        <v>90.000219959999995</v>
      </c>
      <c r="I9" s="366"/>
      <c r="J9" s="365">
        <v>1102.8222433200001</v>
      </c>
      <c r="K9" s="367">
        <v>4.5201152684840222</v>
      </c>
    </row>
    <row r="10" spans="1:11" ht="12" customHeight="1">
      <c r="A10" s="6" t="s">
        <v>84</v>
      </c>
      <c r="B10" s="363">
        <v>970.17529391999994</v>
      </c>
      <c r="C10" s="363">
        <v>272.15499999999997</v>
      </c>
      <c r="D10" s="364">
        <v>211.60883995999993</v>
      </c>
      <c r="E10" s="365">
        <v>1453.9391338799999</v>
      </c>
      <c r="F10" s="366"/>
      <c r="G10" s="364">
        <v>232.81</v>
      </c>
      <c r="H10" s="364">
        <v>73.105760000000004</v>
      </c>
      <c r="I10" s="366"/>
      <c r="J10" s="365">
        <v>1148.0224576400001</v>
      </c>
      <c r="K10" s="367">
        <v>4.6625124181233355</v>
      </c>
    </row>
    <row r="11" spans="1:11" ht="12" customHeight="1">
      <c r="A11" s="6" t="s">
        <v>85</v>
      </c>
      <c r="B11" s="366">
        <v>652.30020239999999</v>
      </c>
      <c r="C11" s="363">
        <v>350.05</v>
      </c>
      <c r="D11" s="368">
        <v>232.81091623999978</v>
      </c>
      <c r="E11" s="365">
        <v>1235.1611186399998</v>
      </c>
      <c r="F11" s="366"/>
      <c r="G11" s="368">
        <v>225.42</v>
      </c>
      <c r="H11" s="368">
        <v>89.9622612</v>
      </c>
      <c r="I11" s="366"/>
      <c r="J11" s="365">
        <v>919.7800582399999</v>
      </c>
      <c r="K11" s="367">
        <v>3.6989614622434739</v>
      </c>
    </row>
    <row r="12" spans="1:11" ht="12" customHeight="1">
      <c r="A12" s="559" t="s">
        <v>86</v>
      </c>
      <c r="B12" s="363">
        <v>876.24001584000007</v>
      </c>
      <c r="C12" s="363">
        <v>320</v>
      </c>
      <c r="D12" s="364">
        <v>225.41879919999988</v>
      </c>
      <c r="E12" s="365">
        <v>1421.65881504</v>
      </c>
      <c r="F12" s="366"/>
      <c r="G12" s="364">
        <v>157.68068904</v>
      </c>
      <c r="H12" s="364">
        <v>94</v>
      </c>
      <c r="I12" s="366"/>
      <c r="J12" s="365">
        <v>1169.978126</v>
      </c>
      <c r="K12" s="367">
        <v>4.6490613329942505</v>
      </c>
    </row>
    <row r="13" spans="1:11" ht="12" customHeight="1">
      <c r="A13" s="559" t="s">
        <v>87</v>
      </c>
      <c r="B13" s="363">
        <v>929.93900832000008</v>
      </c>
      <c r="C13" s="363">
        <v>286</v>
      </c>
      <c r="D13" s="364">
        <v>157.68068904</v>
      </c>
      <c r="E13" s="365">
        <v>1373.6196973600001</v>
      </c>
      <c r="F13" s="366"/>
      <c r="G13" s="364">
        <v>170.13</v>
      </c>
      <c r="H13" s="364">
        <v>107</v>
      </c>
      <c r="I13" s="366"/>
      <c r="J13" s="365">
        <v>1096.4946586632338</v>
      </c>
      <c r="K13" s="367">
        <v>4.2998610181808097</v>
      </c>
    </row>
    <row r="14" spans="1:11" ht="12" customHeight="1">
      <c r="A14" s="559" t="s">
        <v>88</v>
      </c>
      <c r="B14" s="365">
        <v>1206.50877661</v>
      </c>
      <c r="C14" s="365">
        <v>298</v>
      </c>
      <c r="D14" s="369">
        <v>170.12503869676635</v>
      </c>
      <c r="E14" s="365">
        <v>1674.6338153067663</v>
      </c>
      <c r="F14" s="366"/>
      <c r="G14" s="369">
        <v>249</v>
      </c>
      <c r="H14" s="369">
        <v>117</v>
      </c>
      <c r="I14" s="366"/>
      <c r="J14" s="365">
        <v>1308.2654856731365</v>
      </c>
      <c r="K14" s="367">
        <v>5.0637895844631124</v>
      </c>
    </row>
    <row r="15" spans="1:11" ht="12" customHeight="1">
      <c r="A15" s="559" t="s">
        <v>89</v>
      </c>
      <c r="B15" s="365">
        <v>1133.20919632</v>
      </c>
      <c r="C15" s="365">
        <v>425</v>
      </c>
      <c r="D15" s="369">
        <v>249</v>
      </c>
      <c r="E15" s="365">
        <v>1807.20919632</v>
      </c>
      <c r="F15" s="366"/>
      <c r="G15" s="369">
        <v>360.41</v>
      </c>
      <c r="H15" s="369">
        <v>105</v>
      </c>
      <c r="I15" s="366"/>
      <c r="J15" s="365">
        <v>1341.8002659703639</v>
      </c>
      <c r="K15" s="344">
        <v>5.1285785606132421</v>
      </c>
    </row>
    <row r="16" spans="1:11" ht="12" customHeight="1">
      <c r="A16" s="559" t="s">
        <v>90</v>
      </c>
      <c r="B16" s="365">
        <v>1256.7726111739998</v>
      </c>
      <c r="C16" s="365">
        <v>240</v>
      </c>
      <c r="D16" s="369">
        <v>360.40893034963619</v>
      </c>
      <c r="E16" s="365">
        <v>1857.181541523636</v>
      </c>
      <c r="F16" s="366"/>
      <c r="G16" s="369">
        <v>434.48286105028296</v>
      </c>
      <c r="H16" s="369">
        <v>117</v>
      </c>
      <c r="I16" s="366"/>
      <c r="J16" s="365">
        <v>1305.6986804733531</v>
      </c>
      <c r="K16" s="367">
        <v>4.9309793631803958</v>
      </c>
    </row>
    <row r="17" spans="1:27" ht="12" customHeight="1">
      <c r="A17" s="560" t="s">
        <v>91</v>
      </c>
      <c r="B17" s="370">
        <v>1271.0594393259998</v>
      </c>
      <c r="C17" s="366">
        <v>221</v>
      </c>
      <c r="D17" s="371">
        <v>434.48286105028296</v>
      </c>
      <c r="E17" s="365">
        <v>1926.5423003762828</v>
      </c>
      <c r="F17" s="372"/>
      <c r="G17" s="369">
        <v>417.00744269401775</v>
      </c>
      <c r="H17" s="371">
        <v>127</v>
      </c>
      <c r="I17" s="372"/>
      <c r="J17" s="363">
        <v>1382.5348576822651</v>
      </c>
      <c r="K17" s="345">
        <v>5.1601562291024168</v>
      </c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spans="1:27" ht="12" customHeight="1">
      <c r="A18" s="560" t="s">
        <v>259</v>
      </c>
      <c r="B18" s="370">
        <v>1437.0327330784139</v>
      </c>
      <c r="C18" s="370">
        <v>295</v>
      </c>
      <c r="D18" s="371">
        <v>417.00744269401775</v>
      </c>
      <c r="E18" s="365">
        <v>2149.0401757724317</v>
      </c>
      <c r="F18" s="372"/>
      <c r="G18" s="371">
        <v>563.82770469886827</v>
      </c>
      <c r="H18" s="371">
        <v>149</v>
      </c>
      <c r="I18" s="372"/>
      <c r="J18" s="365">
        <v>1436.2124710735634</v>
      </c>
      <c r="K18" s="345">
        <v>5.2331047025130415</v>
      </c>
    </row>
    <row r="19" spans="1:27" ht="12" customHeight="1">
      <c r="A19" s="560" t="s">
        <v>93</v>
      </c>
      <c r="B19" s="370">
        <v>1554.918367869966</v>
      </c>
      <c r="C19" s="370">
        <v>281</v>
      </c>
      <c r="D19" s="371">
        <v>563.82770469886827</v>
      </c>
      <c r="E19" s="365">
        <v>2399.7460725688343</v>
      </c>
      <c r="F19" s="372"/>
      <c r="G19" s="371">
        <v>678.71594249999998</v>
      </c>
      <c r="H19" s="371">
        <v>146</v>
      </c>
      <c r="I19" s="372"/>
      <c r="J19" s="365">
        <v>1575.0301300688343</v>
      </c>
      <c r="K19" s="345">
        <v>5.8152967822353929</v>
      </c>
    </row>
    <row r="20" spans="1:27" ht="12" customHeight="1">
      <c r="A20" s="560" t="s">
        <v>168</v>
      </c>
      <c r="B20" s="370">
        <v>1236.0857646955228</v>
      </c>
      <c r="C20" s="370">
        <v>350</v>
      </c>
      <c r="D20" s="371">
        <v>678.71594249999998</v>
      </c>
      <c r="E20" s="365">
        <v>2264.8017071955228</v>
      </c>
      <c r="F20" s="372"/>
      <c r="G20" s="371">
        <v>533.80501539143086</v>
      </c>
      <c r="H20" s="371">
        <v>147</v>
      </c>
      <c r="I20" s="372"/>
      <c r="J20" s="365">
        <v>1583.9966918040918</v>
      </c>
      <c r="K20" s="345">
        <v>5.5257529724071368</v>
      </c>
    </row>
    <row r="21" spans="1:27" ht="12" customHeight="1">
      <c r="A21" s="560" t="s">
        <v>351</v>
      </c>
      <c r="B21" s="370">
        <v>1492.6214718565036</v>
      </c>
      <c r="C21" s="370">
        <v>339.39630256000004</v>
      </c>
      <c r="D21" s="371">
        <v>533.80501539143086</v>
      </c>
      <c r="E21" s="365">
        <v>2365.8214872479343</v>
      </c>
      <c r="F21" s="372"/>
      <c r="G21" s="371">
        <v>645.48234976725951</v>
      </c>
      <c r="H21" s="371">
        <v>145.5296682</v>
      </c>
      <c r="I21" s="372"/>
      <c r="J21" s="365">
        <v>1574.8101374806747</v>
      </c>
      <c r="K21" s="345">
        <v>5.5652517649923423</v>
      </c>
    </row>
    <row r="22" spans="1:27" ht="12" customHeight="1">
      <c r="A22" s="560" t="s">
        <v>261</v>
      </c>
      <c r="B22" s="370">
        <v>1387.4223408187813</v>
      </c>
      <c r="C22" s="370">
        <v>257.92599999999999</v>
      </c>
      <c r="D22" s="371">
        <v>645.48234976725951</v>
      </c>
      <c r="E22" s="365">
        <v>2290.8306905860409</v>
      </c>
      <c r="F22" s="372"/>
      <c r="G22" s="371">
        <v>698.46431449272427</v>
      </c>
      <c r="H22" s="371">
        <v>122.583</v>
      </c>
      <c r="I22" s="372"/>
      <c r="J22" s="365">
        <v>1469.7833760933165</v>
      </c>
      <c r="K22" s="345">
        <v>5.1767444880319538</v>
      </c>
      <c r="L22" s="30"/>
    </row>
    <row r="23" spans="1:27" ht="12" customHeight="1">
      <c r="A23" s="346" t="s">
        <v>170</v>
      </c>
      <c r="B23" s="539">
        <v>1433.4762878506438</v>
      </c>
      <c r="C23" s="539">
        <v>188.72300000000001</v>
      </c>
      <c r="D23" s="577">
        <v>698.46431449272427</v>
      </c>
      <c r="E23" s="539">
        <v>2320.663602343368</v>
      </c>
      <c r="F23" s="578"/>
      <c r="G23" s="577">
        <v>687.9310255720095</v>
      </c>
      <c r="H23" s="577">
        <v>181.22706613</v>
      </c>
      <c r="I23" s="578"/>
      <c r="J23" s="539">
        <v>1451.5055106413586</v>
      </c>
      <c r="K23" s="352">
        <v>5.0612568782319522</v>
      </c>
      <c r="L23" s="30"/>
    </row>
    <row r="24" spans="1:27" ht="12" customHeight="1">
      <c r="A24" s="23" t="s">
        <v>98</v>
      </c>
      <c r="B24" s="370">
        <v>1249.9230077805851</v>
      </c>
      <c r="C24" s="370">
        <v>291.05799999999999</v>
      </c>
      <c r="D24" s="371">
        <v>687.9310255720095</v>
      </c>
      <c r="E24" s="365">
        <v>2228.9120333525943</v>
      </c>
      <c r="F24" s="372"/>
      <c r="G24" s="371">
        <v>706.6033249504726</v>
      </c>
      <c r="H24" s="371">
        <v>103.01420731999998</v>
      </c>
      <c r="I24" s="372"/>
      <c r="J24" s="365">
        <v>1419.2945010821218</v>
      </c>
      <c r="K24" s="345">
        <v>4.9022739696147219</v>
      </c>
      <c r="L24" s="30"/>
    </row>
    <row r="25" spans="1:27" ht="12" customHeight="1">
      <c r="A25" s="23" t="s">
        <v>99</v>
      </c>
      <c r="B25" s="370">
        <v>1466.7004860996155</v>
      </c>
      <c r="C25" s="370">
        <v>222</v>
      </c>
      <c r="D25" s="371">
        <v>706.6033249504726</v>
      </c>
      <c r="E25" s="365">
        <v>2395.3038110500884</v>
      </c>
      <c r="F25" s="372"/>
      <c r="G25" s="371">
        <v>821.5143443932094</v>
      </c>
      <c r="H25" s="371">
        <v>123.22817377</v>
      </c>
      <c r="I25" s="372"/>
      <c r="J25" s="365">
        <v>1450.5612928868791</v>
      </c>
      <c r="K25" s="345">
        <v>4.9644132589952417</v>
      </c>
      <c r="L25" s="30"/>
    </row>
    <row r="26" spans="1:27" ht="12" customHeight="1">
      <c r="A26" s="23" t="s">
        <v>100</v>
      </c>
      <c r="B26" s="370">
        <v>971.57853453677137</v>
      </c>
      <c r="C26" s="370">
        <v>357.61099999999999</v>
      </c>
      <c r="D26" s="371">
        <v>821.5143443932094</v>
      </c>
      <c r="E26" s="365">
        <v>2150.7038789299809</v>
      </c>
      <c r="F26" s="372"/>
      <c r="G26" s="371">
        <v>623.28039995448671</v>
      </c>
      <c r="H26" s="371">
        <v>119.27318643</v>
      </c>
      <c r="I26" s="372"/>
      <c r="J26" s="365">
        <v>1408.1502925454943</v>
      </c>
      <c r="K26" s="345">
        <v>4.7747814165793212</v>
      </c>
      <c r="L26" s="30"/>
    </row>
    <row r="27" spans="1:27" ht="12" customHeight="1">
      <c r="A27" s="23" t="s">
        <v>101</v>
      </c>
      <c r="B27" s="370">
        <v>986.36723876423196</v>
      </c>
      <c r="C27" s="370">
        <v>299</v>
      </c>
      <c r="D27" s="371">
        <v>623.28039995448671</v>
      </c>
      <c r="E27" s="365">
        <v>1908.6476387187186</v>
      </c>
      <c r="F27" s="372"/>
      <c r="G27" s="371">
        <v>458.82615601263365</v>
      </c>
      <c r="H27" s="371">
        <v>137.85124575</v>
      </c>
      <c r="I27" s="372"/>
      <c r="J27" s="365">
        <v>1311.9702369560848</v>
      </c>
      <c r="K27" s="345">
        <v>4.4078125753562301</v>
      </c>
      <c r="L27" s="527"/>
      <c r="M27" s="527"/>
      <c r="N27" s="527"/>
      <c r="O27" s="527"/>
      <c r="S27" s="30"/>
    </row>
    <row r="28" spans="1:27" ht="12" customHeight="1">
      <c r="A28" s="23" t="s">
        <v>102</v>
      </c>
      <c r="B28" s="370">
        <v>889.13289464654088</v>
      </c>
      <c r="C28" s="370">
        <v>399.2191647220418</v>
      </c>
      <c r="D28" s="371">
        <v>458.82615601263365</v>
      </c>
      <c r="E28" s="365">
        <v>1747.1782153812162</v>
      </c>
      <c r="F28" s="372"/>
      <c r="G28" s="371">
        <v>375.94518004819571</v>
      </c>
      <c r="H28" s="371">
        <v>122.83532713999999</v>
      </c>
      <c r="I28" s="372"/>
      <c r="J28" s="365">
        <v>1248.3977081930207</v>
      </c>
      <c r="K28" s="345">
        <v>4.1533722491664911</v>
      </c>
      <c r="L28" s="527"/>
      <c r="M28" s="527"/>
      <c r="N28" s="527"/>
      <c r="O28" s="527"/>
      <c r="S28" s="30"/>
    </row>
    <row r="29" spans="1:27" ht="12" customHeight="1">
      <c r="A29" s="23" t="s">
        <v>173</v>
      </c>
      <c r="B29" s="370">
        <v>1155.9770273538802</v>
      </c>
      <c r="C29" s="370">
        <v>403.50671899999998</v>
      </c>
      <c r="D29" s="371">
        <v>375.94518004819571</v>
      </c>
      <c r="E29" s="365">
        <v>1935.4289264020758</v>
      </c>
      <c r="F29" s="372"/>
      <c r="G29" s="371">
        <v>646.88144782490178</v>
      </c>
      <c r="H29" s="371">
        <v>135.96622697999999</v>
      </c>
      <c r="I29" s="372"/>
      <c r="J29" s="365">
        <v>1152.5812515971738</v>
      </c>
      <c r="K29" s="345">
        <v>3.7975508574651631</v>
      </c>
      <c r="L29" s="527"/>
      <c r="M29" s="527"/>
      <c r="N29" s="527"/>
      <c r="O29" s="527"/>
      <c r="S29" s="30"/>
    </row>
    <row r="30" spans="1:27" ht="12" customHeight="1">
      <c r="A30" s="23" t="s">
        <v>104</v>
      </c>
      <c r="B30" s="370">
        <v>1060.2529570820247</v>
      </c>
      <c r="C30" s="370">
        <v>317.46857102999996</v>
      </c>
      <c r="D30" s="371">
        <v>646.88144782490178</v>
      </c>
      <c r="E30" s="370">
        <v>2024.6029759369267</v>
      </c>
      <c r="F30" s="372"/>
      <c r="G30" s="371">
        <v>679.32700292476795</v>
      </c>
      <c r="H30" s="371">
        <v>124.72030470999999</v>
      </c>
      <c r="J30" s="372">
        <v>1220.5556683021589</v>
      </c>
      <c r="K30" s="345">
        <v>3.9860382105591494</v>
      </c>
      <c r="L30" s="527"/>
      <c r="M30" s="527"/>
      <c r="N30" s="527"/>
      <c r="O30" s="527"/>
      <c r="S30" s="30"/>
    </row>
    <row r="31" spans="1:27" s="65" customFormat="1" ht="12" customHeight="1">
      <c r="A31" s="23" t="s">
        <v>175</v>
      </c>
      <c r="B31" s="539">
        <v>840.45904286830353</v>
      </c>
      <c r="C31" s="370">
        <v>327.71813333</v>
      </c>
      <c r="D31" s="371">
        <v>679.32700292476795</v>
      </c>
      <c r="E31" s="370">
        <v>1847.5041791230715</v>
      </c>
      <c r="F31" s="372"/>
      <c r="G31" s="371">
        <v>557.48678903922678</v>
      </c>
      <c r="H31" s="371">
        <v>146.68620293000001</v>
      </c>
      <c r="J31" s="372">
        <v>1143.3311871538447</v>
      </c>
      <c r="K31" s="345">
        <v>3.7020985769002031</v>
      </c>
      <c r="L31" s="538"/>
      <c r="M31" s="538"/>
      <c r="N31" s="538"/>
      <c r="O31" s="538"/>
      <c r="S31" s="159"/>
    </row>
    <row r="32" spans="1:27" s="65" customFormat="1" ht="12" customHeight="1">
      <c r="A32" s="23" t="s">
        <v>262</v>
      </c>
      <c r="B32" s="539">
        <v>919.11096719948125</v>
      </c>
      <c r="C32" s="370">
        <v>265.34521697000002</v>
      </c>
      <c r="D32" s="371">
        <v>557.48678903922678</v>
      </c>
      <c r="E32" s="370">
        <v>1741.9429732087081</v>
      </c>
      <c r="F32" s="372"/>
      <c r="G32" s="371">
        <v>391.26474715488854</v>
      </c>
      <c r="H32" s="371">
        <v>210.42810059000001</v>
      </c>
      <c r="J32" s="372">
        <v>1140.2501254638196</v>
      </c>
      <c r="K32" s="345">
        <v>3.6716799493037402</v>
      </c>
      <c r="L32" s="538"/>
      <c r="M32" s="538"/>
      <c r="N32" s="538"/>
      <c r="O32" s="538"/>
      <c r="S32" s="159"/>
    </row>
    <row r="33" spans="1:19" s="65" customFormat="1" ht="12" customHeight="1">
      <c r="A33" s="23" t="s">
        <v>263</v>
      </c>
      <c r="B33" s="539">
        <v>959.4400826591783</v>
      </c>
      <c r="C33" s="370">
        <v>223.36917533000002</v>
      </c>
      <c r="D33" s="371">
        <v>391.26474715488854</v>
      </c>
      <c r="E33" s="370">
        <v>1574.0740051440669</v>
      </c>
      <c r="F33" s="372"/>
      <c r="G33" s="371">
        <v>448.8859299284274</v>
      </c>
      <c r="H33" s="371">
        <v>154.10642500999998</v>
      </c>
      <c r="J33" s="372">
        <v>971.08165020563945</v>
      </c>
      <c r="K33" s="345">
        <v>3.1042830610247871</v>
      </c>
      <c r="L33" s="538"/>
      <c r="M33" s="538"/>
      <c r="N33" s="538"/>
      <c r="O33" s="538"/>
      <c r="S33" s="159"/>
    </row>
    <row r="34" spans="1:19" s="65" customFormat="1" ht="12" customHeight="1">
      <c r="A34" s="23" t="s">
        <v>176</v>
      </c>
      <c r="B34" s="539">
        <v>847.16942188621431</v>
      </c>
      <c r="C34" s="370">
        <v>420.69702824000001</v>
      </c>
      <c r="D34" s="371">
        <v>448.8859299284274</v>
      </c>
      <c r="E34" s="370">
        <v>1716.7523800546417</v>
      </c>
      <c r="F34" s="372"/>
      <c r="G34" s="371">
        <v>534.15052712630927</v>
      </c>
      <c r="H34" s="371">
        <v>158.59529147999999</v>
      </c>
      <c r="J34" s="372">
        <v>1024.0065614483324</v>
      </c>
      <c r="K34" s="345">
        <v>3.2498912228018608</v>
      </c>
      <c r="L34" s="538"/>
      <c r="M34" s="538"/>
      <c r="N34" s="538"/>
      <c r="O34" s="538"/>
      <c r="S34" s="159"/>
    </row>
    <row r="35" spans="1:19" s="65" customFormat="1" ht="12" customHeight="1">
      <c r="A35" s="23" t="s">
        <v>109</v>
      </c>
      <c r="B35" s="539">
        <v>662.62350021648615</v>
      </c>
      <c r="C35" s="370">
        <v>417.77890107000002</v>
      </c>
      <c r="D35" s="371">
        <v>534.15052712630927</v>
      </c>
      <c r="E35" s="370">
        <v>1614.5529284127954</v>
      </c>
      <c r="F35" s="372"/>
      <c r="G35" s="371">
        <v>482.80381349039283</v>
      </c>
      <c r="H35" s="371">
        <v>157.77363066000001</v>
      </c>
      <c r="J35" s="372">
        <v>973.97548426240246</v>
      </c>
      <c r="K35" s="345">
        <v>3.0693969587176815</v>
      </c>
      <c r="L35" s="538"/>
      <c r="M35" s="538"/>
      <c r="N35" s="538"/>
      <c r="O35" s="538"/>
      <c r="S35" s="159"/>
    </row>
    <row r="36" spans="1:19" ht="12" customHeight="1">
      <c r="A36" s="23" t="s">
        <v>295</v>
      </c>
      <c r="B36" s="370">
        <v>591.81853233344748</v>
      </c>
      <c r="C36" s="370">
        <v>459.55062486999998</v>
      </c>
      <c r="D36" s="371">
        <v>482.80381349039283</v>
      </c>
      <c r="E36" s="370">
        <v>1534.1729706938404</v>
      </c>
      <c r="F36" s="372"/>
      <c r="G36" s="371">
        <v>498.63726454765015</v>
      </c>
      <c r="H36" s="371">
        <v>113.38924531999999</v>
      </c>
      <c r="I36" s="65"/>
      <c r="J36" s="372">
        <v>922.14646082619026</v>
      </c>
      <c r="K36" s="345">
        <v>2.8844893203158035</v>
      </c>
      <c r="L36" s="527"/>
      <c r="M36" s="527"/>
      <c r="N36" s="527"/>
      <c r="O36" s="527"/>
      <c r="S36" s="30"/>
    </row>
    <row r="37" spans="1:19" ht="12" customHeight="1">
      <c r="A37" s="23" t="s">
        <v>571</v>
      </c>
      <c r="B37" s="370">
        <v>503.4411977621121</v>
      </c>
      <c r="C37" s="370">
        <v>390.19358597000002</v>
      </c>
      <c r="D37" s="371">
        <v>498.63726454765015</v>
      </c>
      <c r="E37" s="370">
        <v>1392.2720482797622</v>
      </c>
      <c r="F37" s="372"/>
      <c r="G37" s="371">
        <v>420.14981147213723</v>
      </c>
      <c r="H37" s="371">
        <v>91.760047909999997</v>
      </c>
      <c r="I37" s="65"/>
      <c r="J37" s="372">
        <v>880.36218889762495</v>
      </c>
      <c r="K37" s="345">
        <v>2.7341895798274982</v>
      </c>
      <c r="L37" s="527"/>
      <c r="M37" s="527"/>
      <c r="N37" s="527"/>
      <c r="O37" s="527"/>
      <c r="S37" s="30"/>
    </row>
    <row r="38" spans="1:19" ht="12" customHeight="1">
      <c r="A38" s="23" t="s">
        <v>578</v>
      </c>
      <c r="B38" s="370">
        <v>422.13460223302161</v>
      </c>
      <c r="C38" s="370">
        <v>419.00670482999999</v>
      </c>
      <c r="D38" s="371">
        <v>420.14981147213723</v>
      </c>
      <c r="E38" s="370">
        <v>1261.2911185351588</v>
      </c>
      <c r="F38" s="372"/>
      <c r="G38" s="371">
        <v>373.67219129665682</v>
      </c>
      <c r="H38" s="371">
        <v>79.00948563</v>
      </c>
      <c r="I38" s="65"/>
      <c r="J38" s="372">
        <v>808.60944160850204</v>
      </c>
      <c r="K38" s="345">
        <v>2.4940335942973193</v>
      </c>
      <c r="L38" s="527"/>
      <c r="M38" s="527"/>
      <c r="N38" s="527"/>
      <c r="O38" s="527"/>
      <c r="S38" s="30"/>
    </row>
    <row r="39" spans="1:19" ht="12" customHeight="1">
      <c r="A39" s="23" t="s">
        <v>608</v>
      </c>
      <c r="B39" s="370">
        <v>260.53828662854625</v>
      </c>
      <c r="C39" s="370">
        <v>575.50356294000005</v>
      </c>
      <c r="D39" s="371">
        <v>373.67219129665682</v>
      </c>
      <c r="E39" s="370">
        <v>1209.7140408652031</v>
      </c>
      <c r="F39" s="372"/>
      <c r="G39" s="371">
        <v>363.63741122564062</v>
      </c>
      <c r="H39" s="371">
        <v>48.373788759999997</v>
      </c>
      <c r="I39" s="65"/>
      <c r="J39" s="372">
        <v>797.70284087956247</v>
      </c>
      <c r="K39" s="345">
        <v>2.4453053054406966</v>
      </c>
      <c r="L39" s="527"/>
      <c r="M39" s="527"/>
      <c r="N39" s="527"/>
      <c r="O39" s="527"/>
      <c r="S39" s="30"/>
    </row>
    <row r="40" spans="1:19" ht="12" customHeight="1">
      <c r="A40" s="31" t="s">
        <v>633</v>
      </c>
      <c r="B40" s="373">
        <v>458.93464668426611</v>
      </c>
      <c r="C40" s="373">
        <v>480</v>
      </c>
      <c r="D40" s="374">
        <v>363.63741122564062</v>
      </c>
      <c r="E40" s="373">
        <v>1302.5720579099068</v>
      </c>
      <c r="F40" s="375"/>
      <c r="G40" s="374">
        <v>525.80334086801076</v>
      </c>
      <c r="H40" s="374">
        <v>42.045388422716499</v>
      </c>
      <c r="I40" s="608"/>
      <c r="J40" s="375">
        <v>734.72332861917948</v>
      </c>
      <c r="K40" s="376">
        <v>2.2384313921226222</v>
      </c>
      <c r="L40" s="527"/>
      <c r="M40" s="527"/>
      <c r="N40" s="527"/>
      <c r="O40" s="527"/>
      <c r="S40" s="30"/>
    </row>
    <row r="41" spans="1:19" ht="13.15" customHeight="1">
      <c r="A41" s="39" t="s">
        <v>356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9">
      <c r="A42" s="43" t="s">
        <v>43</v>
      </c>
      <c r="K42" s="137"/>
    </row>
  </sheetData>
  <mergeCells count="1">
    <mergeCell ref="B5:J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W54"/>
  <sheetViews>
    <sheetView showGridLines="0" workbookViewId="0">
      <selection activeCell="N29" sqref="N29"/>
    </sheetView>
  </sheetViews>
  <sheetFormatPr defaultColWidth="9.7109375" defaultRowHeight="12"/>
  <cols>
    <col min="1" max="1" width="10.28515625" customWidth="1"/>
    <col min="2" max="4" width="14.42578125" customWidth="1"/>
    <col min="5" max="5" width="2.7109375" customWidth="1"/>
    <col min="6" max="6" width="14.42578125" customWidth="1"/>
    <col min="7" max="7" width="2.7109375" customWidth="1"/>
    <col min="8" max="9" width="14.42578125" customWidth="1"/>
    <col min="11" max="11" width="11.7109375" customWidth="1"/>
  </cols>
  <sheetData>
    <row r="1" spans="1:9">
      <c r="A1" s="1" t="s">
        <v>357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50</v>
      </c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>
      <c r="A3" s="143" t="s">
        <v>179</v>
      </c>
      <c r="B3" s="3"/>
      <c r="C3" s="3"/>
      <c r="D3" s="3"/>
      <c r="E3" s="3"/>
      <c r="F3" s="3"/>
      <c r="G3" s="3"/>
      <c r="H3" s="7"/>
      <c r="I3" s="7" t="s">
        <v>3</v>
      </c>
    </row>
    <row r="4" spans="1:9">
      <c r="A4" s="67"/>
      <c r="B4" s="10" t="s">
        <v>319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9</v>
      </c>
    </row>
    <row r="5" spans="1:9" ht="15" customHeight="1">
      <c r="A5" s="80"/>
      <c r="B5" s="610" t="s">
        <v>525</v>
      </c>
      <c r="C5" s="610"/>
      <c r="D5" s="610"/>
      <c r="E5" s="610"/>
      <c r="F5" s="610"/>
      <c r="G5" s="610"/>
      <c r="H5" s="610"/>
      <c r="I5" s="14" t="s">
        <v>340</v>
      </c>
    </row>
    <row r="6" spans="1:9" ht="3" customHeight="1">
      <c r="A6" s="6"/>
      <c r="B6" s="149"/>
      <c r="C6" s="149"/>
      <c r="D6" s="149"/>
      <c r="E6" s="149"/>
      <c r="F6" s="149"/>
      <c r="G6" s="149"/>
      <c r="H6" s="149"/>
      <c r="I6" s="3"/>
    </row>
    <row r="7" spans="1:9" ht="10.15" customHeight="1">
      <c r="A7" s="294" t="s">
        <v>180</v>
      </c>
      <c r="B7" s="20">
        <v>34.101333333333301</v>
      </c>
      <c r="C7" s="20">
        <v>39.774676999999997</v>
      </c>
      <c r="D7" s="20">
        <v>73.876010333333298</v>
      </c>
      <c r="E7" s="144"/>
      <c r="F7" s="20">
        <v>3.748875</v>
      </c>
      <c r="G7" s="20"/>
      <c r="H7" s="20">
        <v>70.1271353333333</v>
      </c>
      <c r="I7" s="145">
        <v>0.30794522950094999</v>
      </c>
    </row>
    <row r="8" spans="1:9" ht="10.15" customHeight="1">
      <c r="A8" s="294" t="s">
        <v>182</v>
      </c>
      <c r="B8" s="20">
        <v>31.832000000000001</v>
      </c>
      <c r="C8" s="20">
        <v>37.329718999999997</v>
      </c>
      <c r="D8" s="20">
        <v>69.161719000000005</v>
      </c>
      <c r="E8" s="144"/>
      <c r="F8" s="20">
        <v>4.094487</v>
      </c>
      <c r="G8" s="20"/>
      <c r="H8" s="20">
        <v>65.067232000000004</v>
      </c>
      <c r="I8" s="145">
        <v>0.282942835027787</v>
      </c>
    </row>
    <row r="9" spans="1:9" ht="10.15" customHeight="1">
      <c r="A9" s="294" t="s">
        <v>183</v>
      </c>
      <c r="B9" s="20">
        <v>33.2426666666667</v>
      </c>
      <c r="C9" s="20">
        <v>37.952818999999998</v>
      </c>
      <c r="D9" s="20">
        <v>71.195485666666698</v>
      </c>
      <c r="E9" s="144"/>
      <c r="F9" s="20">
        <v>4.1726409999999996</v>
      </c>
      <c r="G9" s="20"/>
      <c r="H9" s="20">
        <v>67.0228446666667</v>
      </c>
      <c r="I9" s="145">
        <v>0.28865765959768203</v>
      </c>
    </row>
    <row r="10" spans="1:9" ht="10.15" customHeight="1">
      <c r="A10" s="294" t="s">
        <v>184</v>
      </c>
      <c r="B10" s="20">
        <v>36.9226666666667</v>
      </c>
      <c r="C10" s="20">
        <v>32.615493000000001</v>
      </c>
      <c r="D10" s="20">
        <v>69.538159666666701</v>
      </c>
      <c r="E10" s="144"/>
      <c r="F10" s="20">
        <v>4.0694530000000002</v>
      </c>
      <c r="G10" s="20"/>
      <c r="H10" s="20">
        <v>65.468706666666705</v>
      </c>
      <c r="I10" s="145">
        <v>0.279414215822262</v>
      </c>
    </row>
    <row r="11" spans="1:9" ht="10.15" customHeight="1">
      <c r="A11" s="294" t="s">
        <v>185</v>
      </c>
      <c r="B11" s="20">
        <v>29.501333333333299</v>
      </c>
      <c r="C11" s="20">
        <v>37.722464000000002</v>
      </c>
      <c r="D11" s="20">
        <v>67.223797333333295</v>
      </c>
      <c r="E11" s="144"/>
      <c r="F11" s="20">
        <v>3.3433670000000002</v>
      </c>
      <c r="G11" s="20"/>
      <c r="H11" s="20">
        <v>63.880430333333301</v>
      </c>
      <c r="I11" s="145">
        <v>0.27028123924608299</v>
      </c>
    </row>
    <row r="12" spans="1:9" ht="10.15" customHeight="1">
      <c r="A12" s="294" t="s">
        <v>186</v>
      </c>
      <c r="B12" s="20">
        <v>27.047999999999998</v>
      </c>
      <c r="C12" s="20">
        <v>56.612647000000003</v>
      </c>
      <c r="D12" s="20">
        <v>83.660646999999997</v>
      </c>
      <c r="E12" s="144"/>
      <c r="F12" s="20">
        <v>2.8514270000000002</v>
      </c>
      <c r="G12" s="20"/>
      <c r="H12" s="20">
        <v>80.809219999999996</v>
      </c>
      <c r="I12" s="145">
        <v>0.33887103402581498</v>
      </c>
    </row>
    <row r="13" spans="1:9" ht="10.15" customHeight="1">
      <c r="A13" s="294" t="s">
        <v>187</v>
      </c>
      <c r="B13" s="20">
        <v>31.5253333333333</v>
      </c>
      <c r="C13" s="20">
        <v>65.891503999999998</v>
      </c>
      <c r="D13" s="20">
        <v>97.416837333333305</v>
      </c>
      <c r="E13" s="144"/>
      <c r="F13" s="20">
        <v>2.7247880000000002</v>
      </c>
      <c r="G13" s="20"/>
      <c r="H13" s="20">
        <v>94.692049333333301</v>
      </c>
      <c r="I13" s="145">
        <v>0.39348288323478098</v>
      </c>
    </row>
    <row r="14" spans="1:9" ht="10.15" customHeight="1">
      <c r="A14" s="294" t="s">
        <v>188</v>
      </c>
      <c r="B14" s="20">
        <v>49.103999999999999</v>
      </c>
      <c r="C14" s="20">
        <v>56.543945999999998</v>
      </c>
      <c r="D14" s="20">
        <v>105.647946</v>
      </c>
      <c r="E14" s="144"/>
      <c r="F14" s="20">
        <v>1.82246</v>
      </c>
      <c r="G14" s="20"/>
      <c r="H14" s="20">
        <v>103.825486</v>
      </c>
      <c r="I14" s="145">
        <v>0.42761027824912301</v>
      </c>
    </row>
    <row r="15" spans="1:9" ht="10.15" customHeight="1">
      <c r="A15" s="294" t="s">
        <v>189</v>
      </c>
      <c r="B15" s="20">
        <v>46.287999999999997</v>
      </c>
      <c r="C15" s="20">
        <v>60.039143000000003</v>
      </c>
      <c r="D15" s="20">
        <v>106.32714300000001</v>
      </c>
      <c r="E15" s="144"/>
      <c r="F15" s="20">
        <v>1.927988</v>
      </c>
      <c r="G15" s="20"/>
      <c r="H15" s="20">
        <v>104.39915499999999</v>
      </c>
      <c r="I15" s="145">
        <v>0.42608247864468801</v>
      </c>
    </row>
    <row r="16" spans="1:9" ht="10.15" customHeight="1">
      <c r="A16" s="294" t="s">
        <v>190</v>
      </c>
      <c r="B16" s="20">
        <v>38.28</v>
      </c>
      <c r="C16" s="20">
        <v>73.996876684102105</v>
      </c>
      <c r="D16" s="20">
        <v>112.27687668410201</v>
      </c>
      <c r="E16" s="144"/>
      <c r="F16" s="20">
        <v>2.6577904580757599</v>
      </c>
      <c r="G16" s="20"/>
      <c r="H16" s="20">
        <v>109.619086226026</v>
      </c>
      <c r="I16" s="145">
        <v>0.44318832315589901</v>
      </c>
    </row>
    <row r="17" spans="1:23" ht="10.15" customHeight="1">
      <c r="A17" s="294" t="s">
        <v>191</v>
      </c>
      <c r="B17" s="20">
        <v>38.192</v>
      </c>
      <c r="C17" s="20">
        <v>89.3747376763354</v>
      </c>
      <c r="D17" s="20">
        <v>127.56673767633499</v>
      </c>
      <c r="E17" s="144"/>
      <c r="F17" s="20">
        <v>3.40571670100914</v>
      </c>
      <c r="G17" s="20"/>
      <c r="H17" s="20">
        <v>124.161020975326</v>
      </c>
      <c r="I17" s="145">
        <v>0.49682691620646902</v>
      </c>
    </row>
    <row r="18" spans="1:23" ht="10.15" customHeight="1">
      <c r="A18" s="294" t="s">
        <v>192</v>
      </c>
      <c r="B18" s="20">
        <v>37.840000000000003</v>
      </c>
      <c r="C18" s="20">
        <v>92.929413007872398</v>
      </c>
      <c r="D18" s="20">
        <v>130.769413007872</v>
      </c>
      <c r="E18" s="144"/>
      <c r="F18" s="20">
        <v>3.9427273207587001</v>
      </c>
      <c r="G18" s="20"/>
      <c r="H18" s="20">
        <v>126.82668568711399</v>
      </c>
      <c r="I18" s="145">
        <v>0.50198966818306001</v>
      </c>
    </row>
    <row r="19" spans="1:23" ht="10.15" customHeight="1">
      <c r="A19" s="294" t="s">
        <v>193</v>
      </c>
      <c r="B19" s="20">
        <v>36.96</v>
      </c>
      <c r="C19" s="20">
        <v>87.894806361282804</v>
      </c>
      <c r="D19" s="20">
        <v>124.854806361283</v>
      </c>
      <c r="E19" s="144"/>
      <c r="F19" s="20">
        <v>3.472</v>
      </c>
      <c r="G19" s="20"/>
      <c r="H19" s="20">
        <v>121.382806361283</v>
      </c>
      <c r="I19" s="145">
        <v>0.47</v>
      </c>
    </row>
    <row r="20" spans="1:23" ht="10.15" customHeight="1">
      <c r="A20" s="294" t="s">
        <v>320</v>
      </c>
      <c r="B20" s="20">
        <v>20.68</v>
      </c>
      <c r="C20" s="20">
        <v>89.01</v>
      </c>
      <c r="D20" s="20">
        <v>109.69</v>
      </c>
      <c r="E20" s="144"/>
      <c r="F20" s="20">
        <v>2.2679999999999998</v>
      </c>
      <c r="G20" s="20"/>
      <c r="H20" s="20">
        <v>107.422</v>
      </c>
      <c r="I20" s="145">
        <v>0.41</v>
      </c>
    </row>
    <row r="21" spans="1:23" ht="10.15" customHeight="1">
      <c r="A21" s="6" t="s">
        <v>218</v>
      </c>
      <c r="B21" s="20">
        <v>20.68</v>
      </c>
      <c r="C21" s="20">
        <v>73.2</v>
      </c>
      <c r="D21" s="20">
        <v>93.9</v>
      </c>
      <c r="E21" s="144"/>
      <c r="F21" s="20">
        <v>2.1</v>
      </c>
      <c r="G21" s="20"/>
      <c r="H21" s="20">
        <v>91.8</v>
      </c>
      <c r="I21" s="145">
        <v>0.35</v>
      </c>
    </row>
    <row r="22" spans="1:23" ht="10.15" customHeight="1">
      <c r="A22" s="88" t="s">
        <v>195</v>
      </c>
      <c r="B22" s="28">
        <v>19.399999999999999</v>
      </c>
      <c r="C22" s="28">
        <v>85</v>
      </c>
      <c r="D22" s="28">
        <v>104.4</v>
      </c>
      <c r="E22" s="157"/>
      <c r="F22" s="28">
        <v>2.6</v>
      </c>
      <c r="G22" s="28"/>
      <c r="H22" s="28">
        <v>101.7</v>
      </c>
      <c r="I22" s="27">
        <v>0.38</v>
      </c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3" ht="10.15" customHeight="1">
      <c r="A23" s="23" t="s">
        <v>321</v>
      </c>
      <c r="B23" s="28">
        <v>20.399999999999999</v>
      </c>
      <c r="C23" s="28">
        <v>83.9</v>
      </c>
      <c r="D23" s="28">
        <v>104.3</v>
      </c>
      <c r="E23" s="157"/>
      <c r="F23" s="28">
        <v>1.6</v>
      </c>
      <c r="G23" s="28"/>
      <c r="H23" s="28">
        <v>102.6</v>
      </c>
      <c r="I23" s="27">
        <v>0.38</v>
      </c>
    </row>
    <row r="24" spans="1:23" ht="10.15" customHeight="1">
      <c r="A24" s="23" t="s">
        <v>197</v>
      </c>
      <c r="B24" s="28">
        <v>19.399999999999999</v>
      </c>
      <c r="C24" s="28">
        <v>76.099999999999994</v>
      </c>
      <c r="D24" s="28">
        <v>95.5</v>
      </c>
      <c r="E24" s="157"/>
      <c r="F24" s="28">
        <v>1.6</v>
      </c>
      <c r="G24" s="28"/>
      <c r="H24" s="28">
        <v>93.9</v>
      </c>
      <c r="I24" s="27">
        <v>0.34</v>
      </c>
    </row>
    <row r="25" spans="1:23" ht="10.15" customHeight="1">
      <c r="A25" s="23" t="s">
        <v>322</v>
      </c>
      <c r="B25" s="28">
        <v>19.448</v>
      </c>
      <c r="C25" s="28">
        <v>61.508000000000003</v>
      </c>
      <c r="D25" s="28">
        <v>80.956000000000003</v>
      </c>
      <c r="E25" s="157"/>
      <c r="F25" s="28">
        <v>1.8090000000000002</v>
      </c>
      <c r="G25" s="28"/>
      <c r="H25" s="28">
        <v>79.147000000000006</v>
      </c>
      <c r="I25" s="27">
        <v>0.28681125545831754</v>
      </c>
    </row>
    <row r="26" spans="1:23" ht="10.15" customHeight="1">
      <c r="A26" s="23" t="s">
        <v>323</v>
      </c>
      <c r="B26" s="28">
        <v>20.239999999999998</v>
      </c>
      <c r="C26" s="28">
        <v>72.764294000000007</v>
      </c>
      <c r="D26" s="28">
        <v>93.004294000000016</v>
      </c>
      <c r="E26" s="157"/>
      <c r="F26" s="28">
        <v>2.3728929999999999</v>
      </c>
      <c r="G26" s="28"/>
      <c r="H26" s="28">
        <v>90.631401000000011</v>
      </c>
      <c r="I26" s="27">
        <v>0.32467615639239966</v>
      </c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23" ht="10.15" customHeight="1">
      <c r="A27" s="23" t="s">
        <v>324</v>
      </c>
      <c r="B27" s="28">
        <v>20.416</v>
      </c>
      <c r="C27" s="28">
        <v>67.374950999999996</v>
      </c>
      <c r="D27" s="28">
        <v>87.790950999999993</v>
      </c>
      <c r="E27" s="157"/>
      <c r="F27" s="28">
        <v>2.1414600000000004</v>
      </c>
      <c r="G27" s="65"/>
      <c r="H27" s="28">
        <v>85.649490999999998</v>
      </c>
      <c r="I27" s="27">
        <v>0.30330796144501931</v>
      </c>
      <c r="J27" s="30"/>
      <c r="K27" s="19"/>
      <c r="L27" s="19"/>
      <c r="M27" s="19"/>
      <c r="N27" s="19"/>
      <c r="O27" s="30"/>
    </row>
    <row r="28" spans="1:23" ht="10.15" customHeight="1">
      <c r="A28" s="23" t="s">
        <v>325</v>
      </c>
      <c r="B28" s="28">
        <v>18.744000000000003</v>
      </c>
      <c r="C28" s="28">
        <v>70.826130000000006</v>
      </c>
      <c r="D28" s="28">
        <v>89.570130000000006</v>
      </c>
      <c r="E28" s="157"/>
      <c r="F28" s="28">
        <v>1.0378669999999999</v>
      </c>
      <c r="G28" s="65"/>
      <c r="H28" s="28">
        <v>88.532263</v>
      </c>
      <c r="I28" s="27">
        <v>0.31030306476221142</v>
      </c>
      <c r="J28" s="30"/>
      <c r="K28" s="19"/>
      <c r="L28" s="19"/>
      <c r="M28" s="19"/>
      <c r="N28" s="19"/>
      <c r="O28" s="30"/>
    </row>
    <row r="29" spans="1:23" ht="10.15" customHeight="1">
      <c r="A29" s="23" t="s">
        <v>326</v>
      </c>
      <c r="B29" s="28">
        <v>17.864000000000001</v>
      </c>
      <c r="C29" s="28">
        <v>75.376009999999994</v>
      </c>
      <c r="D29" s="28">
        <v>93.240009999999998</v>
      </c>
      <c r="E29" s="157"/>
      <c r="F29" s="28">
        <v>1.0573819999999998</v>
      </c>
      <c r="G29" s="65"/>
      <c r="H29" s="28">
        <v>92.182627999999994</v>
      </c>
      <c r="I29" s="27">
        <v>0.31996211878692005</v>
      </c>
      <c r="J29" s="30"/>
      <c r="K29" s="19"/>
      <c r="L29" s="19"/>
      <c r="M29" s="19"/>
      <c r="N29" s="19"/>
      <c r="O29" s="30"/>
    </row>
    <row r="30" spans="1:23" ht="10.15" customHeight="1">
      <c r="A30" s="23" t="s">
        <v>327</v>
      </c>
      <c r="B30" s="28">
        <v>14.96</v>
      </c>
      <c r="C30" s="28">
        <v>83.911984000000018</v>
      </c>
      <c r="D30" s="28">
        <v>98.871984000000026</v>
      </c>
      <c r="E30" s="157"/>
      <c r="F30" s="28">
        <v>1.3570090000000001</v>
      </c>
      <c r="G30" s="65"/>
      <c r="H30" s="28">
        <v>97.514975000000021</v>
      </c>
      <c r="I30" s="27">
        <v>0.33531083736939171</v>
      </c>
      <c r="J30" s="30"/>
      <c r="K30" s="19"/>
      <c r="L30" s="19"/>
      <c r="M30" s="19"/>
      <c r="N30" s="19"/>
      <c r="O30" s="30"/>
    </row>
    <row r="31" spans="1:23" ht="10.15" customHeight="1">
      <c r="A31" s="23" t="s">
        <v>328</v>
      </c>
      <c r="B31" s="28">
        <v>10.208</v>
      </c>
      <c r="C31" s="28">
        <v>69.103967000000011</v>
      </c>
      <c r="D31" s="28">
        <v>79.31196700000001</v>
      </c>
      <c r="E31" s="157"/>
      <c r="F31" s="28">
        <v>0.71513499999999997</v>
      </c>
      <c r="G31" s="65"/>
      <c r="H31" s="28">
        <v>78.596832000000006</v>
      </c>
      <c r="I31" s="27">
        <v>0.26782518563614716</v>
      </c>
      <c r="J31" s="30"/>
      <c r="K31" s="19"/>
      <c r="L31" s="19"/>
      <c r="M31" s="19"/>
      <c r="N31" s="19"/>
      <c r="O31" s="30"/>
    </row>
    <row r="32" spans="1:23" ht="10.15" customHeight="1">
      <c r="A32" s="23" t="s">
        <v>329</v>
      </c>
      <c r="B32" s="28">
        <v>9.3280000000000012</v>
      </c>
      <c r="C32" s="28">
        <v>67.691569000000001</v>
      </c>
      <c r="D32" s="28">
        <v>77.019569000000004</v>
      </c>
      <c r="E32" s="157"/>
      <c r="F32" s="28">
        <v>0.97973900000000003</v>
      </c>
      <c r="G32" s="65"/>
      <c r="H32" s="28">
        <v>76.039830000000009</v>
      </c>
      <c r="I32" s="27">
        <v>0.25672980676453899</v>
      </c>
      <c r="J32" s="30"/>
      <c r="K32" s="19"/>
      <c r="L32" s="19"/>
      <c r="M32" s="19"/>
      <c r="N32" s="19"/>
      <c r="O32" s="30"/>
    </row>
    <row r="33" spans="1:16" ht="10.15" customHeight="1">
      <c r="A33" s="23" t="s">
        <v>330</v>
      </c>
      <c r="B33" s="28">
        <v>7.8319999999999999</v>
      </c>
      <c r="C33" s="28">
        <v>72.785218999999998</v>
      </c>
      <c r="D33" s="28">
        <v>80.617218999999992</v>
      </c>
      <c r="E33" s="157"/>
      <c r="F33" s="28">
        <v>0.92150799999999999</v>
      </c>
      <c r="G33" s="65"/>
      <c r="H33" s="28">
        <v>79.695710999999989</v>
      </c>
      <c r="I33" s="27">
        <v>0.26654456128275361</v>
      </c>
      <c r="J33" s="30"/>
      <c r="K33" s="19"/>
      <c r="L33" s="19"/>
      <c r="M33" s="19"/>
      <c r="N33" s="19"/>
      <c r="O33" s="30"/>
    </row>
    <row r="34" spans="1:16" ht="12" customHeight="1">
      <c r="A34" s="23" t="s">
        <v>331</v>
      </c>
      <c r="B34" s="331" t="s">
        <v>358</v>
      </c>
      <c r="C34" s="28">
        <v>66.326271999999989</v>
      </c>
      <c r="D34" s="28">
        <v>66.326271999999989</v>
      </c>
      <c r="E34" s="157"/>
      <c r="F34" s="28">
        <v>1.1139869999999996</v>
      </c>
      <c r="G34" s="65"/>
      <c r="H34" s="28">
        <v>65.212284999999994</v>
      </c>
      <c r="I34" s="27">
        <v>0.21593191786317126</v>
      </c>
      <c r="J34" s="30"/>
      <c r="K34" s="19"/>
      <c r="L34" s="19"/>
      <c r="M34" s="19"/>
      <c r="N34" s="19"/>
      <c r="O34" s="30"/>
    </row>
    <row r="35" spans="1:16" ht="12" customHeight="1">
      <c r="A35" s="23" t="s">
        <v>359</v>
      </c>
      <c r="B35" s="331" t="s">
        <v>358</v>
      </c>
      <c r="C35" s="28">
        <v>83.042853960000002</v>
      </c>
      <c r="D35" s="28">
        <v>83.042853960000002</v>
      </c>
      <c r="E35" s="157"/>
      <c r="F35" s="28">
        <v>1.22438</v>
      </c>
      <c r="G35" s="65"/>
      <c r="H35" s="28">
        <v>81.818473960000006</v>
      </c>
      <c r="I35" s="27">
        <v>0.2684352853891207</v>
      </c>
      <c r="J35" s="30"/>
      <c r="K35" s="19"/>
      <c r="L35" s="19"/>
      <c r="M35" s="19"/>
      <c r="N35" s="19"/>
      <c r="O35" s="30"/>
    </row>
    <row r="36" spans="1:16" ht="12" customHeight="1">
      <c r="A36" s="23" t="s">
        <v>360</v>
      </c>
      <c r="B36" s="331" t="s">
        <v>358</v>
      </c>
      <c r="C36" s="28">
        <v>84.236608009999998</v>
      </c>
      <c r="D36" s="28">
        <v>84.236608009999998</v>
      </c>
      <c r="E36" s="157"/>
      <c r="F36" s="28">
        <v>1.261644</v>
      </c>
      <c r="G36" s="65"/>
      <c r="H36" s="28">
        <v>82.974964009999994</v>
      </c>
      <c r="I36" s="27">
        <v>0.26989046423671526</v>
      </c>
      <c r="J36" s="30"/>
      <c r="K36" s="19"/>
      <c r="L36" s="19"/>
      <c r="M36" s="19"/>
      <c r="N36" s="19"/>
      <c r="O36" s="30"/>
    </row>
    <row r="37" spans="1:16" ht="10.35" customHeight="1">
      <c r="A37" s="23" t="s">
        <v>210</v>
      </c>
      <c r="B37" s="331" t="s">
        <v>562</v>
      </c>
      <c r="C37" s="28">
        <v>67.496371530000005</v>
      </c>
      <c r="D37" s="28">
        <v>67.496371530000005</v>
      </c>
      <c r="E37" s="157"/>
      <c r="F37" s="28">
        <v>1.10998116</v>
      </c>
      <c r="G37" s="65"/>
      <c r="H37" s="28">
        <v>66.386390370000001</v>
      </c>
      <c r="I37" s="27">
        <v>0.21432546375510919</v>
      </c>
      <c r="J37" s="30"/>
      <c r="K37" s="19"/>
      <c r="L37" s="19"/>
      <c r="M37" s="19"/>
      <c r="N37" s="19"/>
      <c r="O37" s="30"/>
    </row>
    <row r="38" spans="1:16" ht="10.35" customHeight="1">
      <c r="A38" s="23" t="s">
        <v>361</v>
      </c>
      <c r="B38" s="331" t="s">
        <v>562</v>
      </c>
      <c r="C38" s="28">
        <v>73.144567880000011</v>
      </c>
      <c r="D38" s="28">
        <v>73.144567880000011</v>
      </c>
      <c r="E38" s="157"/>
      <c r="F38" s="28">
        <v>1.4669656300000002</v>
      </c>
      <c r="G38" s="65"/>
      <c r="H38" s="28">
        <v>71.677602250000007</v>
      </c>
      <c r="I38" s="27">
        <v>0.2297380775867531</v>
      </c>
      <c r="J38" s="30"/>
      <c r="K38" s="19"/>
      <c r="L38" s="19"/>
      <c r="M38" s="19"/>
      <c r="N38" s="19"/>
      <c r="O38" s="30"/>
    </row>
    <row r="39" spans="1:16" ht="10.35" customHeight="1">
      <c r="A39" s="23" t="s">
        <v>362</v>
      </c>
      <c r="B39" s="331" t="s">
        <v>562</v>
      </c>
      <c r="C39" s="28">
        <v>68.127274200000002</v>
      </c>
      <c r="D39" s="28">
        <v>68.127274200000002</v>
      </c>
      <c r="E39" s="157"/>
      <c r="F39" s="28">
        <v>1.4659852700000002</v>
      </c>
      <c r="G39" s="65"/>
      <c r="H39" s="28">
        <v>66.661288929999998</v>
      </c>
      <c r="I39" s="27">
        <v>0.21215468055256384</v>
      </c>
      <c r="J39" s="30"/>
      <c r="K39" s="19"/>
      <c r="L39" s="19"/>
      <c r="M39" s="19"/>
      <c r="N39" s="19"/>
      <c r="O39" s="30"/>
    </row>
    <row r="40" spans="1:16" ht="10.35" customHeight="1">
      <c r="A40" s="23" t="s">
        <v>212</v>
      </c>
      <c r="B40" s="331" t="s">
        <v>562</v>
      </c>
      <c r="C40" s="28">
        <v>67.137769000000006</v>
      </c>
      <c r="D40" s="28">
        <v>67.137769000000006</v>
      </c>
      <c r="E40" s="157"/>
      <c r="F40" s="28">
        <v>1.01674</v>
      </c>
      <c r="G40" s="65"/>
      <c r="H40" s="28">
        <v>66.121029000000007</v>
      </c>
      <c r="I40" s="27">
        <v>0.20900646227682676</v>
      </c>
      <c r="J40" s="30"/>
      <c r="K40" s="19"/>
      <c r="L40" s="19"/>
      <c r="M40" s="19"/>
      <c r="N40" s="19"/>
      <c r="O40" s="30"/>
    </row>
    <row r="41" spans="1:16" ht="10.35" customHeight="1">
      <c r="A41" s="23" t="s">
        <v>333</v>
      </c>
      <c r="B41" s="331" t="s">
        <v>562</v>
      </c>
      <c r="C41" s="28">
        <v>67.635352989999987</v>
      </c>
      <c r="D41" s="28">
        <v>67.635352989999987</v>
      </c>
      <c r="E41" s="157"/>
      <c r="F41" s="28">
        <v>0.67746485999999984</v>
      </c>
      <c r="G41" s="65"/>
      <c r="H41" s="28">
        <v>66.957888129999986</v>
      </c>
      <c r="I41" s="27">
        <v>0.21012173025087161</v>
      </c>
      <c r="J41" s="30"/>
      <c r="K41" s="19"/>
      <c r="L41" s="19"/>
      <c r="M41" s="19"/>
      <c r="N41" s="19"/>
      <c r="O41" s="30"/>
    </row>
    <row r="42" spans="1:16" ht="10.35" customHeight="1">
      <c r="A42" s="23" t="s">
        <v>569</v>
      </c>
      <c r="B42" s="331" t="s">
        <v>562</v>
      </c>
      <c r="C42" s="28">
        <v>64.944544050000005</v>
      </c>
      <c r="D42" s="28">
        <v>64.944544050000005</v>
      </c>
      <c r="E42" s="157"/>
      <c r="F42" s="28">
        <v>0.43020691</v>
      </c>
      <c r="G42" s="65"/>
      <c r="H42" s="28">
        <v>64.514337140000009</v>
      </c>
      <c r="I42" s="27">
        <v>0.20099288527100129</v>
      </c>
      <c r="J42" s="30"/>
      <c r="K42" s="19"/>
      <c r="L42" s="19"/>
      <c r="M42" s="19"/>
      <c r="N42" s="19"/>
      <c r="O42" s="30"/>
    </row>
    <row r="43" spans="1:16" ht="10.35" customHeight="1">
      <c r="A43" s="23" t="s">
        <v>581</v>
      </c>
      <c r="B43" s="331" t="s">
        <v>562</v>
      </c>
      <c r="C43" s="28">
        <v>67.727710989999991</v>
      </c>
      <c r="D43" s="28">
        <v>67.727710989999991</v>
      </c>
      <c r="E43" s="157"/>
      <c r="F43" s="28">
        <v>0.56249081000000001</v>
      </c>
      <c r="G43" s="65"/>
      <c r="H43" s="28">
        <v>67.165220179999992</v>
      </c>
      <c r="I43" s="27">
        <v>0.20775465897381712</v>
      </c>
      <c r="J43" s="30"/>
      <c r="K43" s="19"/>
      <c r="L43" s="19"/>
      <c r="M43" s="19"/>
      <c r="N43" s="19"/>
      <c r="O43" s="30"/>
    </row>
    <row r="44" spans="1:16" ht="10.35" customHeight="1">
      <c r="A44" s="23" t="s">
        <v>612</v>
      </c>
      <c r="B44" s="331" t="s">
        <v>562</v>
      </c>
      <c r="C44" s="28">
        <v>65.841374520000002</v>
      </c>
      <c r="D44" s="28">
        <v>65.841374520000002</v>
      </c>
      <c r="E44" s="157"/>
      <c r="F44" s="28">
        <v>0.40734966</v>
      </c>
      <c r="G44" s="65"/>
      <c r="H44" s="28">
        <v>65.434024860000008</v>
      </c>
      <c r="I44" s="27">
        <v>0.20110798508119487</v>
      </c>
      <c r="J44" s="30"/>
      <c r="K44" s="19"/>
      <c r="L44" s="19"/>
      <c r="M44" s="19"/>
      <c r="N44" s="19"/>
      <c r="O44" s="30"/>
    </row>
    <row r="45" spans="1:16" ht="10.35" customHeight="1">
      <c r="A45" s="31" t="s">
        <v>629</v>
      </c>
      <c r="B45" s="332" t="s">
        <v>562</v>
      </c>
      <c r="C45" s="34">
        <v>42.33458632</v>
      </c>
      <c r="D45" s="34">
        <v>42.33458632</v>
      </c>
      <c r="E45" s="161"/>
      <c r="F45" s="34">
        <v>0.41755517999999991</v>
      </c>
      <c r="G45" s="67"/>
      <c r="H45" s="34">
        <v>41.917031139999999</v>
      </c>
      <c r="I45" s="38">
        <v>0.12802849931764254</v>
      </c>
      <c r="J45" s="30"/>
      <c r="K45" s="19"/>
      <c r="L45" s="19"/>
      <c r="M45" s="19"/>
      <c r="N45" s="19"/>
      <c r="O45" s="30"/>
    </row>
    <row r="46" spans="1:16" ht="13.35" customHeight="1">
      <c r="A46" s="39" t="s">
        <v>563</v>
      </c>
      <c r="B46" s="40"/>
      <c r="C46" s="41"/>
      <c r="D46" s="40"/>
      <c r="E46" s="40"/>
      <c r="F46" s="40"/>
      <c r="G46" s="40"/>
      <c r="H46" s="40"/>
      <c r="I46" s="40"/>
      <c r="J46" s="42"/>
      <c r="K46" s="42"/>
    </row>
    <row r="47" spans="1:16" ht="13.35" customHeight="1">
      <c r="A47" s="39" t="s">
        <v>597</v>
      </c>
      <c r="B47" s="40"/>
      <c r="C47" s="41"/>
      <c r="D47" s="40"/>
      <c r="E47" s="40"/>
      <c r="F47" s="40"/>
      <c r="G47" s="40"/>
      <c r="H47" s="40"/>
      <c r="I47" s="40"/>
      <c r="J47" s="42"/>
      <c r="K47" s="19"/>
      <c r="L47" s="19"/>
      <c r="M47" s="19"/>
      <c r="N47" s="19"/>
      <c r="O47" s="19"/>
      <c r="P47" s="30"/>
    </row>
    <row r="48" spans="1:16" ht="13.15" customHeight="1">
      <c r="A48" s="43" t="s">
        <v>43</v>
      </c>
      <c r="B48" s="40"/>
      <c r="C48" s="41"/>
      <c r="D48" s="40"/>
      <c r="E48" s="40"/>
      <c r="F48" s="40"/>
      <c r="G48" s="40"/>
      <c r="H48" s="40"/>
      <c r="I48" s="40"/>
      <c r="J48" s="42"/>
      <c r="K48" s="19"/>
      <c r="L48" s="19"/>
      <c r="M48" s="19"/>
      <c r="N48" s="19"/>
      <c r="O48" s="19"/>
      <c r="P48" s="30"/>
    </row>
    <row r="49" spans="10:16">
      <c r="K49" s="19"/>
      <c r="L49" s="19"/>
      <c r="M49" s="19"/>
      <c r="N49" s="19"/>
      <c r="O49" s="19"/>
      <c r="P49" s="30"/>
    </row>
    <row r="50" spans="10:16">
      <c r="J50" s="19"/>
      <c r="K50" s="19"/>
      <c r="L50" s="30"/>
      <c r="M50" s="19"/>
      <c r="N50" s="19"/>
      <c r="O50" s="19"/>
      <c r="P50" s="30"/>
    </row>
    <row r="51" spans="10:16">
      <c r="J51" s="19"/>
      <c r="K51" s="19"/>
      <c r="L51" s="30"/>
      <c r="M51" s="19"/>
      <c r="N51" s="19"/>
      <c r="O51" s="19"/>
      <c r="P51" s="30"/>
    </row>
    <row r="52" spans="10:16">
      <c r="J52" s="19"/>
      <c r="K52" s="19"/>
      <c r="L52" s="30"/>
      <c r="M52" s="19"/>
      <c r="N52" s="19"/>
      <c r="O52" s="19"/>
      <c r="P52" s="30"/>
    </row>
    <row r="53" spans="10:16">
      <c r="J53" s="19"/>
      <c r="K53" s="19"/>
      <c r="L53" s="30"/>
    </row>
    <row r="54" spans="10:16">
      <c r="J54" s="19"/>
      <c r="K54" s="19"/>
      <c r="L54" s="30"/>
    </row>
  </sheetData>
  <mergeCells count="1">
    <mergeCell ref="B5:H5"/>
  </mergeCells>
  <pageMargins left="0.66700000000000004" right="0.66700000000000004" top="0.66700000000000004" bottom="0.83299999999999996" header="0" footer="0"/>
  <pageSetup scale="97" firstPageNumber="101" orientation="portrait" useFirstPageNumber="1" horizontalDpi="300" verticalDpi="300" r:id="rId1"/>
  <headerFooter alignWithMargins="0"/>
  <ignoredErrors>
    <ignoredError sqref="A7:A16 B34:B36 A27:A45 A17:A26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B60"/>
  <sheetViews>
    <sheetView showGridLines="0" workbookViewId="0">
      <selection activeCell="Q19" sqref="Q19"/>
    </sheetView>
  </sheetViews>
  <sheetFormatPr defaultColWidth="9.7109375" defaultRowHeight="12"/>
  <cols>
    <col min="1" max="1" width="9.42578125" customWidth="1"/>
    <col min="2" max="2" width="11" customWidth="1"/>
    <col min="3" max="3" width="9" customWidth="1"/>
    <col min="4" max="5" width="11" customWidth="1"/>
    <col min="6" max="6" width="1.42578125" customWidth="1"/>
    <col min="7" max="7" width="11" customWidth="1"/>
    <col min="8" max="8" width="9.140625" customWidth="1"/>
    <col min="9" max="9" width="11.5703125" customWidth="1"/>
    <col min="10" max="10" width="8.42578125" customWidth="1"/>
    <col min="11" max="11" width="8.5703125" customWidth="1"/>
  </cols>
  <sheetData>
    <row r="1" spans="1:11" ht="12" customHeight="1">
      <c r="A1" s="377" t="s">
        <v>363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>
      <c r="A2" s="114"/>
      <c r="B2" s="289" t="s">
        <v>1</v>
      </c>
      <c r="C2" s="5"/>
      <c r="D2" s="289"/>
      <c r="E2" s="289"/>
      <c r="F2" s="114"/>
      <c r="G2" s="378" t="s">
        <v>2</v>
      </c>
      <c r="H2" s="379"/>
      <c r="I2" s="5"/>
      <c r="J2" s="5"/>
      <c r="K2" s="4"/>
    </row>
    <row r="3" spans="1:11">
      <c r="A3" s="380" t="s">
        <v>256</v>
      </c>
      <c r="B3" s="261"/>
      <c r="C3" s="58"/>
      <c r="D3" s="58" t="s">
        <v>298</v>
      </c>
      <c r="E3" s="58" t="s">
        <v>364</v>
      </c>
      <c r="F3" s="114"/>
      <c r="G3" s="381" t="s">
        <v>299</v>
      </c>
      <c r="H3" s="381" t="s">
        <v>364</v>
      </c>
      <c r="I3" s="381"/>
      <c r="J3" s="7"/>
      <c r="K3" s="7" t="s">
        <v>3</v>
      </c>
    </row>
    <row r="4" spans="1:11" ht="12" customHeight="1">
      <c r="A4" s="195"/>
      <c r="B4" s="10" t="s">
        <v>300</v>
      </c>
      <c r="C4" s="292" t="s">
        <v>5</v>
      </c>
      <c r="D4" s="292" t="s">
        <v>301</v>
      </c>
      <c r="E4" s="292" t="s">
        <v>365</v>
      </c>
      <c r="F4" s="195"/>
      <c r="G4" s="382" t="s">
        <v>366</v>
      </c>
      <c r="H4" s="382" t="s">
        <v>9</v>
      </c>
      <c r="I4" s="382" t="s">
        <v>166</v>
      </c>
      <c r="J4" s="10" t="s">
        <v>8</v>
      </c>
      <c r="K4" s="10" t="s">
        <v>9</v>
      </c>
    </row>
    <row r="5" spans="1:11" ht="15" customHeight="1">
      <c r="A5" s="114"/>
      <c r="B5" s="616" t="s">
        <v>527</v>
      </c>
      <c r="C5" s="616"/>
      <c r="D5" s="616"/>
      <c r="E5" s="616"/>
      <c r="F5" s="616"/>
      <c r="G5" s="616"/>
      <c r="H5" s="616"/>
      <c r="I5" s="616"/>
      <c r="J5" s="616"/>
      <c r="K5" s="118" t="s">
        <v>10</v>
      </c>
    </row>
    <row r="6" spans="1:11" ht="3" customHeight="1">
      <c r="A6" s="114"/>
      <c r="B6" s="383"/>
      <c r="C6" s="383"/>
      <c r="D6" s="383"/>
      <c r="E6" s="383"/>
      <c r="F6" s="383"/>
      <c r="G6" s="383"/>
      <c r="H6" s="383"/>
      <c r="I6" s="383"/>
      <c r="J6" s="383"/>
      <c r="K6" s="114"/>
    </row>
    <row r="7" spans="1:11" ht="10.15" customHeight="1">
      <c r="A7" s="380" t="s">
        <v>11</v>
      </c>
      <c r="B7" s="384">
        <v>259</v>
      </c>
      <c r="C7" s="385">
        <v>0.1</v>
      </c>
      <c r="D7" s="385">
        <v>76</v>
      </c>
      <c r="E7" s="385">
        <v>335.1</v>
      </c>
      <c r="F7" s="386"/>
      <c r="G7" s="385">
        <v>114.9</v>
      </c>
      <c r="H7" s="387">
        <v>220.2</v>
      </c>
      <c r="I7" s="385">
        <v>120.8</v>
      </c>
      <c r="J7" s="385">
        <v>99.4</v>
      </c>
      <c r="K7" s="388">
        <v>0.43</v>
      </c>
    </row>
    <row r="8" spans="1:11" ht="10.15" customHeight="1">
      <c r="A8" s="380" t="s">
        <v>12</v>
      </c>
      <c r="B8" s="384">
        <v>251</v>
      </c>
      <c r="C8" s="385">
        <v>0.2</v>
      </c>
      <c r="D8" s="385">
        <v>114.9</v>
      </c>
      <c r="E8" s="385">
        <v>366.1</v>
      </c>
      <c r="F8" s="386"/>
      <c r="G8" s="385">
        <v>132.19999999999999</v>
      </c>
      <c r="H8" s="387">
        <v>233.9</v>
      </c>
      <c r="I8" s="385">
        <v>128.30000000000001</v>
      </c>
      <c r="J8" s="385">
        <v>105.6</v>
      </c>
      <c r="K8" s="388">
        <v>0.46</v>
      </c>
    </row>
    <row r="9" spans="1:11" ht="10.15" customHeight="1">
      <c r="A9" s="380" t="s">
        <v>13</v>
      </c>
      <c r="B9" s="384">
        <v>184.5</v>
      </c>
      <c r="C9" s="385">
        <v>0.8</v>
      </c>
      <c r="D9" s="385">
        <v>132.19999999999999</v>
      </c>
      <c r="E9" s="385">
        <v>317.5</v>
      </c>
      <c r="F9" s="386"/>
      <c r="G9" s="385">
        <v>102.3</v>
      </c>
      <c r="H9" s="387">
        <v>215.2</v>
      </c>
      <c r="I9" s="385">
        <v>116.4</v>
      </c>
      <c r="J9" s="385">
        <v>98.8</v>
      </c>
      <c r="K9" s="388">
        <v>0.42</v>
      </c>
    </row>
    <row r="10" spans="1:11" ht="10.15" customHeight="1">
      <c r="A10" s="380" t="s">
        <v>14</v>
      </c>
      <c r="B10" s="384">
        <v>225.1</v>
      </c>
      <c r="C10" s="385">
        <v>1.6</v>
      </c>
      <c r="D10" s="385">
        <v>102.3</v>
      </c>
      <c r="E10" s="385">
        <v>329</v>
      </c>
      <c r="F10" s="386"/>
      <c r="G10" s="385">
        <v>102.9</v>
      </c>
      <c r="H10" s="387">
        <v>226.1</v>
      </c>
      <c r="I10" s="385">
        <v>116.2</v>
      </c>
      <c r="J10" s="385">
        <v>109.9</v>
      </c>
      <c r="K10" s="388">
        <v>0.47</v>
      </c>
    </row>
    <row r="11" spans="1:11" ht="10.15" customHeight="1">
      <c r="A11" s="380" t="s">
        <v>15</v>
      </c>
      <c r="B11" s="384">
        <v>238.1</v>
      </c>
      <c r="C11" s="385">
        <v>1</v>
      </c>
      <c r="D11" s="385">
        <v>102.9</v>
      </c>
      <c r="E11" s="385">
        <v>342</v>
      </c>
      <c r="F11" s="386"/>
      <c r="G11" s="385">
        <v>125</v>
      </c>
      <c r="H11" s="387">
        <v>217</v>
      </c>
      <c r="I11" s="385">
        <v>103.3</v>
      </c>
      <c r="J11" s="385">
        <v>113.7</v>
      </c>
      <c r="K11" s="388">
        <v>0.48</v>
      </c>
    </row>
    <row r="12" spans="1:11" ht="10.15" customHeight="1">
      <c r="A12" s="380" t="s">
        <v>16</v>
      </c>
      <c r="B12" s="384">
        <v>224.5</v>
      </c>
      <c r="C12" s="385">
        <v>2.9</v>
      </c>
      <c r="D12" s="385">
        <v>125</v>
      </c>
      <c r="E12" s="385">
        <v>352.4</v>
      </c>
      <c r="F12" s="386"/>
      <c r="G12" s="385">
        <v>128.19999999999999</v>
      </c>
      <c r="H12" s="387">
        <v>224.2</v>
      </c>
      <c r="I12" s="385">
        <v>106.4</v>
      </c>
      <c r="J12" s="385">
        <v>117.8</v>
      </c>
      <c r="K12" s="388">
        <v>0.49</v>
      </c>
    </row>
    <row r="13" spans="1:11" ht="10.15" customHeight="1">
      <c r="A13" s="380" t="s">
        <v>17</v>
      </c>
      <c r="B13" s="384">
        <v>140.30000000000001</v>
      </c>
      <c r="C13" s="385">
        <v>3.2</v>
      </c>
      <c r="D13" s="385">
        <v>128.19999999999999</v>
      </c>
      <c r="E13" s="385">
        <v>271.7</v>
      </c>
      <c r="F13" s="386"/>
      <c r="G13" s="385">
        <v>41.2</v>
      </c>
      <c r="H13" s="387">
        <v>230.5</v>
      </c>
      <c r="I13" s="385">
        <v>120</v>
      </c>
      <c r="J13" s="385">
        <v>110.5</v>
      </c>
      <c r="K13" s="388">
        <v>0.46</v>
      </c>
    </row>
    <row r="14" spans="1:11" ht="10.15" customHeight="1">
      <c r="A14" s="380" t="s">
        <v>18</v>
      </c>
      <c r="B14" s="384">
        <v>399.1</v>
      </c>
      <c r="C14" s="385">
        <v>1.1000000000000001</v>
      </c>
      <c r="D14" s="385">
        <v>41.2</v>
      </c>
      <c r="E14" s="385">
        <v>441.4</v>
      </c>
      <c r="F14" s="386"/>
      <c r="G14" s="385">
        <v>155.6</v>
      </c>
      <c r="H14" s="387">
        <v>285.8</v>
      </c>
      <c r="I14" s="385">
        <v>130.1</v>
      </c>
      <c r="J14" s="385">
        <v>155.69999999999999</v>
      </c>
      <c r="K14" s="388">
        <v>0.64</v>
      </c>
    </row>
    <row r="15" spans="1:11" ht="10.15" customHeight="1">
      <c r="A15" s="380" t="s">
        <v>19</v>
      </c>
      <c r="B15" s="384">
        <v>236.3</v>
      </c>
      <c r="C15" s="385">
        <v>1.1000000000000001</v>
      </c>
      <c r="D15" s="385">
        <v>155.6</v>
      </c>
      <c r="E15" s="385">
        <v>393</v>
      </c>
      <c r="F15" s="386"/>
      <c r="G15" s="385">
        <v>118</v>
      </c>
      <c r="H15" s="387">
        <v>275</v>
      </c>
      <c r="I15" s="385">
        <v>126.4</v>
      </c>
      <c r="J15" s="385">
        <v>148.6</v>
      </c>
      <c r="K15" s="388">
        <v>0.6</v>
      </c>
    </row>
    <row r="16" spans="1:11" ht="10.15" customHeight="1">
      <c r="A16" s="380" t="s">
        <v>20</v>
      </c>
      <c r="B16" s="384">
        <v>388.4</v>
      </c>
      <c r="C16" s="385">
        <v>1.8</v>
      </c>
      <c r="D16" s="385">
        <v>118</v>
      </c>
      <c r="E16" s="385">
        <v>508.2</v>
      </c>
      <c r="F16" s="386"/>
      <c r="G16" s="385">
        <v>166.5</v>
      </c>
      <c r="H16" s="387">
        <v>341.7</v>
      </c>
      <c r="I16" s="385">
        <v>156.69999999999999</v>
      </c>
      <c r="J16" s="385">
        <v>185</v>
      </c>
      <c r="K16" s="388">
        <v>0.74</v>
      </c>
    </row>
    <row r="17" spans="1:28" ht="10.15" customHeight="1">
      <c r="A17" s="380" t="s">
        <v>21</v>
      </c>
      <c r="B17" s="389">
        <v>227.3</v>
      </c>
      <c r="C17" s="386">
        <v>1.8</v>
      </c>
      <c r="D17" s="385">
        <v>166.5</v>
      </c>
      <c r="E17" s="385">
        <v>395.6</v>
      </c>
      <c r="F17" s="386"/>
      <c r="G17" s="386">
        <v>67.900000000000006</v>
      </c>
      <c r="H17" s="390">
        <v>327.7</v>
      </c>
      <c r="I17" s="385">
        <v>168.9</v>
      </c>
      <c r="J17" s="385">
        <v>158.80000000000001</v>
      </c>
      <c r="K17" s="388">
        <v>0.63</v>
      </c>
    </row>
    <row r="18" spans="1:28" ht="10.15" customHeight="1">
      <c r="A18" s="380" t="s">
        <v>22</v>
      </c>
      <c r="B18" s="384">
        <v>316.39999999999998</v>
      </c>
      <c r="C18" s="385">
        <v>1.8</v>
      </c>
      <c r="D18" s="385">
        <v>67.930800000000005</v>
      </c>
      <c r="E18" s="385">
        <v>386.1</v>
      </c>
      <c r="F18" s="386"/>
      <c r="G18" s="385">
        <v>69.104699999999994</v>
      </c>
      <c r="H18" s="387">
        <v>317</v>
      </c>
      <c r="I18" s="385">
        <v>155.30000000000001</v>
      </c>
      <c r="J18" s="385">
        <v>161.69999999999999</v>
      </c>
      <c r="K18" s="388">
        <v>0.63</v>
      </c>
    </row>
    <row r="19" spans="1:28" ht="10.15" customHeight="1">
      <c r="A19" s="380" t="s">
        <v>23</v>
      </c>
      <c r="B19" s="384">
        <v>313.5</v>
      </c>
      <c r="C19" s="385">
        <v>5</v>
      </c>
      <c r="D19" s="385">
        <v>69.104699999999994</v>
      </c>
      <c r="E19" s="385">
        <v>387.6</v>
      </c>
      <c r="F19" s="386"/>
      <c r="G19" s="385">
        <v>99.680700000000002</v>
      </c>
      <c r="H19" s="387">
        <v>287.89999999999998</v>
      </c>
      <c r="I19" s="385">
        <v>151.5</v>
      </c>
      <c r="J19" s="385">
        <v>136.4</v>
      </c>
      <c r="K19" s="388">
        <v>0.52</v>
      </c>
    </row>
    <row r="20" spans="1:28" ht="10.15" customHeight="1">
      <c r="A20" s="380" t="s">
        <v>24</v>
      </c>
      <c r="B20" s="384">
        <v>187.7</v>
      </c>
      <c r="C20" s="385">
        <v>7.3490000000000002</v>
      </c>
      <c r="D20" s="385">
        <v>99.680700000000002</v>
      </c>
      <c r="E20" s="385">
        <v>294.7</v>
      </c>
      <c r="F20" s="386"/>
      <c r="G20" s="385">
        <v>52.1</v>
      </c>
      <c r="H20" s="387">
        <v>242.6</v>
      </c>
      <c r="I20" s="385">
        <v>129.30000000000001</v>
      </c>
      <c r="J20" s="385">
        <v>113.3</v>
      </c>
      <c r="K20" s="388">
        <v>0.43</v>
      </c>
    </row>
    <row r="21" spans="1:28" ht="10.15" customHeight="1">
      <c r="A21" s="380" t="s">
        <v>25</v>
      </c>
      <c r="B21" s="384">
        <v>342.5</v>
      </c>
      <c r="C21" s="385">
        <v>1.0980000000000001</v>
      </c>
      <c r="D21" s="385">
        <v>52.1</v>
      </c>
      <c r="E21" s="385">
        <v>395.7</v>
      </c>
      <c r="F21" s="386"/>
      <c r="G21" s="385">
        <v>111.42</v>
      </c>
      <c r="H21" s="387">
        <v>284.2</v>
      </c>
      <c r="I21" s="385">
        <v>148.80000000000001</v>
      </c>
      <c r="J21" s="385">
        <v>135.4</v>
      </c>
      <c r="K21" s="388">
        <v>0.51</v>
      </c>
    </row>
    <row r="22" spans="1:28" ht="10.15" customHeight="1">
      <c r="A22" s="391" t="s">
        <v>26</v>
      </c>
      <c r="B22" s="392">
        <v>309.5</v>
      </c>
      <c r="C22" s="393">
        <v>0.6</v>
      </c>
      <c r="D22" s="393">
        <v>111.42</v>
      </c>
      <c r="E22" s="393">
        <v>421.5</v>
      </c>
      <c r="F22" s="394"/>
      <c r="G22" s="393">
        <v>144.85</v>
      </c>
      <c r="H22" s="395">
        <v>276.60000000000002</v>
      </c>
      <c r="I22" s="393">
        <v>142.4</v>
      </c>
      <c r="J22" s="393">
        <v>134.19999999999999</v>
      </c>
      <c r="K22" s="396">
        <v>0.5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 spans="1:28" ht="10.15" customHeight="1">
      <c r="A23" s="391" t="s">
        <v>27</v>
      </c>
      <c r="B23" s="392">
        <v>399.1</v>
      </c>
      <c r="C23" s="393">
        <v>1</v>
      </c>
      <c r="D23" s="393">
        <v>144.85</v>
      </c>
      <c r="E23" s="393">
        <v>545</v>
      </c>
      <c r="F23" s="394"/>
      <c r="G23" s="393">
        <v>215.01</v>
      </c>
      <c r="H23" s="395">
        <v>330</v>
      </c>
      <c r="I23" s="393">
        <v>150.30000000000001</v>
      </c>
      <c r="J23" s="393">
        <v>179.7</v>
      </c>
      <c r="K23" s="396">
        <v>0.66</v>
      </c>
    </row>
    <row r="24" spans="1:28" ht="10.15" customHeight="1">
      <c r="A24" s="391" t="s">
        <v>149</v>
      </c>
      <c r="B24" s="392">
        <v>370.05</v>
      </c>
      <c r="C24" s="393">
        <v>0.44</v>
      </c>
      <c r="D24" s="393">
        <v>215.01</v>
      </c>
      <c r="E24" s="393">
        <v>585.5</v>
      </c>
      <c r="F24" s="394"/>
      <c r="G24" s="393">
        <v>281.55</v>
      </c>
      <c r="H24" s="395">
        <v>304</v>
      </c>
      <c r="I24" s="393">
        <v>160.80000000000001</v>
      </c>
      <c r="J24" s="393">
        <v>143.1</v>
      </c>
      <c r="K24" s="396">
        <v>0.52</v>
      </c>
    </row>
    <row r="25" spans="1:28" ht="10.15" customHeight="1">
      <c r="A25" s="391" t="s">
        <v>29</v>
      </c>
      <c r="B25" s="392">
        <v>151.54</v>
      </c>
      <c r="C25" s="393">
        <v>1.4071290000000001</v>
      </c>
      <c r="D25" s="393">
        <v>281.55200000000002</v>
      </c>
      <c r="E25" s="393">
        <v>434.49912900000004</v>
      </c>
      <c r="F25" s="394"/>
      <c r="G25" s="393">
        <v>119.88939999999999</v>
      </c>
      <c r="H25" s="395">
        <v>314.60972900000002</v>
      </c>
      <c r="I25" s="393">
        <v>164.13200000000001</v>
      </c>
      <c r="J25" s="393">
        <v>150.47772900000001</v>
      </c>
      <c r="K25" s="396">
        <v>0.53906847003697023</v>
      </c>
    </row>
    <row r="26" spans="1:28" ht="10.15" customHeight="1">
      <c r="A26" s="391" t="s">
        <v>30</v>
      </c>
      <c r="B26" s="392">
        <v>286.92599999999999</v>
      </c>
      <c r="C26" s="393">
        <v>1.0346119999999999</v>
      </c>
      <c r="D26" s="393">
        <v>119.88939999999999</v>
      </c>
      <c r="E26" s="393">
        <v>407.85001199999999</v>
      </c>
      <c r="F26" s="394"/>
      <c r="G26" s="393">
        <v>145.70010000000002</v>
      </c>
      <c r="H26" s="395">
        <v>262.14991199999997</v>
      </c>
      <c r="I26" s="393">
        <v>151.46799999999999</v>
      </c>
      <c r="J26" s="393">
        <v>110.68191199999998</v>
      </c>
      <c r="K26" s="396">
        <v>0.39189208820967442</v>
      </c>
    </row>
    <row r="27" spans="1:28" ht="10.15" customHeight="1">
      <c r="A27" s="391" t="s">
        <v>31</v>
      </c>
      <c r="B27" s="26">
        <v>363.17400000000004</v>
      </c>
      <c r="C27" s="313">
        <v>1.0434959999999998</v>
      </c>
      <c r="D27" s="313">
        <v>145.70010000000002</v>
      </c>
      <c r="E27" s="313">
        <v>509.91759600000006</v>
      </c>
      <c r="F27" s="302"/>
      <c r="G27" s="313">
        <v>216.69200000000001</v>
      </c>
      <c r="H27" s="397">
        <v>293.22559600000005</v>
      </c>
      <c r="I27" s="313">
        <v>162.51599999999999</v>
      </c>
      <c r="J27" s="313">
        <v>130.70959600000006</v>
      </c>
      <c r="K27" s="345">
        <v>0.45813341778725919</v>
      </c>
      <c r="L27" s="19"/>
      <c r="M27" s="30"/>
      <c r="N27" s="19"/>
      <c r="O27" s="19"/>
      <c r="P27" s="30"/>
    </row>
    <row r="28" spans="1:28" ht="10.15" customHeight="1">
      <c r="A28" s="391" t="s">
        <v>32</v>
      </c>
      <c r="B28" s="26">
        <v>227.49600000000001</v>
      </c>
      <c r="C28" s="313">
        <v>1.8506819999999999</v>
      </c>
      <c r="D28" s="313">
        <v>216.69200000000001</v>
      </c>
      <c r="E28" s="313">
        <v>446.03868199999999</v>
      </c>
      <c r="F28" s="302"/>
      <c r="G28" s="313">
        <v>162.42599999999999</v>
      </c>
      <c r="H28" s="397">
        <v>283.61268200000001</v>
      </c>
      <c r="I28" s="313">
        <v>154.52000000000001</v>
      </c>
      <c r="J28" s="313">
        <v>129.092682</v>
      </c>
      <c r="K28" s="345">
        <v>0.44807540150196301</v>
      </c>
      <c r="L28" s="19"/>
      <c r="M28" s="30"/>
      <c r="N28" s="19"/>
      <c r="O28" s="19"/>
      <c r="P28" s="30"/>
    </row>
    <row r="29" spans="1:28" ht="10.15" customHeight="1">
      <c r="A29" s="391" t="s">
        <v>151</v>
      </c>
      <c r="B29" s="26">
        <v>289.09000000000003</v>
      </c>
      <c r="C29" s="313">
        <v>1.628965</v>
      </c>
      <c r="D29" s="313">
        <v>162.42599999999999</v>
      </c>
      <c r="E29" s="313">
        <v>453.14496500000001</v>
      </c>
      <c r="F29" s="302"/>
      <c r="G29" s="313">
        <v>165.154</v>
      </c>
      <c r="H29" s="397">
        <v>287.99096500000002</v>
      </c>
      <c r="I29" s="313">
        <v>134.29</v>
      </c>
      <c r="J29" s="313">
        <v>153.70096500000002</v>
      </c>
      <c r="K29" s="345">
        <v>0.52850958818000582</v>
      </c>
      <c r="L29" s="19"/>
      <c r="M29" s="30"/>
      <c r="N29" s="19"/>
      <c r="O29" s="19"/>
      <c r="P29" s="30"/>
    </row>
    <row r="30" spans="1:28" ht="10.15" customHeight="1">
      <c r="A30" s="391" t="s">
        <v>152</v>
      </c>
      <c r="B30" s="26">
        <v>291.69249448459493</v>
      </c>
      <c r="C30" s="313">
        <v>1.1256590000000002</v>
      </c>
      <c r="D30" s="313">
        <v>165.154</v>
      </c>
      <c r="E30" s="313">
        <v>457.97215348459491</v>
      </c>
      <c r="F30" s="302"/>
      <c r="G30" s="313">
        <v>156.41800000000001</v>
      </c>
      <c r="H30" s="397">
        <v>301.55415348459491</v>
      </c>
      <c r="I30" s="313">
        <v>173.32400000000001</v>
      </c>
      <c r="J30" s="313">
        <v>128.23015348459489</v>
      </c>
      <c r="K30" s="345">
        <v>0.4369548210437193</v>
      </c>
      <c r="L30" s="19"/>
      <c r="M30" s="30"/>
      <c r="N30" s="19"/>
      <c r="O30" s="19"/>
      <c r="P30" s="30"/>
    </row>
    <row r="31" spans="1:28" ht="10.15" customHeight="1">
      <c r="A31" s="391" t="s">
        <v>229</v>
      </c>
      <c r="B31" s="26">
        <v>76.69864282997338</v>
      </c>
      <c r="C31" s="313">
        <v>19.130387000000002</v>
      </c>
      <c r="D31" s="313">
        <v>156.41800000000001</v>
      </c>
      <c r="E31" s="313">
        <v>252.24702982997337</v>
      </c>
      <c r="F31" s="302"/>
      <c r="G31" s="313">
        <v>53.957999999999998</v>
      </c>
      <c r="H31" s="397">
        <v>198.28902982997337</v>
      </c>
      <c r="I31" s="313">
        <v>92.774000000000001</v>
      </c>
      <c r="J31" s="313">
        <v>105.51502982997337</v>
      </c>
      <c r="K31" s="345">
        <v>0.35624557838968907</v>
      </c>
      <c r="L31" s="19"/>
      <c r="M31" s="30"/>
      <c r="N31" s="19"/>
      <c r="O31" s="19"/>
      <c r="P31" s="30"/>
    </row>
    <row r="32" spans="1:28" ht="10.15" customHeight="1">
      <c r="A32" s="391" t="s">
        <v>36</v>
      </c>
      <c r="B32" s="26">
        <v>158.98719703309243</v>
      </c>
      <c r="C32" s="313">
        <v>16.479800999999998</v>
      </c>
      <c r="D32" s="313">
        <v>53.957999999999998</v>
      </c>
      <c r="E32" s="313">
        <v>229.42499803309244</v>
      </c>
      <c r="F32" s="302"/>
      <c r="G32" s="313">
        <v>39.515999999999998</v>
      </c>
      <c r="H32" s="397">
        <v>189.90899803309244</v>
      </c>
      <c r="I32" s="313">
        <v>85.798000000000002</v>
      </c>
      <c r="J32" s="313">
        <v>104.11099803309244</v>
      </c>
      <c r="K32" s="345">
        <v>0.34820217985683388</v>
      </c>
      <c r="L32" s="19"/>
      <c r="M32" s="30"/>
      <c r="N32" s="19"/>
      <c r="O32" s="19"/>
      <c r="P32" s="30"/>
    </row>
    <row r="33" spans="1:16" ht="10.15" customHeight="1">
      <c r="A33" s="391" t="s">
        <v>153</v>
      </c>
      <c r="B33" s="26">
        <v>351.66036820083684</v>
      </c>
      <c r="C33" s="313">
        <v>3.4477309999999997</v>
      </c>
      <c r="D33" s="313">
        <v>39.515999999999998</v>
      </c>
      <c r="E33" s="313">
        <v>394.62409920083684</v>
      </c>
      <c r="F33" s="302"/>
      <c r="G33" s="313">
        <v>169.23</v>
      </c>
      <c r="H33" s="397">
        <v>225.39409920083685</v>
      </c>
      <c r="I33" s="313">
        <v>136.072</v>
      </c>
      <c r="J33" s="313">
        <v>89.322099200836846</v>
      </c>
      <c r="K33" s="345">
        <v>0.29576470427314638</v>
      </c>
      <c r="L33" s="19"/>
      <c r="M33" s="30"/>
      <c r="N33" s="19"/>
      <c r="O33" s="19"/>
      <c r="P33" s="30"/>
    </row>
    <row r="34" spans="1:16" ht="10.15" customHeight="1">
      <c r="A34" s="391" t="s">
        <v>231</v>
      </c>
      <c r="B34" s="26">
        <v>116.93250323316849</v>
      </c>
      <c r="C34" s="313">
        <v>1.6358319999999997</v>
      </c>
      <c r="D34" s="313">
        <v>169.23</v>
      </c>
      <c r="E34" s="313">
        <v>287.79833523316847</v>
      </c>
      <c r="F34" s="302"/>
      <c r="G34" s="313">
        <v>66.778000000000006</v>
      </c>
      <c r="H34" s="397">
        <v>221.02033523316845</v>
      </c>
      <c r="I34" s="313">
        <v>132.964</v>
      </c>
      <c r="J34" s="313">
        <v>88.056335233168454</v>
      </c>
      <c r="K34" s="345">
        <v>0.28890085984971675</v>
      </c>
      <c r="L34" s="19"/>
      <c r="M34" s="30"/>
      <c r="N34" s="30"/>
      <c r="O34" s="19"/>
      <c r="P34" s="30"/>
    </row>
    <row r="35" spans="1:16" ht="10.15" customHeight="1">
      <c r="A35" s="391" t="s">
        <v>155</v>
      </c>
      <c r="B35" s="26">
        <v>232.75436021300879</v>
      </c>
      <c r="C35" s="313">
        <v>7.4066609999999997</v>
      </c>
      <c r="D35" s="313">
        <v>66.778000000000006</v>
      </c>
      <c r="E35" s="313">
        <v>306.9390212130088</v>
      </c>
      <c r="F35" s="302"/>
      <c r="G35" s="313">
        <v>108.084</v>
      </c>
      <c r="H35" s="397">
        <v>198.8550212130088</v>
      </c>
      <c r="I35" s="313">
        <v>110.746</v>
      </c>
      <c r="J35" s="313">
        <v>88.109021213008802</v>
      </c>
      <c r="K35" s="345">
        <v>0.28658987590227386</v>
      </c>
      <c r="L35" s="19"/>
      <c r="M35" s="30"/>
      <c r="N35" s="30"/>
      <c r="O35" s="19"/>
      <c r="P35" s="30"/>
    </row>
    <row r="36" spans="1:16" ht="10.15" customHeight="1">
      <c r="A36" s="391" t="s">
        <v>156</v>
      </c>
      <c r="B36" s="26">
        <v>304.11733054393306</v>
      </c>
      <c r="C36" s="313">
        <v>2.8205779999999998</v>
      </c>
      <c r="D36" s="313">
        <v>108.084</v>
      </c>
      <c r="E36" s="313">
        <v>415.02190854393308</v>
      </c>
      <c r="F36" s="302"/>
      <c r="G36" s="313">
        <v>193.88800000000001</v>
      </c>
      <c r="H36" s="397">
        <v>221.13390854393307</v>
      </c>
      <c r="I36" s="313">
        <v>123.374</v>
      </c>
      <c r="J36" s="313">
        <v>97.759908543933079</v>
      </c>
      <c r="K36" s="345">
        <v>0.31559092536534633</v>
      </c>
      <c r="L36" s="19"/>
      <c r="M36" s="30"/>
      <c r="N36" s="30"/>
      <c r="O36" s="19"/>
      <c r="P36" s="30"/>
    </row>
    <row r="37" spans="1:16" ht="10.15" customHeight="1">
      <c r="A37" s="391" t="s">
        <v>41</v>
      </c>
      <c r="B37" s="26">
        <v>230.61618067706354</v>
      </c>
      <c r="C37" s="313">
        <v>1.1761410000000003</v>
      </c>
      <c r="D37" s="313">
        <v>193.88800000000001</v>
      </c>
      <c r="E37" s="313">
        <v>425.68032167706355</v>
      </c>
      <c r="F37" s="302">
        <v>169.68799999999999</v>
      </c>
      <c r="G37" s="313">
        <v>169.68799999999999</v>
      </c>
      <c r="H37" s="397">
        <v>255.99232167706356</v>
      </c>
      <c r="I37" s="313">
        <v>151.29177799999999</v>
      </c>
      <c r="J37" s="313">
        <v>104.70054367706356</v>
      </c>
      <c r="K37" s="345">
        <v>0.33558183967651428</v>
      </c>
      <c r="L37" s="19"/>
      <c r="M37" s="30"/>
      <c r="N37" s="30"/>
      <c r="O37" s="19"/>
      <c r="P37" s="30"/>
    </row>
    <row r="38" spans="1:16" ht="10.15" customHeight="1">
      <c r="A38" s="391" t="s">
        <v>157</v>
      </c>
      <c r="B38" s="26">
        <v>248.96741080258653</v>
      </c>
      <c r="C38" s="313">
        <v>1.185384</v>
      </c>
      <c r="D38" s="313">
        <v>169.68799999999999</v>
      </c>
      <c r="E38" s="313">
        <v>419.84079480258652</v>
      </c>
      <c r="F38" s="302">
        <v>144.952</v>
      </c>
      <c r="G38" s="313">
        <v>144.952</v>
      </c>
      <c r="H38" s="397">
        <v>274.88879480258652</v>
      </c>
      <c r="I38" s="313">
        <v>149.83882200000002</v>
      </c>
      <c r="J38" s="313">
        <v>125.0499728025865</v>
      </c>
      <c r="K38" s="345">
        <v>0.39798115906366915</v>
      </c>
      <c r="L38" s="19"/>
      <c r="M38" s="30"/>
      <c r="N38" s="30"/>
      <c r="O38" s="19"/>
      <c r="P38" s="30"/>
    </row>
    <row r="39" spans="1:16" ht="10.15" customHeight="1">
      <c r="A39" s="391" t="s">
        <v>158</v>
      </c>
      <c r="B39" s="26">
        <v>259.14784344734187</v>
      </c>
      <c r="C39" s="313">
        <v>1.99435915</v>
      </c>
      <c r="D39" s="313">
        <v>144.952</v>
      </c>
      <c r="E39" s="313">
        <v>406.09420259734185</v>
      </c>
      <c r="F39" s="302">
        <v>143.77600000000001</v>
      </c>
      <c r="G39" s="313">
        <v>143.77600000000001</v>
      </c>
      <c r="H39" s="397">
        <v>262.31820259734184</v>
      </c>
      <c r="I39" s="313">
        <v>156.08657188000001</v>
      </c>
      <c r="J39" s="313">
        <v>106.23163071734183</v>
      </c>
      <c r="K39" s="345">
        <v>0.33579479409084656</v>
      </c>
      <c r="L39" s="19"/>
      <c r="M39" s="30"/>
      <c r="N39" s="30"/>
      <c r="O39" s="19"/>
      <c r="P39" s="30"/>
    </row>
    <row r="40" spans="1:16" ht="10.15" customHeight="1">
      <c r="A40" s="391" t="s">
        <v>159</v>
      </c>
      <c r="B40" s="26">
        <v>151.13223049081293</v>
      </c>
      <c r="C40" s="313">
        <v>13.630320249999999</v>
      </c>
      <c r="D40" s="313">
        <v>143.77600000000001</v>
      </c>
      <c r="E40" s="313">
        <v>308.53855074081298</v>
      </c>
      <c r="F40" s="302">
        <v>72.584400000000002</v>
      </c>
      <c r="G40" s="313">
        <v>72.584400000000002</v>
      </c>
      <c r="H40" s="397">
        <v>235.95415074081296</v>
      </c>
      <c r="I40" s="313">
        <v>111.85749374000001</v>
      </c>
      <c r="J40" s="313">
        <v>124.09665700081295</v>
      </c>
      <c r="K40" s="345">
        <v>0.38942990909052977</v>
      </c>
      <c r="L40" s="19"/>
      <c r="M40" s="30"/>
      <c r="N40" s="30"/>
      <c r="O40" s="19"/>
      <c r="P40" s="30"/>
    </row>
    <row r="41" spans="1:16" ht="10.15" customHeight="1">
      <c r="A41" s="391" t="s">
        <v>233</v>
      </c>
      <c r="B41" s="26">
        <v>208.74342136683632</v>
      </c>
      <c r="C41" s="313">
        <v>19.154161599999998</v>
      </c>
      <c r="D41" s="313">
        <v>72.584400000000002</v>
      </c>
      <c r="E41" s="313">
        <v>300.48198296683631</v>
      </c>
      <c r="F41" s="302">
        <v>101.241</v>
      </c>
      <c r="G41" s="313">
        <v>101.241</v>
      </c>
      <c r="H41" s="397">
        <v>199.24098296683633</v>
      </c>
      <c r="I41" s="313">
        <v>104.98539374000001</v>
      </c>
      <c r="J41" s="313">
        <v>94.255589226836321</v>
      </c>
      <c r="K41" s="345">
        <v>0.29365104985127549</v>
      </c>
      <c r="L41" s="19"/>
      <c r="M41" s="30"/>
      <c r="N41" s="30"/>
      <c r="O41" s="19"/>
      <c r="P41" s="30"/>
    </row>
    <row r="42" spans="1:16" ht="10.15" customHeight="1">
      <c r="A42" s="391" t="s">
        <v>573</v>
      </c>
      <c r="B42" s="26">
        <v>212.2084231030783</v>
      </c>
      <c r="C42" s="313">
        <v>32.066103520000006</v>
      </c>
      <c r="D42" s="313">
        <v>101.241</v>
      </c>
      <c r="E42" s="313">
        <v>345.5155266230783</v>
      </c>
      <c r="F42" s="302">
        <v>154.05600000000001</v>
      </c>
      <c r="G42" s="313">
        <v>154.05600000000001</v>
      </c>
      <c r="H42" s="397">
        <v>191.45952662307829</v>
      </c>
      <c r="I42" s="313">
        <v>86.372868119999993</v>
      </c>
      <c r="J42" s="313">
        <v>105.0866585030783</v>
      </c>
      <c r="K42" s="345">
        <v>0.32505280026620192</v>
      </c>
      <c r="L42" s="19"/>
      <c r="M42" s="30"/>
      <c r="N42" s="30"/>
      <c r="O42" s="19"/>
      <c r="P42" s="30"/>
    </row>
    <row r="43" spans="1:16" ht="10.15" customHeight="1">
      <c r="A43" s="391" t="s">
        <v>583</v>
      </c>
      <c r="B43" s="26">
        <v>105.2749944407346</v>
      </c>
      <c r="C43" s="313">
        <v>50.041343509999997</v>
      </c>
      <c r="D43" s="313">
        <v>154.05600000000001</v>
      </c>
      <c r="E43" s="313">
        <v>309.37233795073462</v>
      </c>
      <c r="F43" s="302">
        <v>107.5788</v>
      </c>
      <c r="G43" s="313">
        <v>107.5788</v>
      </c>
      <c r="H43" s="397">
        <v>201.79353795073462</v>
      </c>
      <c r="I43" s="313">
        <v>74.840501459999999</v>
      </c>
      <c r="J43" s="313">
        <v>126.95303649073462</v>
      </c>
      <c r="K43" s="345">
        <v>0.39018338583354328</v>
      </c>
      <c r="L43" s="19"/>
      <c r="M43" s="30"/>
      <c r="N43" s="30"/>
      <c r="O43" s="19"/>
      <c r="P43" s="30"/>
    </row>
    <row r="44" spans="1:16" ht="10.15" customHeight="1">
      <c r="A44" s="391" t="s">
        <v>621</v>
      </c>
      <c r="B44" s="26">
        <v>204.36824355261837</v>
      </c>
      <c r="C44" s="313">
        <v>15.44593448</v>
      </c>
      <c r="D44" s="313">
        <v>107.5788</v>
      </c>
      <c r="E44" s="313">
        <v>327.39297803261837</v>
      </c>
      <c r="F44" s="302"/>
      <c r="G44" s="313">
        <v>165.2133</v>
      </c>
      <c r="H44" s="397">
        <v>162.17967803261837</v>
      </c>
      <c r="I44" s="313">
        <v>81.181913649999998</v>
      </c>
      <c r="J44" s="313">
        <v>80.997764382618371</v>
      </c>
      <c r="K44" s="345">
        <v>0.24739400525183824</v>
      </c>
      <c r="L44" s="19"/>
      <c r="M44" s="30"/>
      <c r="N44" s="30"/>
      <c r="O44" s="19"/>
      <c r="P44" s="30"/>
    </row>
    <row r="45" spans="1:16" ht="10.15" customHeight="1">
      <c r="A45" s="198" t="s">
        <v>635</v>
      </c>
      <c r="B45" s="36">
        <v>172.57507692045718</v>
      </c>
      <c r="C45" s="314">
        <v>15.157856529999998</v>
      </c>
      <c r="D45" s="314">
        <v>165.2133</v>
      </c>
      <c r="E45" s="314">
        <v>352.94623345045716</v>
      </c>
      <c r="F45" s="310"/>
      <c r="G45" s="314">
        <v>183.90120000000002</v>
      </c>
      <c r="H45" s="398">
        <v>169.04503345045714</v>
      </c>
      <c r="I45" s="314">
        <v>72.574161070000002</v>
      </c>
      <c r="J45" s="314">
        <v>96.470872380457138</v>
      </c>
      <c r="K45" s="376">
        <v>0.29287291680373884</v>
      </c>
      <c r="L45" s="19"/>
      <c r="M45" s="30"/>
      <c r="N45" s="30"/>
      <c r="O45" s="19"/>
      <c r="P45" s="30"/>
    </row>
    <row r="46" spans="1:16">
      <c r="A46" s="281" t="s">
        <v>367</v>
      </c>
      <c r="B46" s="224"/>
      <c r="C46" s="224"/>
      <c r="D46" s="224"/>
      <c r="E46" s="224"/>
      <c r="F46" s="224"/>
      <c r="G46" s="224"/>
      <c r="H46" s="224"/>
      <c r="I46" s="224"/>
      <c r="J46" s="224"/>
      <c r="K46" s="224"/>
    </row>
    <row r="47" spans="1:16">
      <c r="A47" s="43" t="s">
        <v>43</v>
      </c>
      <c r="B47" s="224"/>
      <c r="C47" s="224"/>
      <c r="D47" s="224"/>
      <c r="E47" s="224"/>
      <c r="F47" s="224"/>
      <c r="G47" s="224"/>
      <c r="H47" s="224"/>
      <c r="I47" s="224"/>
      <c r="J47" s="224"/>
      <c r="K47" s="224"/>
    </row>
    <row r="49" spans="2:21">
      <c r="B49" s="19"/>
      <c r="C49" s="19"/>
    </row>
    <row r="50" spans="2:21">
      <c r="B50" s="19"/>
      <c r="C50" s="19"/>
      <c r="D50" s="19"/>
    </row>
    <row r="51" spans="2:21">
      <c r="B51" s="19"/>
      <c r="C51" s="19"/>
      <c r="D51" s="19"/>
      <c r="M51" s="19"/>
      <c r="N51" s="19"/>
      <c r="O51" s="19"/>
      <c r="P51" s="19"/>
      <c r="Q51" s="19"/>
      <c r="R51" s="19"/>
      <c r="S51" s="19"/>
      <c r="T51" s="19"/>
      <c r="U51" s="30"/>
    </row>
    <row r="52" spans="2:21">
      <c r="B52" s="19"/>
      <c r="C52" s="19"/>
      <c r="D52" s="19"/>
      <c r="M52" s="19"/>
      <c r="N52" s="19"/>
      <c r="O52" s="19"/>
      <c r="P52" s="19"/>
      <c r="Q52" s="19"/>
      <c r="R52" s="19"/>
      <c r="S52" s="19"/>
      <c r="T52" s="19"/>
      <c r="U52" s="30"/>
    </row>
    <row r="53" spans="2:21">
      <c r="B53" s="19"/>
      <c r="C53" s="19"/>
      <c r="D53" s="19"/>
      <c r="M53" s="19"/>
      <c r="N53" s="19"/>
      <c r="O53" s="19"/>
      <c r="P53" s="19"/>
      <c r="Q53" s="19"/>
      <c r="R53" s="19"/>
      <c r="S53" s="19"/>
      <c r="T53" s="19"/>
      <c r="U53" s="30"/>
    </row>
    <row r="54" spans="2:21">
      <c r="B54" s="19"/>
      <c r="C54" s="19"/>
      <c r="D54" s="19"/>
      <c r="M54" s="19"/>
      <c r="N54" s="19"/>
      <c r="O54" s="19"/>
      <c r="P54" s="19"/>
      <c r="Q54" s="19"/>
      <c r="R54" s="19"/>
      <c r="S54" s="19"/>
      <c r="T54" s="19"/>
      <c r="U54" s="30"/>
    </row>
    <row r="55" spans="2:21">
      <c r="B55" s="19"/>
      <c r="C55" s="19"/>
      <c r="M55" s="19"/>
      <c r="N55" s="19"/>
      <c r="O55" s="19"/>
      <c r="P55" s="19"/>
      <c r="Q55" s="19"/>
      <c r="R55" s="19"/>
      <c r="S55" s="19"/>
      <c r="T55" s="19"/>
      <c r="U55" s="30"/>
    </row>
    <row r="56" spans="2:21">
      <c r="B56" s="19"/>
      <c r="C56" s="19"/>
      <c r="D56" s="19"/>
      <c r="E56" s="19"/>
      <c r="M56" s="19"/>
      <c r="N56" s="19"/>
      <c r="O56" s="19"/>
      <c r="P56" s="19"/>
      <c r="Q56" s="19"/>
      <c r="R56" s="19"/>
      <c r="S56" s="19"/>
      <c r="T56" s="19"/>
      <c r="U56" s="30"/>
    </row>
    <row r="57" spans="2:21">
      <c r="B57" s="19"/>
      <c r="C57" s="19"/>
      <c r="D57" s="19"/>
      <c r="E57" s="19"/>
    </row>
    <row r="58" spans="2:21">
      <c r="B58" s="19"/>
      <c r="C58" s="19"/>
      <c r="D58" s="19"/>
      <c r="E58" s="19"/>
    </row>
    <row r="59" spans="2:21">
      <c r="B59" s="19"/>
      <c r="C59" s="19"/>
      <c r="D59" s="19"/>
      <c r="E59" s="19"/>
    </row>
    <row r="60" spans="2:21">
      <c r="B60" s="19"/>
      <c r="C60" s="19"/>
      <c r="D60" s="19"/>
      <c r="E60" s="19"/>
    </row>
  </sheetData>
  <mergeCells count="1">
    <mergeCell ref="B5:J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55"/>
  <sheetViews>
    <sheetView showGridLines="0" workbookViewId="0">
      <selection activeCell="O15" sqref="O15"/>
    </sheetView>
  </sheetViews>
  <sheetFormatPr defaultColWidth="9.7109375" defaultRowHeight="12"/>
  <cols>
    <col min="1" max="1" width="11.42578125" customWidth="1"/>
    <col min="2" max="4" width="14.42578125" customWidth="1"/>
    <col min="5" max="5" width="1.42578125" customWidth="1"/>
    <col min="6" max="6" width="14.42578125" customWidth="1"/>
    <col min="7" max="7" width="1.42578125" customWidth="1"/>
    <col min="8" max="9" width="14.42578125" customWidth="1"/>
    <col min="11" max="11" width="11.7109375" customWidth="1"/>
  </cols>
  <sheetData>
    <row r="1" spans="1:9">
      <c r="A1" s="1" t="s">
        <v>663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>
      <c r="A3" s="143" t="s">
        <v>658</v>
      </c>
      <c r="B3" s="3"/>
      <c r="C3" s="3"/>
      <c r="D3" s="3"/>
      <c r="E3" s="3"/>
      <c r="F3" s="3"/>
      <c r="G3" s="3"/>
      <c r="H3" s="7"/>
      <c r="I3" s="7" t="s">
        <v>3</v>
      </c>
    </row>
    <row r="4" spans="1:9">
      <c r="A4" s="67"/>
      <c r="B4" s="10" t="s">
        <v>659</v>
      </c>
      <c r="C4" s="10" t="s">
        <v>5</v>
      </c>
      <c r="D4" s="10" t="s">
        <v>6</v>
      </c>
      <c r="E4" s="10"/>
      <c r="F4" s="10" t="s">
        <v>660</v>
      </c>
      <c r="G4" s="10"/>
      <c r="H4" s="10" t="s">
        <v>8</v>
      </c>
      <c r="I4" s="10" t="s">
        <v>9</v>
      </c>
    </row>
    <row r="5" spans="1:9" ht="15" customHeight="1">
      <c r="A5" s="80"/>
      <c r="B5" s="610" t="s">
        <v>520</v>
      </c>
      <c r="C5" s="610"/>
      <c r="D5" s="610"/>
      <c r="E5" s="610"/>
      <c r="F5" s="610"/>
      <c r="G5" s="610"/>
      <c r="H5" s="610"/>
      <c r="I5" s="14" t="s">
        <v>10</v>
      </c>
    </row>
    <row r="6" spans="1:9" ht="3" customHeight="1">
      <c r="A6" s="6"/>
      <c r="B6" s="149"/>
      <c r="C6" s="149"/>
      <c r="D6" s="149"/>
      <c r="E6" s="149"/>
      <c r="F6" s="149"/>
      <c r="G6" s="149"/>
      <c r="H6" s="149"/>
      <c r="I6" s="3"/>
    </row>
    <row r="7" spans="1:9" ht="10.15" customHeight="1">
      <c r="A7" s="6" t="s">
        <v>11</v>
      </c>
      <c r="B7" s="20">
        <v>481.11504300000001</v>
      </c>
      <c r="C7" s="20">
        <v>0</v>
      </c>
      <c r="D7" s="15">
        <v>481.11504300000001</v>
      </c>
      <c r="E7" s="144"/>
      <c r="F7" s="15">
        <v>145.95500000000001</v>
      </c>
      <c r="G7" s="15"/>
      <c r="H7" s="20">
        <v>335.16004299999997</v>
      </c>
      <c r="I7" s="399">
        <v>1.4639837291481901</v>
      </c>
    </row>
    <row r="8" spans="1:9" ht="10.15" customHeight="1">
      <c r="A8" s="6" t="s">
        <v>12</v>
      </c>
      <c r="B8" s="20">
        <v>481.352486</v>
      </c>
      <c r="C8" s="20">
        <v>1.1000000000000001</v>
      </c>
      <c r="D8" s="15">
        <v>482.45248600000002</v>
      </c>
      <c r="E8" s="144"/>
      <c r="F8" s="15">
        <v>131.125</v>
      </c>
      <c r="G8" s="15"/>
      <c r="H8" s="20">
        <v>351.32748600000002</v>
      </c>
      <c r="I8" s="399">
        <v>1.52</v>
      </c>
    </row>
    <row r="9" spans="1:9" ht="10.15" customHeight="1">
      <c r="A9" s="6" t="s">
        <v>13</v>
      </c>
      <c r="B9" s="20">
        <v>465.89732500000002</v>
      </c>
      <c r="C9" s="20">
        <v>10.8</v>
      </c>
      <c r="D9" s="15">
        <v>476.69732499999998</v>
      </c>
      <c r="E9" s="144"/>
      <c r="F9" s="15">
        <v>122.325</v>
      </c>
      <c r="G9" s="15"/>
      <c r="H9" s="20">
        <v>354.37232499999999</v>
      </c>
      <c r="I9" s="399">
        <v>1.5188123065977499</v>
      </c>
    </row>
    <row r="10" spans="1:9" ht="10.15" customHeight="1">
      <c r="A10" s="6" t="s">
        <v>14</v>
      </c>
      <c r="B10" s="20">
        <v>482.85060299999998</v>
      </c>
      <c r="C10" s="20">
        <v>6.5</v>
      </c>
      <c r="D10" s="15">
        <v>489.35060299999998</v>
      </c>
      <c r="E10" s="144"/>
      <c r="F10" s="15">
        <v>117.158</v>
      </c>
      <c r="G10" s="15"/>
      <c r="H10" s="20">
        <v>372.19260299999996</v>
      </c>
      <c r="I10" s="399">
        <v>1.5812078212290499</v>
      </c>
    </row>
    <row r="11" spans="1:9" ht="10.15" customHeight="1">
      <c r="A11" s="6" t="s">
        <v>15</v>
      </c>
      <c r="B11" s="20">
        <v>587.29389000000003</v>
      </c>
      <c r="C11" s="20">
        <v>1.5</v>
      </c>
      <c r="D11" s="15">
        <v>588.79389000000003</v>
      </c>
      <c r="E11" s="144"/>
      <c r="F11" s="15">
        <v>137.26900000000001</v>
      </c>
      <c r="G11" s="15"/>
      <c r="H11" s="20">
        <v>451.52489000000003</v>
      </c>
      <c r="I11" s="399">
        <v>1.9014136220459199</v>
      </c>
    </row>
    <row r="12" spans="1:9" ht="10.15" customHeight="1">
      <c r="A12" s="6" t="s">
        <v>16</v>
      </c>
      <c r="B12" s="20">
        <v>619.15520100000003</v>
      </c>
      <c r="C12" s="20">
        <v>7.4720000000000004</v>
      </c>
      <c r="D12" s="15">
        <v>626.62720100000001</v>
      </c>
      <c r="E12" s="144"/>
      <c r="F12" s="15">
        <v>166.34899999999999</v>
      </c>
      <c r="G12" s="15"/>
      <c r="H12" s="20">
        <v>460.27820100000002</v>
      </c>
      <c r="I12" s="399">
        <v>1.9207229279162701</v>
      </c>
    </row>
    <row r="13" spans="1:9" ht="10.15" customHeight="1">
      <c r="A13" s="6" t="s">
        <v>17</v>
      </c>
      <c r="B13" s="20">
        <v>615.29524900000001</v>
      </c>
      <c r="C13" s="20">
        <v>12.314</v>
      </c>
      <c r="D13" s="15">
        <v>627.60924899999998</v>
      </c>
      <c r="E13" s="144"/>
      <c r="F13" s="15">
        <v>185.625</v>
      </c>
      <c r="G13" s="15"/>
      <c r="H13" s="20">
        <v>441.98424899999998</v>
      </c>
      <c r="I13" s="399">
        <v>1.82801280895345</v>
      </c>
    </row>
    <row r="14" spans="1:9" ht="10.15" customHeight="1">
      <c r="A14" s="6" t="s">
        <v>18</v>
      </c>
      <c r="B14" s="20">
        <v>666.25410499999998</v>
      </c>
      <c r="C14" s="20">
        <v>17.786000000000001</v>
      </c>
      <c r="D14" s="15">
        <v>684.04010500000004</v>
      </c>
      <c r="E14" s="144"/>
      <c r="F14" s="15">
        <v>225.321</v>
      </c>
      <c r="G14" s="15"/>
      <c r="H14" s="20">
        <v>458.71910500000001</v>
      </c>
      <c r="I14" s="399">
        <v>1.88014273652457</v>
      </c>
    </row>
    <row r="15" spans="1:9" ht="10.15" customHeight="1">
      <c r="A15" s="6" t="s">
        <v>19</v>
      </c>
      <c r="B15" s="20">
        <v>711.54346980000003</v>
      </c>
      <c r="C15" s="20">
        <v>21.763999999999999</v>
      </c>
      <c r="D15" s="15">
        <v>733.30746980000004</v>
      </c>
      <c r="E15" s="144"/>
      <c r="F15" s="15">
        <v>222.55799999999999</v>
      </c>
      <c r="G15" s="15"/>
      <c r="H15" s="20">
        <v>510.74946980000004</v>
      </c>
      <c r="I15" s="399">
        <v>2.0743285374293299</v>
      </c>
    </row>
    <row r="16" spans="1:9" ht="10.15" customHeight="1">
      <c r="A16" s="6" t="s">
        <v>20</v>
      </c>
      <c r="B16" s="20">
        <v>687.22684000000004</v>
      </c>
      <c r="C16" s="20">
        <v>23.736000000000001</v>
      </c>
      <c r="D16" s="15">
        <v>710.96284000000003</v>
      </c>
      <c r="E16" s="144"/>
      <c r="F16" s="15">
        <v>233.22800000000001</v>
      </c>
      <c r="G16" s="15"/>
      <c r="H16" s="20">
        <v>477.73484000000002</v>
      </c>
      <c r="I16" s="399">
        <v>1.9212449177387501</v>
      </c>
    </row>
    <row r="17" spans="1:12" ht="10.15" customHeight="1">
      <c r="A17" s="6" t="s">
        <v>21</v>
      </c>
      <c r="B17" s="20">
        <v>722.99149899999998</v>
      </c>
      <c r="C17" s="20">
        <v>23.384</v>
      </c>
      <c r="D17" s="15">
        <v>746.37549899999999</v>
      </c>
      <c r="E17" s="144"/>
      <c r="F17" s="20">
        <v>294.54700000000003</v>
      </c>
      <c r="G17" s="20"/>
      <c r="H17" s="20">
        <v>451.82849899999997</v>
      </c>
      <c r="I17" s="399">
        <v>1.7974853461273801</v>
      </c>
    </row>
    <row r="18" spans="1:12" ht="10.15" customHeight="1">
      <c r="A18" s="6" t="s">
        <v>22</v>
      </c>
      <c r="B18" s="20">
        <v>712.48961999999995</v>
      </c>
      <c r="C18" s="20">
        <v>18.091999999999999</v>
      </c>
      <c r="D18" s="15">
        <v>730.58161999999993</v>
      </c>
      <c r="E18" s="144"/>
      <c r="F18" s="20">
        <v>279.27100000000002</v>
      </c>
      <c r="G18" s="20"/>
      <c r="H18" s="20">
        <v>451.31061999999991</v>
      </c>
      <c r="I18" s="399">
        <v>1.77</v>
      </c>
    </row>
    <row r="19" spans="1:12" ht="10.15" customHeight="1">
      <c r="A19" s="6" t="s">
        <v>23</v>
      </c>
      <c r="B19" s="20">
        <v>678.50909999999999</v>
      </c>
      <c r="C19" s="20">
        <v>14.771000000000001</v>
      </c>
      <c r="D19" s="15">
        <v>693.28009999999995</v>
      </c>
      <c r="E19" s="144"/>
      <c r="F19" s="20">
        <v>277.536</v>
      </c>
      <c r="G19" s="20"/>
      <c r="H19" s="20">
        <v>415.74409999999995</v>
      </c>
      <c r="I19" s="399">
        <v>1.61</v>
      </c>
    </row>
    <row r="20" spans="1:12" ht="10.15" customHeight="1">
      <c r="A20" s="6" t="s">
        <v>368</v>
      </c>
      <c r="B20" s="20">
        <v>743.38550759999998</v>
      </c>
      <c r="C20" s="20">
        <v>15.33</v>
      </c>
      <c r="D20" s="15">
        <v>758.71550760000002</v>
      </c>
      <c r="E20" s="144"/>
      <c r="F20" s="20">
        <v>275.81</v>
      </c>
      <c r="G20" s="20"/>
      <c r="H20" s="20">
        <v>482.90550760000002</v>
      </c>
      <c r="I20" s="399">
        <v>1.85</v>
      </c>
    </row>
    <row r="21" spans="1:12" ht="10.15" customHeight="1">
      <c r="A21" s="6" t="s">
        <v>244</v>
      </c>
      <c r="B21" s="20">
        <v>697.66456140000003</v>
      </c>
      <c r="C21" s="20">
        <v>22.37</v>
      </c>
      <c r="D21" s="15">
        <v>720.03456140000003</v>
      </c>
      <c r="E21" s="144"/>
      <c r="F21" s="20">
        <v>266.48</v>
      </c>
      <c r="G21" s="20"/>
      <c r="H21" s="20">
        <v>453.55456140000001</v>
      </c>
      <c r="I21" s="399">
        <v>1.71</v>
      </c>
    </row>
    <row r="22" spans="1:12" ht="10.15" customHeight="1">
      <c r="A22" s="23" t="s">
        <v>26</v>
      </c>
      <c r="B22" s="157">
        <v>678.6</v>
      </c>
      <c r="C22" s="157">
        <v>26.52</v>
      </c>
      <c r="D22" s="15">
        <v>705.12</v>
      </c>
      <c r="E22" s="157"/>
      <c r="F22" s="24">
        <v>261.52</v>
      </c>
      <c r="G22" s="24"/>
      <c r="H22" s="20">
        <v>443.5</v>
      </c>
      <c r="I22" s="158">
        <v>1.66</v>
      </c>
    </row>
    <row r="23" spans="1:12" ht="10.15" customHeight="1">
      <c r="A23" s="23" t="s">
        <v>27</v>
      </c>
      <c r="B23" s="157">
        <v>659.63</v>
      </c>
      <c r="C23" s="157">
        <v>25.96</v>
      </c>
      <c r="D23" s="24">
        <v>685.59</v>
      </c>
      <c r="E23" s="157"/>
      <c r="F23" s="24">
        <v>259.74</v>
      </c>
      <c r="G23" s="24"/>
      <c r="H23" s="28">
        <v>425.8</v>
      </c>
      <c r="I23" s="158">
        <v>1.57</v>
      </c>
    </row>
    <row r="24" spans="1:12" ht="10.15" customHeight="1">
      <c r="A24" s="23" t="s">
        <v>149</v>
      </c>
      <c r="B24" s="157">
        <v>674.7</v>
      </c>
      <c r="C24" s="157">
        <v>24.7</v>
      </c>
      <c r="D24" s="24">
        <v>699.4</v>
      </c>
      <c r="E24" s="157"/>
      <c r="F24" s="24">
        <v>265.89999999999998</v>
      </c>
      <c r="G24" s="24"/>
      <c r="H24" s="28">
        <v>433.5</v>
      </c>
      <c r="I24" s="158">
        <v>1.58</v>
      </c>
    </row>
    <row r="25" spans="1:12" ht="10.15" customHeight="1">
      <c r="A25" s="23" t="s">
        <v>29</v>
      </c>
      <c r="B25" s="157">
        <v>640.29999999999995</v>
      </c>
      <c r="C25" s="157">
        <v>54.6</v>
      </c>
      <c r="D25" s="24">
        <v>694.9</v>
      </c>
      <c r="E25" s="157"/>
      <c r="F25" s="24">
        <v>244</v>
      </c>
      <c r="G25" s="24"/>
      <c r="H25" s="28">
        <v>450.9</v>
      </c>
      <c r="I25" s="158">
        <v>1.62</v>
      </c>
      <c r="J25" s="19"/>
    </row>
    <row r="26" spans="1:12" ht="10.15" customHeight="1">
      <c r="A26" s="23" t="s">
        <v>30</v>
      </c>
      <c r="B26" s="157">
        <v>579.9</v>
      </c>
      <c r="C26" s="157">
        <v>38.200000000000003</v>
      </c>
      <c r="D26" s="24">
        <v>618.1</v>
      </c>
      <c r="E26" s="157"/>
      <c r="F26" s="24">
        <v>175</v>
      </c>
      <c r="G26" s="24"/>
      <c r="H26" s="28">
        <v>443</v>
      </c>
      <c r="I26" s="158">
        <v>1.58</v>
      </c>
      <c r="J26" s="19"/>
    </row>
    <row r="27" spans="1:12" ht="10.15" customHeight="1">
      <c r="A27" s="23" t="s">
        <v>31</v>
      </c>
      <c r="B27" s="157">
        <v>643.23800000000006</v>
      </c>
      <c r="C27" s="157">
        <v>26.229239</v>
      </c>
      <c r="D27" s="24">
        <v>669.46723900000006</v>
      </c>
      <c r="E27" s="157"/>
      <c r="F27" s="24">
        <v>241.23217600000004</v>
      </c>
      <c r="G27" s="24"/>
      <c r="H27" s="28">
        <v>428.23506300000003</v>
      </c>
      <c r="I27" s="158">
        <v>1.5082926763396172</v>
      </c>
      <c r="J27" s="30"/>
      <c r="K27" s="19"/>
      <c r="L27" s="19"/>
    </row>
    <row r="28" spans="1:12" ht="10.15" customHeight="1">
      <c r="A28" s="23" t="s">
        <v>32</v>
      </c>
      <c r="B28" s="157">
        <v>637.71</v>
      </c>
      <c r="C28" s="157">
        <v>33.716969000000006</v>
      </c>
      <c r="D28" s="24">
        <v>671.4269690000001</v>
      </c>
      <c r="E28" s="157"/>
      <c r="F28" s="24">
        <v>250.26840900000002</v>
      </c>
      <c r="G28" s="24"/>
      <c r="H28" s="28">
        <v>421.15856000000008</v>
      </c>
      <c r="I28" s="158">
        <v>1.4685384540389412</v>
      </c>
      <c r="J28" s="30"/>
      <c r="K28" s="19"/>
      <c r="L28" s="19"/>
    </row>
    <row r="29" spans="1:12" ht="10.15" customHeight="1">
      <c r="A29" s="23" t="s">
        <v>151</v>
      </c>
      <c r="B29" s="157">
        <v>667.08199999999999</v>
      </c>
      <c r="C29" s="157">
        <v>32.333409000000003</v>
      </c>
      <c r="D29" s="24">
        <v>699.41540899999995</v>
      </c>
      <c r="E29" s="157"/>
      <c r="F29" s="24">
        <v>255.51197399999998</v>
      </c>
      <c r="G29" s="24"/>
      <c r="H29" s="28">
        <v>443.90343499999994</v>
      </c>
      <c r="I29" s="158">
        <v>1.5332520859933543</v>
      </c>
      <c r="J29" s="30"/>
      <c r="K29" s="19"/>
      <c r="L29" s="19"/>
    </row>
    <row r="30" spans="1:12" ht="10.15" customHeight="1">
      <c r="A30" s="23" t="s">
        <v>152</v>
      </c>
      <c r="B30" s="157">
        <v>640.6</v>
      </c>
      <c r="C30" s="157">
        <v>22.939142</v>
      </c>
      <c r="D30" s="24">
        <v>663.53914199999997</v>
      </c>
      <c r="E30" s="157"/>
      <c r="F30" s="24">
        <v>264.31158199999999</v>
      </c>
      <c r="G30" s="24"/>
      <c r="H30" s="28">
        <v>399.22755999999998</v>
      </c>
      <c r="I30" s="158">
        <v>1.3663197838927015</v>
      </c>
      <c r="J30" s="30"/>
      <c r="K30" s="19"/>
      <c r="L30" s="19"/>
    </row>
    <row r="31" spans="1:12" ht="10.15" customHeight="1">
      <c r="A31" s="23" t="s">
        <v>35</v>
      </c>
      <c r="B31" s="157">
        <v>651.54600000000005</v>
      </c>
      <c r="C31" s="157">
        <v>44.340361999999992</v>
      </c>
      <c r="D31" s="24">
        <v>695.88636200000008</v>
      </c>
      <c r="E31" s="157"/>
      <c r="F31" s="24">
        <v>251.12300099999996</v>
      </c>
      <c r="G31" s="24"/>
      <c r="H31" s="28">
        <v>444.76336100000015</v>
      </c>
      <c r="I31" s="158">
        <v>1.508111628510385</v>
      </c>
      <c r="J31" s="30"/>
      <c r="K31" s="19"/>
      <c r="L31" s="19"/>
    </row>
    <row r="32" spans="1:12" ht="10.15" customHeight="1">
      <c r="A32" s="23" t="s">
        <v>36</v>
      </c>
      <c r="B32" s="157">
        <v>623.25199999999995</v>
      </c>
      <c r="C32" s="157">
        <v>47.663153000000001</v>
      </c>
      <c r="D32" s="24">
        <v>670.91515299999992</v>
      </c>
      <c r="E32" s="157"/>
      <c r="F32" s="24">
        <v>241.45120900000001</v>
      </c>
      <c r="G32" s="24"/>
      <c r="H32" s="28">
        <v>429.46394399999991</v>
      </c>
      <c r="I32" s="158">
        <v>1.4428654855900112</v>
      </c>
      <c r="J32" s="30"/>
      <c r="K32" s="19"/>
      <c r="L32" s="19"/>
    </row>
    <row r="33" spans="1:12" ht="10.15" customHeight="1">
      <c r="A33" s="23" t="s">
        <v>153</v>
      </c>
      <c r="B33" s="157">
        <v>636.33399999999995</v>
      </c>
      <c r="C33" s="157">
        <v>63.63960800000001</v>
      </c>
      <c r="D33" s="24">
        <v>699.97360800000001</v>
      </c>
      <c r="E33" s="157"/>
      <c r="F33" s="24">
        <v>247.40149499999998</v>
      </c>
      <c r="G33" s="24"/>
      <c r="H33" s="28">
        <v>452.57211300000006</v>
      </c>
      <c r="I33" s="158">
        <v>1.5056904082286349</v>
      </c>
      <c r="J33" s="30"/>
      <c r="K33" s="19"/>
      <c r="L33" s="19"/>
    </row>
    <row r="34" spans="1:12" ht="10.15" customHeight="1">
      <c r="A34" s="23" t="s">
        <v>154</v>
      </c>
      <c r="B34" s="157">
        <v>731.30200000000002</v>
      </c>
      <c r="C34" s="157">
        <v>47.680899000000004</v>
      </c>
      <c r="D34" s="24">
        <v>778.98289899999997</v>
      </c>
      <c r="E34" s="157"/>
      <c r="F34" s="24">
        <v>335.94796900000006</v>
      </c>
      <c r="G34" s="24"/>
      <c r="H34" s="28">
        <v>443.03492999999992</v>
      </c>
      <c r="I34" s="158">
        <v>1.4597215389171818</v>
      </c>
      <c r="J34" s="30"/>
      <c r="K34" s="19"/>
      <c r="L34" s="19"/>
    </row>
    <row r="35" spans="1:12" ht="10.15" customHeight="1">
      <c r="A35" s="23" t="s">
        <v>155</v>
      </c>
      <c r="B35" s="157">
        <v>694.39200000000005</v>
      </c>
      <c r="C35" s="157">
        <v>42.540956999999999</v>
      </c>
      <c r="D35" s="24">
        <v>736.9329570000001</v>
      </c>
      <c r="E35" s="157"/>
      <c r="F35" s="24">
        <v>318.11547999999999</v>
      </c>
      <c r="G35" s="24"/>
      <c r="H35" s="28">
        <v>418.81747700000011</v>
      </c>
      <c r="I35" s="158">
        <v>1.3677561048028319</v>
      </c>
      <c r="J35" s="30"/>
      <c r="K35" s="19"/>
      <c r="L35" s="19"/>
    </row>
    <row r="36" spans="1:12" ht="10.15" customHeight="1">
      <c r="A36" s="23" t="s">
        <v>156</v>
      </c>
      <c r="B36" s="157">
        <v>735.78399999999999</v>
      </c>
      <c r="C36" s="157">
        <v>46.567324999999997</v>
      </c>
      <c r="D36" s="24">
        <v>782.35132499999997</v>
      </c>
      <c r="E36" s="157"/>
      <c r="F36" s="24">
        <v>370.42335400000007</v>
      </c>
      <c r="G36" s="24"/>
      <c r="H36" s="28">
        <v>411.9279709999999</v>
      </c>
      <c r="I36" s="158">
        <v>1.3338199572957916</v>
      </c>
      <c r="J36" s="30"/>
      <c r="K36" s="19"/>
      <c r="L36" s="19"/>
    </row>
    <row r="37" spans="1:12" ht="10.15" customHeight="1">
      <c r="A37" s="23" t="s">
        <v>41</v>
      </c>
      <c r="B37" s="157">
        <v>687.98199999999997</v>
      </c>
      <c r="C37" s="157">
        <v>42.770450999999994</v>
      </c>
      <c r="D37" s="24">
        <v>730.75245099999995</v>
      </c>
      <c r="E37" s="157"/>
      <c r="F37" s="24">
        <v>323.06066900000002</v>
      </c>
      <c r="G37" s="24"/>
      <c r="H37" s="28">
        <v>407.69178199999993</v>
      </c>
      <c r="I37" s="158">
        <v>1.3127941914116532</v>
      </c>
      <c r="J37" s="30"/>
      <c r="K37" s="19"/>
      <c r="L37" s="30"/>
    </row>
    <row r="38" spans="1:12" ht="10.15" customHeight="1">
      <c r="A38" s="23" t="s">
        <v>157</v>
      </c>
      <c r="B38" s="157">
        <v>666.08199999999999</v>
      </c>
      <c r="C38" s="157">
        <v>39.711966999999994</v>
      </c>
      <c r="D38" s="24">
        <v>705.79396699999995</v>
      </c>
      <c r="E38" s="157"/>
      <c r="F38" s="24">
        <v>293.87739399999998</v>
      </c>
      <c r="G38" s="24"/>
      <c r="H38" s="28">
        <v>411.91657299999997</v>
      </c>
      <c r="I38" s="158">
        <v>1.3167848860582394</v>
      </c>
      <c r="J38" s="30"/>
      <c r="K38" s="19"/>
      <c r="L38" s="30"/>
    </row>
    <row r="39" spans="1:12" ht="10.15" customHeight="1">
      <c r="A39" s="23" t="s">
        <v>44</v>
      </c>
      <c r="B39" s="157">
        <v>651.55200000000002</v>
      </c>
      <c r="C39" s="157">
        <v>36.582052410000003</v>
      </c>
      <c r="D39" s="54">
        <v>688.13405240999998</v>
      </c>
      <c r="E39" s="157"/>
      <c r="F39" s="24">
        <v>273.15129011999994</v>
      </c>
      <c r="G39" s="24"/>
      <c r="H39" s="28">
        <v>414.98276229000004</v>
      </c>
      <c r="I39" s="158">
        <v>1.3170314405728445</v>
      </c>
      <c r="J39" s="30"/>
      <c r="K39" s="19"/>
      <c r="L39" s="30"/>
    </row>
    <row r="40" spans="1:12" ht="10.15" customHeight="1">
      <c r="A40" s="23" t="s">
        <v>159</v>
      </c>
      <c r="B40" s="157">
        <v>757.26800000000003</v>
      </c>
      <c r="C40" s="157">
        <v>30.823596200000008</v>
      </c>
      <c r="D40" s="54">
        <v>788.09159620000003</v>
      </c>
      <c r="E40" s="157"/>
      <c r="F40" s="24">
        <v>351.39321465999996</v>
      </c>
      <c r="G40" s="24"/>
      <c r="H40" s="28">
        <v>436.69838154000007</v>
      </c>
      <c r="I40" s="158">
        <v>1.3762160401715895</v>
      </c>
      <c r="J40" s="30"/>
      <c r="K40" s="19"/>
      <c r="L40" s="30"/>
    </row>
    <row r="41" spans="1:12" ht="10.15" customHeight="1">
      <c r="A41" s="23" t="s">
        <v>233</v>
      </c>
      <c r="B41" s="157">
        <v>665.64200000000005</v>
      </c>
      <c r="C41" s="157">
        <v>38.267636860000003</v>
      </c>
      <c r="D41" s="54">
        <v>703.90963686000009</v>
      </c>
      <c r="E41" s="157"/>
      <c r="F41" s="24">
        <v>280.60196448000005</v>
      </c>
      <c r="G41" s="24"/>
      <c r="H41" s="28">
        <v>423.30767238000004</v>
      </c>
      <c r="I41" s="158">
        <v>1.3241133725047121</v>
      </c>
      <c r="J41" s="30"/>
      <c r="K41" s="19"/>
      <c r="L41" s="30"/>
    </row>
    <row r="42" spans="1:12" ht="10.15" customHeight="1">
      <c r="A42" s="23" t="s">
        <v>573</v>
      </c>
      <c r="B42" s="157">
        <v>638.04600000000005</v>
      </c>
      <c r="C42" s="157">
        <v>54.377905530000007</v>
      </c>
      <c r="D42" s="54">
        <v>692.42390553000007</v>
      </c>
      <c r="E42" s="157"/>
      <c r="F42" s="24">
        <v>252.42377800000003</v>
      </c>
      <c r="G42" s="24"/>
      <c r="H42" s="28">
        <v>440.00012753000004</v>
      </c>
      <c r="I42" s="158">
        <v>1.3665327509371206</v>
      </c>
      <c r="J42" s="30"/>
      <c r="K42" s="19"/>
      <c r="L42" s="30"/>
    </row>
    <row r="43" spans="1:12" ht="10.15" customHeight="1">
      <c r="A43" s="23" t="s">
        <v>583</v>
      </c>
      <c r="B43" s="157">
        <v>681.404</v>
      </c>
      <c r="C43" s="157">
        <v>30.910612630000003</v>
      </c>
      <c r="D43" s="54">
        <v>712.31461263000006</v>
      </c>
      <c r="E43" s="157"/>
      <c r="F43" s="24">
        <v>280.23855459000004</v>
      </c>
      <c r="G43" s="24"/>
      <c r="H43" s="28">
        <v>432.07605804000002</v>
      </c>
      <c r="I43" s="158">
        <v>1.3326732889733648</v>
      </c>
      <c r="J43" s="30"/>
      <c r="K43" s="19"/>
      <c r="L43" s="30"/>
    </row>
    <row r="44" spans="1:12" ht="10.15" customHeight="1">
      <c r="A44" s="31" t="s">
        <v>621</v>
      </c>
      <c r="B44" s="161">
        <v>561.94799999999998</v>
      </c>
      <c r="C44" s="161">
        <v>80.424121139999997</v>
      </c>
      <c r="D44" s="32">
        <v>642.37212113999999</v>
      </c>
      <c r="E44" s="161"/>
      <c r="F44" s="33">
        <v>236.90151066999999</v>
      </c>
      <c r="G44" s="33"/>
      <c r="H44" s="34">
        <v>405.47061047</v>
      </c>
      <c r="I44" s="162">
        <v>1.243139226188114</v>
      </c>
      <c r="J44" s="30"/>
      <c r="K44" s="19"/>
      <c r="L44" s="30"/>
    </row>
    <row r="45" spans="1:12" ht="12" customHeight="1">
      <c r="A45" s="599" t="s">
        <v>662</v>
      </c>
      <c r="B45" s="40"/>
      <c r="C45" s="41"/>
      <c r="D45" s="40"/>
      <c r="E45" s="40"/>
      <c r="F45" s="40"/>
      <c r="G45" s="40"/>
      <c r="H45" s="40"/>
      <c r="I45" s="40"/>
    </row>
    <row r="46" spans="1:12" ht="9.9499999999999993" customHeight="1">
      <c r="A46" s="39" t="s">
        <v>661</v>
      </c>
      <c r="B46" s="400"/>
      <c r="C46" s="400"/>
      <c r="D46" s="400"/>
      <c r="E46" s="400"/>
      <c r="F46" s="400"/>
      <c r="G46" s="400"/>
      <c r="H46" s="400"/>
      <c r="I46" s="400"/>
    </row>
    <row r="47" spans="1:12" ht="9.9499999999999993" customHeight="1">
      <c r="A47" s="147" t="s">
        <v>369</v>
      </c>
      <c r="B47" s="40"/>
      <c r="C47" s="41"/>
      <c r="D47" s="40"/>
      <c r="E47" s="40"/>
      <c r="F47" s="40"/>
      <c r="G47" s="40"/>
      <c r="H47" s="40"/>
      <c r="I47" s="40"/>
      <c r="J47" s="42"/>
      <c r="K47" s="42"/>
    </row>
    <row r="48" spans="1:12">
      <c r="A48" s="43" t="s">
        <v>43</v>
      </c>
    </row>
    <row r="49" spans="2:11">
      <c r="B49" s="19"/>
      <c r="C49" s="19"/>
      <c r="D49" s="19"/>
      <c r="I49" s="19"/>
      <c r="J49" s="19"/>
      <c r="K49" s="30"/>
    </row>
    <row r="50" spans="2:11">
      <c r="B50" s="19"/>
      <c r="C50" s="19"/>
      <c r="D50" s="19"/>
      <c r="F50" s="19"/>
      <c r="H50" s="19"/>
      <c r="I50" s="19"/>
      <c r="J50" s="19"/>
      <c r="K50" s="30"/>
    </row>
    <row r="51" spans="2:11">
      <c r="B51" s="19"/>
      <c r="C51" s="19"/>
      <c r="D51" s="30"/>
      <c r="F51" s="19"/>
      <c r="H51" s="19"/>
      <c r="I51" s="19"/>
      <c r="J51" s="19"/>
      <c r="K51" s="30"/>
    </row>
    <row r="52" spans="2:11">
      <c r="B52" s="19"/>
      <c r="C52" s="19"/>
      <c r="D52" s="30"/>
      <c r="F52" s="19"/>
      <c r="H52" s="19"/>
      <c r="I52" s="19"/>
      <c r="J52" s="19"/>
      <c r="K52" s="30"/>
    </row>
    <row r="53" spans="2:11">
      <c r="B53" s="19"/>
      <c r="C53" s="19"/>
      <c r="D53" s="30"/>
      <c r="F53" s="19"/>
      <c r="H53" s="19"/>
      <c r="I53" s="19"/>
      <c r="J53" s="19"/>
      <c r="K53" s="30"/>
    </row>
    <row r="54" spans="2:11">
      <c r="B54" s="19"/>
      <c r="C54" s="19"/>
      <c r="D54" s="30"/>
      <c r="F54" s="19"/>
      <c r="H54" s="19"/>
      <c r="I54" s="30"/>
    </row>
    <row r="55" spans="2:11">
      <c r="B55" s="19"/>
      <c r="C55" s="19"/>
      <c r="D55" s="30"/>
      <c r="F55" s="19"/>
      <c r="H55" s="19"/>
      <c r="I55" s="30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I101"/>
  <sheetViews>
    <sheetView showGridLines="0" zoomScaleNormal="100" workbookViewId="0">
      <selection activeCell="P2" sqref="P2"/>
    </sheetView>
  </sheetViews>
  <sheetFormatPr defaultColWidth="9.7109375" defaultRowHeight="12"/>
  <cols>
    <col min="1" max="1" width="8.28515625" customWidth="1"/>
    <col min="2" max="2" width="9.42578125" customWidth="1"/>
    <col min="3" max="3" width="9" customWidth="1"/>
    <col min="4" max="4" width="7.42578125" customWidth="1"/>
    <col min="5" max="5" width="9.5703125" customWidth="1"/>
    <col min="6" max="6" width="7.7109375" customWidth="1"/>
    <col min="7" max="7" width="1.7109375" customWidth="1"/>
    <col min="8" max="8" width="8.140625" customWidth="1"/>
    <col min="9" max="11" width="7.28515625" customWidth="1"/>
    <col min="12" max="12" width="7.85546875" customWidth="1"/>
    <col min="13" max="14" width="7.28515625" customWidth="1"/>
    <col min="15" max="15" width="8.28515625" customWidth="1"/>
    <col min="16" max="18" width="16.5703125" bestFit="1" customWidth="1"/>
  </cols>
  <sheetData>
    <row r="1" spans="1:26" ht="12" customHeight="1">
      <c r="A1" s="1" t="s">
        <v>576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>
      <c r="A2" s="3"/>
      <c r="B2" s="2"/>
      <c r="C2" s="1" t="s">
        <v>370</v>
      </c>
      <c r="D2" s="2"/>
      <c r="E2" s="2"/>
      <c r="F2" s="2"/>
      <c r="G2" s="80"/>
      <c r="H2" s="617" t="s">
        <v>371</v>
      </c>
      <c r="I2" s="617"/>
      <c r="J2" s="617"/>
      <c r="K2" s="617"/>
      <c r="L2" s="617"/>
      <c r="M2" s="617"/>
      <c r="N2" s="617"/>
    </row>
    <row r="3" spans="1:26" ht="12" customHeight="1">
      <c r="A3" s="6" t="s">
        <v>287</v>
      </c>
      <c r="B3" s="58" t="s">
        <v>372</v>
      </c>
      <c r="C3" s="58" t="s">
        <v>373</v>
      </c>
      <c r="D3" s="58"/>
      <c r="E3" s="58"/>
      <c r="F3" s="58" t="s">
        <v>374</v>
      </c>
      <c r="G3" s="58"/>
      <c r="H3" s="58"/>
      <c r="I3" s="58" t="s">
        <v>375</v>
      </c>
      <c r="J3" s="58" t="s">
        <v>376</v>
      </c>
      <c r="K3" s="58"/>
      <c r="L3" s="381" t="s">
        <v>377</v>
      </c>
      <c r="M3" s="58" t="s">
        <v>378</v>
      </c>
      <c r="N3" s="401" t="s">
        <v>379</v>
      </c>
      <c r="O3" s="401"/>
    </row>
    <row r="4" spans="1:26" ht="11.1" customHeight="1">
      <c r="A4" s="2"/>
      <c r="B4" s="580" t="s">
        <v>380</v>
      </c>
      <c r="C4" s="292" t="s">
        <v>381</v>
      </c>
      <c r="D4" s="292" t="s">
        <v>382</v>
      </c>
      <c r="E4" s="292" t="s">
        <v>383</v>
      </c>
      <c r="F4" s="292" t="s">
        <v>384</v>
      </c>
      <c r="G4" s="292"/>
      <c r="H4" s="292" t="s">
        <v>385</v>
      </c>
      <c r="I4" s="292" t="s">
        <v>386</v>
      </c>
      <c r="J4" s="292" t="s">
        <v>387</v>
      </c>
      <c r="K4" s="292" t="s">
        <v>388</v>
      </c>
      <c r="L4" s="11" t="s">
        <v>389</v>
      </c>
      <c r="M4" s="292" t="s">
        <v>390</v>
      </c>
      <c r="N4" s="402" t="s">
        <v>389</v>
      </c>
      <c r="O4" s="402"/>
    </row>
    <row r="5" spans="1:26" ht="15" customHeight="1">
      <c r="A5" s="3"/>
      <c r="B5" s="614" t="s">
        <v>519</v>
      </c>
      <c r="C5" s="614"/>
      <c r="D5" s="614"/>
      <c r="E5" s="614"/>
      <c r="F5" s="614"/>
      <c r="G5" s="614"/>
      <c r="H5" s="614"/>
      <c r="I5" s="614"/>
      <c r="J5" s="614"/>
      <c r="K5" s="614"/>
      <c r="L5" s="614"/>
      <c r="M5" s="614"/>
      <c r="N5" s="614"/>
    </row>
    <row r="6" spans="1:26" ht="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403"/>
    </row>
    <row r="7" spans="1:26" ht="10.15" customHeight="1">
      <c r="A7" s="6" t="s">
        <v>180</v>
      </c>
      <c r="B7" s="404">
        <v>14.282269042621399</v>
      </c>
      <c r="C7" s="401">
        <v>2.1</v>
      </c>
      <c r="D7" s="401">
        <v>1.94</v>
      </c>
      <c r="E7" s="344">
        <v>0.35976436403460399</v>
      </c>
      <c r="F7" s="401">
        <v>7.2972210323646198</v>
      </c>
      <c r="G7" s="401"/>
      <c r="H7" s="405">
        <v>19.1986878486221</v>
      </c>
      <c r="I7" s="405">
        <v>0.1</v>
      </c>
      <c r="J7" s="405">
        <f>[9]Fresh!$G14</f>
        <v>2.0820469112825375</v>
      </c>
      <c r="K7" s="405">
        <v>20.77</v>
      </c>
      <c r="L7" s="406">
        <v>0.18</v>
      </c>
      <c r="M7" s="405">
        <v>0.69</v>
      </c>
      <c r="N7" s="405">
        <v>0.14000000000000001</v>
      </c>
      <c r="O7" s="6"/>
      <c r="P7" s="30"/>
      <c r="Q7" s="405"/>
      <c r="R7" s="405"/>
      <c r="S7" s="405"/>
      <c r="T7" s="405"/>
      <c r="U7" s="405"/>
      <c r="V7" s="407"/>
      <c r="W7" s="401"/>
      <c r="X7" s="405"/>
      <c r="Y7" s="405"/>
      <c r="Z7" s="30"/>
    </row>
    <row r="8" spans="1:26" ht="10.15" customHeight="1">
      <c r="A8" s="6" t="s">
        <v>182</v>
      </c>
      <c r="B8" s="404">
        <v>12.3640799074646</v>
      </c>
      <c r="C8" s="401">
        <v>1.95</v>
      </c>
      <c r="D8" s="401">
        <v>2.0299999999999998</v>
      </c>
      <c r="E8" s="344">
        <v>0.41951279172872902</v>
      </c>
      <c r="F8" s="401">
        <v>6.6527865744724499</v>
      </c>
      <c r="G8" s="401"/>
      <c r="H8" s="405">
        <v>16.8491025580017</v>
      </c>
      <c r="I8" s="405">
        <v>0.1</v>
      </c>
      <c r="J8" s="405">
        <f>[9]Fresh!$G15</f>
        <v>1.5504677244302034</v>
      </c>
      <c r="K8" s="405">
        <v>21.48</v>
      </c>
      <c r="L8" s="406">
        <v>0.16</v>
      </c>
      <c r="M8" s="405">
        <v>0.53</v>
      </c>
      <c r="N8" s="405">
        <v>0.21</v>
      </c>
      <c r="O8" s="6"/>
      <c r="P8" s="30"/>
      <c r="Q8" s="405"/>
      <c r="R8" s="405"/>
      <c r="S8" s="405"/>
      <c r="T8" s="405"/>
      <c r="U8" s="405"/>
      <c r="V8" s="407"/>
      <c r="W8" s="401"/>
      <c r="X8" s="405"/>
      <c r="Y8" s="405"/>
      <c r="Z8" s="30"/>
    </row>
    <row r="9" spans="1:26" ht="10.15" customHeight="1">
      <c r="A9" s="6" t="s">
        <v>183</v>
      </c>
      <c r="B9" s="404">
        <v>11.6948679518321</v>
      </c>
      <c r="C9" s="401">
        <v>1.94</v>
      </c>
      <c r="D9" s="401">
        <v>2.09</v>
      </c>
      <c r="E9" s="344">
        <v>0.38334984447799503</v>
      </c>
      <c r="F9" s="401">
        <v>7.2013436755105804</v>
      </c>
      <c r="G9" s="401"/>
      <c r="H9" s="405">
        <v>17.5377461190972</v>
      </c>
      <c r="I9" s="405">
        <v>0.08</v>
      </c>
      <c r="J9" s="405">
        <f>[9]Fresh!$G16</f>
        <v>1.8458688814247974</v>
      </c>
      <c r="K9" s="405">
        <v>22.54</v>
      </c>
      <c r="L9" s="406">
        <v>0.16</v>
      </c>
      <c r="M9" s="405">
        <v>0.52</v>
      </c>
      <c r="N9" s="405">
        <v>0.21</v>
      </c>
      <c r="O9" s="6"/>
      <c r="P9" s="30"/>
      <c r="Q9" s="405"/>
      <c r="R9" s="405"/>
      <c r="S9" s="405"/>
      <c r="T9" s="405"/>
      <c r="U9" s="405"/>
      <c r="V9" s="401"/>
      <c r="W9" s="401"/>
      <c r="X9" s="405"/>
      <c r="Y9" s="405"/>
      <c r="Z9" s="30"/>
    </row>
    <row r="10" spans="1:26" ht="10.15" customHeight="1">
      <c r="A10" s="6" t="s">
        <v>184</v>
      </c>
      <c r="B10" s="404">
        <v>15.038163605867499</v>
      </c>
      <c r="C10" s="401">
        <v>1.88</v>
      </c>
      <c r="D10" s="401">
        <v>2.34</v>
      </c>
      <c r="E10" s="344">
        <v>0.51560075775109104</v>
      </c>
      <c r="F10" s="401">
        <v>7.8363591945894502</v>
      </c>
      <c r="G10" s="401"/>
      <c r="H10" s="405">
        <v>18.2691505406037</v>
      </c>
      <c r="I10" s="405">
        <v>0.08</v>
      </c>
      <c r="J10" s="405">
        <f>[9]Fresh!$G17</f>
        <v>2.193375869480596</v>
      </c>
      <c r="K10" s="405">
        <v>21.25</v>
      </c>
      <c r="L10" s="406">
        <v>0.14000000000000001</v>
      </c>
      <c r="M10" s="405">
        <v>0.73</v>
      </c>
      <c r="N10" s="405">
        <v>0.14000000000000001</v>
      </c>
      <c r="O10" s="6"/>
      <c r="P10" s="30"/>
      <c r="Q10" s="405"/>
      <c r="R10" s="405"/>
      <c r="S10" s="405"/>
      <c r="T10" s="405"/>
      <c r="U10" s="405"/>
      <c r="V10" s="401"/>
      <c r="W10" s="401"/>
      <c r="X10" s="405"/>
      <c r="Y10" s="405"/>
      <c r="Z10" s="30"/>
    </row>
    <row r="11" spans="1:26" ht="10.15" customHeight="1">
      <c r="A11" s="6" t="s">
        <v>185</v>
      </c>
      <c r="B11" s="404">
        <v>11.865372247702499</v>
      </c>
      <c r="C11" s="401">
        <v>1.82</v>
      </c>
      <c r="D11" s="401">
        <v>2.17</v>
      </c>
      <c r="E11" s="344">
        <v>0.45255645007116002</v>
      </c>
      <c r="F11" s="401">
        <v>5.9807506850478998</v>
      </c>
      <c r="G11" s="401"/>
      <c r="H11" s="405">
        <v>18.353083362810999</v>
      </c>
      <c r="I11" s="405">
        <v>0.13</v>
      </c>
      <c r="J11" s="405">
        <f>[9]Fresh!$G18</f>
        <v>1.8308689708386099</v>
      </c>
      <c r="K11" s="405">
        <v>22.18</v>
      </c>
      <c r="L11" s="406">
        <v>0.24</v>
      </c>
      <c r="M11" s="405">
        <v>0.7</v>
      </c>
      <c r="N11" s="405">
        <v>0.13</v>
      </c>
      <c r="O11" s="6"/>
      <c r="P11" s="30"/>
      <c r="Q11" s="405"/>
      <c r="R11" s="405"/>
      <c r="S11" s="408"/>
      <c r="T11" s="405"/>
      <c r="U11" s="405"/>
      <c r="V11" s="401"/>
      <c r="W11" s="401"/>
      <c r="X11" s="405"/>
      <c r="Y11" s="405"/>
      <c r="Z11" s="30"/>
    </row>
    <row r="12" spans="1:26" ht="10.15" customHeight="1">
      <c r="A12" s="6" t="s">
        <v>186</v>
      </c>
      <c r="B12" s="404">
        <v>11.5972339872351</v>
      </c>
      <c r="C12" s="401">
        <v>1.39</v>
      </c>
      <c r="D12" s="401">
        <v>2.3199999999999998</v>
      </c>
      <c r="E12" s="344">
        <v>0.55678659861539204</v>
      </c>
      <c r="F12" s="401">
        <v>5.5065777283676098</v>
      </c>
      <c r="G12" s="401"/>
      <c r="H12" s="405">
        <v>17.260234186564698</v>
      </c>
      <c r="I12" s="405">
        <v>0.16</v>
      </c>
      <c r="J12" s="405">
        <f>[9]Fresh!$G19</f>
        <v>1.5067462840378807</v>
      </c>
      <c r="K12" s="405">
        <v>23.48</v>
      </c>
      <c r="L12" s="406">
        <v>0.25</v>
      </c>
      <c r="M12" s="405">
        <v>0.42</v>
      </c>
      <c r="N12" s="405">
        <v>0.13</v>
      </c>
      <c r="O12" s="409"/>
      <c r="P12" s="30"/>
      <c r="Q12" s="405"/>
      <c r="R12" s="405"/>
      <c r="S12" s="410"/>
      <c r="T12" s="405"/>
      <c r="U12" s="405"/>
      <c r="V12" s="401"/>
      <c r="W12" s="401"/>
      <c r="X12" s="405"/>
      <c r="Y12" s="405"/>
      <c r="Z12" s="30"/>
    </row>
    <row r="13" spans="1:26" ht="10.15" customHeight="1">
      <c r="A13" s="6" t="s">
        <v>187</v>
      </c>
      <c r="B13" s="404">
        <v>13.4328384257701</v>
      </c>
      <c r="C13" s="401">
        <v>1.55</v>
      </c>
      <c r="D13" s="401">
        <v>2.4900000000000002</v>
      </c>
      <c r="E13" s="344">
        <v>0.58057152872248996</v>
      </c>
      <c r="F13" s="401">
        <v>6.1325457565160804</v>
      </c>
      <c r="G13" s="401"/>
      <c r="H13" s="405">
        <v>17.842363431823401</v>
      </c>
      <c r="I13" s="405">
        <v>0.1</v>
      </c>
      <c r="J13" s="405">
        <f>[9]Fresh!$G20</f>
        <v>2.3508673662707369</v>
      </c>
      <c r="K13" s="405">
        <v>25.82</v>
      </c>
      <c r="L13" s="406">
        <v>0.19</v>
      </c>
      <c r="M13" s="405">
        <v>0.49</v>
      </c>
      <c r="N13" s="405">
        <v>0.14000000000000001</v>
      </c>
      <c r="O13" s="6"/>
      <c r="P13" s="30"/>
      <c r="Q13" s="405"/>
      <c r="R13" s="405"/>
      <c r="S13" s="405"/>
      <c r="T13" s="405"/>
      <c r="U13" s="405"/>
      <c r="V13" s="401"/>
      <c r="W13" s="401"/>
      <c r="X13" s="405"/>
      <c r="Y13" s="405"/>
      <c r="Z13" s="30"/>
    </row>
    <row r="14" spans="1:26" ht="10.15" customHeight="1">
      <c r="A14" s="6" t="s">
        <v>188</v>
      </c>
      <c r="B14" s="404">
        <v>12.8130426187377</v>
      </c>
      <c r="C14" s="401">
        <v>1.78</v>
      </c>
      <c r="D14" s="401">
        <v>2.5</v>
      </c>
      <c r="E14" s="344">
        <v>0.50709310789795803</v>
      </c>
      <c r="F14" s="401">
        <v>6.35</v>
      </c>
      <c r="G14" s="401"/>
      <c r="H14" s="405">
        <v>20.829072755665401</v>
      </c>
      <c r="I14" s="405">
        <v>0.08</v>
      </c>
      <c r="J14" s="405">
        <f>[9]Fresh!$G21</f>
        <v>1.5872108921276136</v>
      </c>
      <c r="K14" s="405">
        <v>25.02</v>
      </c>
      <c r="L14" s="406">
        <v>0.19</v>
      </c>
      <c r="M14" s="405">
        <v>0.72</v>
      </c>
      <c r="N14" s="405">
        <v>0.11</v>
      </c>
      <c r="O14" s="6"/>
      <c r="P14" s="30"/>
      <c r="Q14" s="405"/>
      <c r="R14" s="405"/>
      <c r="S14" s="405"/>
      <c r="T14" s="405"/>
      <c r="U14" s="405"/>
      <c r="V14" s="401"/>
      <c r="W14" s="401"/>
      <c r="X14" s="405"/>
      <c r="Y14" s="405"/>
      <c r="Z14" s="30"/>
    </row>
    <row r="15" spans="1:26" ht="10.15" customHeight="1">
      <c r="A15" s="6" t="s">
        <v>189</v>
      </c>
      <c r="B15" s="404">
        <v>13.9009676721587</v>
      </c>
      <c r="C15" s="401">
        <v>1.78</v>
      </c>
      <c r="D15" s="401">
        <v>2.4900000000000002</v>
      </c>
      <c r="E15" s="344">
        <v>0.557490132428345</v>
      </c>
      <c r="F15" s="401">
        <v>6.69</v>
      </c>
      <c r="G15" s="401"/>
      <c r="H15" s="405">
        <v>19.84</v>
      </c>
      <c r="I15" s="405">
        <v>0.16</v>
      </c>
      <c r="J15" s="405">
        <f>[9]Fresh!$G22</f>
        <v>1.5638266044586038</v>
      </c>
      <c r="K15" s="405">
        <v>24.29</v>
      </c>
      <c r="L15" s="406">
        <v>0.25</v>
      </c>
      <c r="M15" s="405">
        <v>0.52</v>
      </c>
      <c r="N15" s="405">
        <v>7.0000000000000007E-2</v>
      </c>
      <c r="O15" s="6"/>
      <c r="P15" s="30"/>
      <c r="Q15" s="405"/>
      <c r="R15" s="405"/>
      <c r="S15" s="405"/>
      <c r="T15" s="405"/>
      <c r="U15" s="405"/>
      <c r="V15" s="401"/>
      <c r="W15" s="401"/>
      <c r="X15" s="405"/>
      <c r="Y15" s="405"/>
      <c r="Z15" s="30"/>
    </row>
    <row r="16" spans="1:26" ht="10.15" customHeight="1">
      <c r="A16" s="6" t="s">
        <v>190</v>
      </c>
      <c r="B16" s="404">
        <v>12.1678970817734</v>
      </c>
      <c r="C16" s="401">
        <v>1.71</v>
      </c>
      <c r="D16" s="401">
        <v>2.41</v>
      </c>
      <c r="E16" s="344">
        <v>0.69238538891416002</v>
      </c>
      <c r="F16" s="401">
        <v>6.6</v>
      </c>
      <c r="G16" s="401"/>
      <c r="H16" s="405">
        <v>21.22</v>
      </c>
      <c r="I16" s="405">
        <v>0.09</v>
      </c>
      <c r="J16" s="405">
        <f>[9]Fresh!$G23</f>
        <v>1.0750481051953611</v>
      </c>
      <c r="K16" s="405">
        <v>24.71</v>
      </c>
      <c r="L16" s="406">
        <v>0.23</v>
      </c>
      <c r="M16" s="405">
        <v>0.54</v>
      </c>
      <c r="N16" s="405">
        <v>7.0000000000000007E-2</v>
      </c>
      <c r="O16" s="6"/>
      <c r="P16" s="30"/>
      <c r="Q16" s="405"/>
      <c r="R16" s="405"/>
      <c r="S16" s="405"/>
      <c r="T16" s="405"/>
      <c r="U16" s="405"/>
      <c r="V16" s="401"/>
      <c r="W16" s="401"/>
      <c r="X16" s="405"/>
      <c r="Y16" s="405"/>
      <c r="Z16" s="30"/>
    </row>
    <row r="17" spans="1:35" ht="10.15" customHeight="1">
      <c r="A17" s="6" t="s">
        <v>191</v>
      </c>
      <c r="B17" s="404">
        <v>12.37</v>
      </c>
      <c r="C17" s="401">
        <v>1.33</v>
      </c>
      <c r="D17" s="401">
        <v>2.60049304469173</v>
      </c>
      <c r="E17" s="344">
        <v>0.66054315347524095</v>
      </c>
      <c r="F17" s="401">
        <v>4.5915048319184111</v>
      </c>
      <c r="G17" s="401"/>
      <c r="H17" s="405">
        <v>19.579999999999998</v>
      </c>
      <c r="I17" s="405">
        <v>0.16</v>
      </c>
      <c r="J17" s="405">
        <f>[9]Fresh!$G24</f>
        <v>1.409002273660277</v>
      </c>
      <c r="K17" s="405">
        <v>24.36</v>
      </c>
      <c r="L17" s="406">
        <v>0.11</v>
      </c>
      <c r="M17" s="405">
        <v>0.39</v>
      </c>
      <c r="N17" s="405">
        <v>0.05</v>
      </c>
      <c r="O17" s="6"/>
      <c r="P17" s="30"/>
      <c r="Q17" s="405"/>
      <c r="R17" s="405"/>
      <c r="S17" s="405"/>
      <c r="T17" s="405"/>
      <c r="U17" s="405"/>
      <c r="V17" s="401"/>
      <c r="W17" s="401"/>
      <c r="X17" s="405"/>
      <c r="Y17" s="405"/>
      <c r="Z17" s="30"/>
    </row>
    <row r="18" spans="1:35" ht="10.15" customHeight="1">
      <c r="A18" s="6" t="s">
        <v>391</v>
      </c>
      <c r="B18" s="411">
        <v>8.43</v>
      </c>
      <c r="C18" s="401">
        <v>1.39</v>
      </c>
      <c r="D18" s="401">
        <v>2.6017376637016101</v>
      </c>
      <c r="E18" s="344">
        <v>0.75474993237114696</v>
      </c>
      <c r="F18" s="401">
        <v>5.86</v>
      </c>
      <c r="G18" s="401"/>
      <c r="H18" s="405">
        <v>18.11</v>
      </c>
      <c r="I18" s="405">
        <v>0.13</v>
      </c>
      <c r="J18" s="405">
        <f>[9]Fresh!$G25</f>
        <v>1.4279931587169867</v>
      </c>
      <c r="K18" s="405">
        <v>25.05</v>
      </c>
      <c r="L18" s="406">
        <v>0.17</v>
      </c>
      <c r="M18" s="405">
        <v>0.4</v>
      </c>
      <c r="N18" s="405">
        <v>7.0000000000000007E-2</v>
      </c>
      <c r="O18" s="6"/>
      <c r="P18" s="30"/>
      <c r="Q18" s="405"/>
      <c r="R18" s="405"/>
      <c r="S18" s="405"/>
      <c r="T18" s="405"/>
      <c r="U18" s="405"/>
      <c r="V18" s="401"/>
      <c r="W18" s="401"/>
      <c r="X18" s="405"/>
      <c r="Y18" s="405"/>
      <c r="Z18" s="30"/>
    </row>
    <row r="19" spans="1:35" ht="10.15" customHeight="1">
      <c r="A19" s="6" t="s">
        <v>392</v>
      </c>
      <c r="B19" s="404">
        <v>12.84</v>
      </c>
      <c r="C19" s="401">
        <v>1.94</v>
      </c>
      <c r="D19" s="401">
        <v>2.5299999999999998</v>
      </c>
      <c r="E19" s="344">
        <v>1.02</v>
      </c>
      <c r="F19" s="401">
        <v>5.92</v>
      </c>
      <c r="G19" s="401"/>
      <c r="H19" s="405">
        <v>19.14</v>
      </c>
      <c r="I19" s="405">
        <v>0.15</v>
      </c>
      <c r="J19" s="412">
        <f>[9]Fresh!$G26</f>
        <v>2.1602233528305592</v>
      </c>
      <c r="K19" s="405">
        <v>27.12</v>
      </c>
      <c r="L19" s="406">
        <v>0.2</v>
      </c>
      <c r="M19" s="405">
        <v>0.53</v>
      </c>
      <c r="N19" s="405">
        <v>7.0000000000000007E-2</v>
      </c>
      <c r="O19" s="6"/>
      <c r="P19" s="30"/>
      <c r="Q19" s="405"/>
      <c r="R19" s="405"/>
      <c r="S19" s="405"/>
      <c r="T19" s="405"/>
      <c r="U19" s="405"/>
      <c r="V19" s="401"/>
      <c r="W19" s="401"/>
      <c r="X19" s="405"/>
      <c r="Y19" s="405"/>
      <c r="Z19" s="30"/>
    </row>
    <row r="20" spans="1:35" ht="10.15" customHeight="1">
      <c r="A20" s="6" t="s">
        <v>217</v>
      </c>
      <c r="B20" s="404">
        <v>14.15</v>
      </c>
      <c r="C20" s="401">
        <v>1.87</v>
      </c>
      <c r="D20" s="401">
        <v>2.64</v>
      </c>
      <c r="E20" s="344">
        <v>0.95</v>
      </c>
      <c r="F20" s="401">
        <v>6.2</v>
      </c>
      <c r="G20" s="401"/>
      <c r="H20" s="405">
        <v>19.007200954011743</v>
      </c>
      <c r="I20" s="405">
        <v>0.13</v>
      </c>
      <c r="J20" s="412">
        <f>[9]Fresh!$G27</f>
        <v>1.3296444880065037</v>
      </c>
      <c r="K20" s="405">
        <v>26.6</v>
      </c>
      <c r="L20" s="406">
        <v>0.26</v>
      </c>
      <c r="M20" s="405">
        <v>0.43</v>
      </c>
      <c r="N20" s="405">
        <v>7.0000000000000007E-2</v>
      </c>
      <c r="O20" s="413"/>
      <c r="P20" s="30"/>
      <c r="Q20" s="405"/>
      <c r="R20" s="405"/>
      <c r="S20" s="405"/>
      <c r="T20" s="405"/>
      <c r="U20" s="405"/>
      <c r="V20" s="414"/>
      <c r="W20" s="401"/>
      <c r="X20" s="415"/>
      <c r="Y20" s="415"/>
      <c r="Z20" s="30"/>
    </row>
    <row r="21" spans="1:35" ht="10.15" customHeight="1">
      <c r="A21" s="6" t="s">
        <v>194</v>
      </c>
      <c r="B21" s="404">
        <v>12.94</v>
      </c>
      <c r="C21" s="414">
        <v>2.11</v>
      </c>
      <c r="D21" s="414">
        <v>2.66</v>
      </c>
      <c r="E21" s="367">
        <v>0.97</v>
      </c>
      <c r="F21" s="401">
        <v>6.07</v>
      </c>
      <c r="G21" s="401"/>
      <c r="H21" s="415">
        <v>19.3697161955475</v>
      </c>
      <c r="I21" s="415">
        <v>0.15</v>
      </c>
      <c r="J21" s="412">
        <f>[9]Fresh!$G28</f>
        <v>1.3536589028547403</v>
      </c>
      <c r="K21" s="415">
        <v>27.78</v>
      </c>
      <c r="L21" s="406">
        <v>0.27</v>
      </c>
      <c r="M21" s="415">
        <v>0.52</v>
      </c>
      <c r="N21" s="405">
        <v>0.08</v>
      </c>
      <c r="O21" s="413"/>
      <c r="P21" s="30"/>
      <c r="Q21" s="415"/>
      <c r="R21" s="405"/>
      <c r="S21" s="415"/>
      <c r="T21" s="415"/>
      <c r="U21" s="405"/>
      <c r="V21" s="401"/>
      <c r="W21" s="401"/>
      <c r="X21" s="405"/>
      <c r="Y21" s="405"/>
      <c r="Z21" s="30"/>
    </row>
    <row r="22" spans="1:35" ht="10.15" customHeight="1">
      <c r="A22" s="143" t="s">
        <v>195</v>
      </c>
      <c r="B22" s="416">
        <v>11.83</v>
      </c>
      <c r="C22" s="417">
        <v>2</v>
      </c>
      <c r="D22" s="417">
        <v>2.84</v>
      </c>
      <c r="E22" s="345">
        <v>1.18</v>
      </c>
      <c r="F22" s="418">
        <v>6</v>
      </c>
      <c r="G22" s="418"/>
      <c r="H22" s="419">
        <v>18.690000000000001</v>
      </c>
      <c r="I22" s="412">
        <v>0.1</v>
      </c>
      <c r="J22" s="412">
        <f>[9]Fresh!$G29</f>
        <v>1.5765367274616398</v>
      </c>
      <c r="K22" s="419">
        <v>27.08</v>
      </c>
      <c r="L22" s="406">
        <v>0.32</v>
      </c>
      <c r="M22" s="419">
        <v>0.28999999999999998</v>
      </c>
      <c r="N22" s="412">
        <v>0.08</v>
      </c>
      <c r="O22" s="413"/>
      <c r="P22" s="30"/>
      <c r="Q22" s="412"/>
      <c r="R22" s="412"/>
      <c r="S22" s="419"/>
      <c r="T22" s="419"/>
      <c r="U22" s="412"/>
      <c r="V22" s="417"/>
      <c r="W22" s="417"/>
      <c r="X22" s="412"/>
      <c r="Y22" s="412"/>
      <c r="Z22" s="30"/>
    </row>
    <row r="23" spans="1:35" ht="10.15" customHeight="1">
      <c r="A23" s="143" t="s">
        <v>196</v>
      </c>
      <c r="B23" s="416">
        <v>12.58</v>
      </c>
      <c r="C23" s="417">
        <v>2.16</v>
      </c>
      <c r="D23" s="417">
        <v>2.86</v>
      </c>
      <c r="E23" s="345">
        <v>1.1399999999999999</v>
      </c>
      <c r="F23" s="418">
        <v>5.85</v>
      </c>
      <c r="G23" s="418"/>
      <c r="H23" s="419">
        <v>18.670000000000002</v>
      </c>
      <c r="I23" s="412">
        <v>8.9585012542278394E-2</v>
      </c>
      <c r="J23" s="412">
        <f>[9]Fresh!$G30</f>
        <v>1.5842034639018026</v>
      </c>
      <c r="K23" s="419">
        <v>27.6</v>
      </c>
      <c r="L23" s="406">
        <v>0.27</v>
      </c>
      <c r="M23" s="419">
        <v>0.4</v>
      </c>
      <c r="N23" s="412">
        <v>0.08</v>
      </c>
      <c r="O23" s="413"/>
      <c r="P23" s="30"/>
      <c r="Q23" s="412"/>
      <c r="R23" s="412"/>
      <c r="S23" s="419"/>
      <c r="T23" s="419"/>
      <c r="U23" s="412"/>
      <c r="V23" s="417"/>
      <c r="W23" s="417"/>
      <c r="X23" s="412"/>
      <c r="Y23" s="412"/>
      <c r="Z23" s="30"/>
    </row>
    <row r="24" spans="1:35" ht="10.15" customHeight="1">
      <c r="A24" s="143" t="s">
        <v>219</v>
      </c>
      <c r="B24" s="416">
        <v>13.91</v>
      </c>
      <c r="C24" s="417">
        <v>2.54</v>
      </c>
      <c r="D24" s="417">
        <v>2.76</v>
      </c>
      <c r="E24" s="345">
        <v>1.1499999999999999</v>
      </c>
      <c r="F24" s="418">
        <v>6.18</v>
      </c>
      <c r="G24" s="418"/>
      <c r="H24" s="419">
        <v>18.09</v>
      </c>
      <c r="I24" s="412">
        <v>0.14000000000000001</v>
      </c>
      <c r="J24" s="412">
        <f>[9]Fresh!$G31</f>
        <v>1.731767860701926</v>
      </c>
      <c r="K24" s="419">
        <v>27.16</v>
      </c>
      <c r="L24" s="406">
        <v>0.28999999999999998</v>
      </c>
      <c r="M24" s="419">
        <v>0.6</v>
      </c>
      <c r="N24" s="412">
        <v>7.0000000000000007E-2</v>
      </c>
      <c r="O24" s="413"/>
      <c r="P24" s="30"/>
      <c r="Q24" s="412"/>
      <c r="R24" s="412"/>
      <c r="S24" s="419"/>
      <c r="T24" s="419"/>
      <c r="U24" s="412"/>
      <c r="V24" s="417"/>
      <c r="W24" s="417"/>
      <c r="X24" s="412"/>
      <c r="Y24" s="412"/>
      <c r="Z24" s="30"/>
    </row>
    <row r="25" spans="1:35" ht="10.15" customHeight="1">
      <c r="A25" s="143" t="s">
        <v>198</v>
      </c>
      <c r="B25" s="416">
        <v>14.61</v>
      </c>
      <c r="C25" s="417">
        <v>2.1801692861580739</v>
      </c>
      <c r="D25" s="417">
        <v>2.4631646473924387</v>
      </c>
      <c r="E25" s="345">
        <v>1.4016751957310942</v>
      </c>
      <c r="F25" s="418">
        <v>5.936385572030499</v>
      </c>
      <c r="G25" s="418"/>
      <c r="H25" s="419">
        <v>18.983517100522427</v>
      </c>
      <c r="I25" s="412">
        <v>0.12307441430668042</v>
      </c>
      <c r="J25" s="412">
        <v>1.5202019244547618</v>
      </c>
      <c r="K25" s="419">
        <v>28.01227205853462</v>
      </c>
      <c r="L25" s="406">
        <v>0.32085303763294742</v>
      </c>
      <c r="M25" s="419">
        <v>0.51759987053478418</v>
      </c>
      <c r="N25" s="412">
        <v>7.7403015476879361E-2</v>
      </c>
      <c r="O25" s="562"/>
      <c r="P25" s="30"/>
      <c r="Q25" s="412"/>
      <c r="R25" s="412"/>
      <c r="S25" s="419"/>
      <c r="T25" s="419"/>
      <c r="U25" s="412"/>
      <c r="V25" s="417"/>
      <c r="W25" s="417"/>
      <c r="X25" s="412"/>
      <c r="Y25" s="412"/>
      <c r="Z25" s="159"/>
      <c r="AA25" s="65"/>
      <c r="AB25" s="65"/>
      <c r="AC25" s="65"/>
      <c r="AD25" s="65"/>
      <c r="AE25" s="65"/>
      <c r="AF25" s="65"/>
      <c r="AG25" s="65"/>
      <c r="AH25" s="65"/>
      <c r="AI25" s="65"/>
    </row>
    <row r="26" spans="1:35" ht="10.15" customHeight="1">
      <c r="A26" s="23" t="s">
        <v>220</v>
      </c>
      <c r="B26" s="416">
        <v>8.3800000000000008</v>
      </c>
      <c r="C26" s="417">
        <v>2.3152021914075358</v>
      </c>
      <c r="D26" s="417">
        <v>2.612161480814267</v>
      </c>
      <c r="E26" s="345">
        <v>1.333140843091335</v>
      </c>
      <c r="F26" s="418">
        <v>5.7500990812466224</v>
      </c>
      <c r="G26" s="418"/>
      <c r="H26" s="419">
        <v>18.499987255139228</v>
      </c>
      <c r="I26" s="412">
        <v>0.12213610537930245</v>
      </c>
      <c r="J26" s="412">
        <v>1.9210064194050767</v>
      </c>
      <c r="K26" s="419">
        <v>30.702080210842556</v>
      </c>
      <c r="L26" s="406">
        <v>0.31209698220273402</v>
      </c>
      <c r="M26" s="419">
        <v>0.62559878262186819</v>
      </c>
      <c r="N26" s="412">
        <v>0.10778923163872256</v>
      </c>
      <c r="O26" s="562"/>
      <c r="P26" s="30"/>
      <c r="Q26" s="412"/>
      <c r="R26" s="412"/>
      <c r="S26" s="419"/>
      <c r="T26" s="419"/>
      <c r="U26" s="412"/>
      <c r="V26" s="417"/>
      <c r="W26" s="417"/>
      <c r="X26" s="412"/>
      <c r="Y26" s="412"/>
      <c r="Z26" s="159"/>
      <c r="AA26" s="65"/>
      <c r="AB26" s="65"/>
      <c r="AC26" s="65"/>
      <c r="AD26" s="65"/>
      <c r="AE26" s="65"/>
      <c r="AF26" s="65"/>
      <c r="AG26" s="65"/>
      <c r="AH26" s="65"/>
      <c r="AI26" s="65"/>
    </row>
    <row r="27" spans="1:35" ht="10.15" customHeight="1">
      <c r="A27" s="557" t="s">
        <v>200</v>
      </c>
      <c r="B27" s="425">
        <v>11.737480361253487</v>
      </c>
      <c r="C27" s="426">
        <v>2.8764465698432597</v>
      </c>
      <c r="D27" s="426">
        <v>2.441200634929674</v>
      </c>
      <c r="E27" s="352">
        <v>1.3941165382862271</v>
      </c>
      <c r="F27" s="427">
        <v>5.0873487415295262</v>
      </c>
      <c r="G27" s="427"/>
      <c r="H27" s="541">
        <v>17.460350690120535</v>
      </c>
      <c r="I27" s="483">
        <v>0.15299691347522204</v>
      </c>
      <c r="J27" s="483">
        <v>2.2109539130972933</v>
      </c>
      <c r="K27" s="541">
        <v>28.446304371342464</v>
      </c>
      <c r="L27" s="558">
        <v>0.25884557952436921</v>
      </c>
      <c r="M27" s="541">
        <v>0.59565590961646542</v>
      </c>
      <c r="N27" s="483">
        <v>0.13562954165037858</v>
      </c>
      <c r="O27" s="563"/>
      <c r="P27" s="30"/>
      <c r="Q27" s="412"/>
      <c r="R27" s="412"/>
      <c r="S27" s="419"/>
      <c r="T27" s="419"/>
      <c r="U27" s="412"/>
      <c r="V27" s="417"/>
      <c r="W27" s="417"/>
      <c r="X27" s="412"/>
      <c r="Y27" s="412"/>
      <c r="Z27" s="159"/>
      <c r="AA27" s="65"/>
      <c r="AB27" s="65"/>
      <c r="AC27" s="65"/>
      <c r="AD27" s="65"/>
      <c r="AE27" s="65"/>
      <c r="AF27" s="65"/>
      <c r="AG27" s="65"/>
      <c r="AH27" s="65"/>
      <c r="AI27" s="65"/>
    </row>
    <row r="28" spans="1:35" ht="10.15" customHeight="1">
      <c r="A28" s="143" t="s">
        <v>201</v>
      </c>
      <c r="B28" s="416">
        <v>11.880633303779296</v>
      </c>
      <c r="C28" s="417">
        <v>2.732640075026076</v>
      </c>
      <c r="D28" s="417">
        <v>2.9654493703485243</v>
      </c>
      <c r="E28" s="345">
        <v>1.5015298421891639</v>
      </c>
      <c r="F28" s="418">
        <v>4.8458463757740073</v>
      </c>
      <c r="G28" s="418"/>
      <c r="H28" s="419">
        <v>15.606546378789929</v>
      </c>
      <c r="I28" s="412">
        <v>8.2016870977359491E-2</v>
      </c>
      <c r="J28" s="412">
        <v>2.5025509847599983</v>
      </c>
      <c r="K28" s="419">
        <v>26.631159100698468</v>
      </c>
      <c r="L28" s="406">
        <v>0.34184390434569473</v>
      </c>
      <c r="M28" s="419">
        <v>0.77416686831418147</v>
      </c>
      <c r="N28" s="412">
        <v>0.13178894498050389</v>
      </c>
      <c r="O28" s="563"/>
      <c r="P28" s="30"/>
      <c r="Q28" s="412"/>
      <c r="R28" s="412"/>
      <c r="S28" s="419"/>
      <c r="T28" s="419"/>
      <c r="U28" s="412"/>
      <c r="V28" s="417"/>
      <c r="W28" s="417"/>
      <c r="X28" s="412"/>
      <c r="Y28" s="412"/>
      <c r="Z28" s="159"/>
      <c r="AA28" s="65"/>
      <c r="AB28" s="65"/>
      <c r="AC28" s="65"/>
      <c r="AD28" s="65"/>
      <c r="AE28" s="65"/>
      <c r="AF28" s="65"/>
      <c r="AG28" s="65"/>
      <c r="AH28" s="65"/>
      <c r="AI28" s="65"/>
    </row>
    <row r="29" spans="1:35" ht="10.15" customHeight="1">
      <c r="A29" s="143" t="s">
        <v>202</v>
      </c>
      <c r="B29" s="416">
        <v>11.744268018454308</v>
      </c>
      <c r="C29" s="417">
        <v>2.5652837667400354</v>
      </c>
      <c r="D29" s="417">
        <v>3.3354700209799892</v>
      </c>
      <c r="E29" s="345">
        <v>1.1005327072069446</v>
      </c>
      <c r="F29" s="418">
        <v>4.6279820376797369</v>
      </c>
      <c r="G29" s="418"/>
      <c r="H29" s="419">
        <v>16.004253416997152</v>
      </c>
      <c r="I29" s="412">
        <v>8.8257149521185713E-2</v>
      </c>
      <c r="J29" s="412">
        <v>2.4316861529369782</v>
      </c>
      <c r="K29" s="419">
        <v>26.776819665324719</v>
      </c>
      <c r="L29" s="424">
        <v>0.38976922281112286</v>
      </c>
      <c r="M29" s="419">
        <v>0.69794929506414927</v>
      </c>
      <c r="N29" s="412">
        <v>0.10789425357195288</v>
      </c>
      <c r="O29" s="563"/>
      <c r="P29" s="30"/>
      <c r="Q29" s="412"/>
      <c r="R29" s="412"/>
      <c r="S29" s="419"/>
      <c r="T29" s="419"/>
      <c r="U29" s="412"/>
      <c r="V29" s="417"/>
      <c r="W29" s="417"/>
      <c r="X29" s="412"/>
      <c r="Y29" s="412"/>
      <c r="Z29" s="159"/>
      <c r="AA29" s="65"/>
      <c r="AB29" s="65"/>
      <c r="AC29" s="65"/>
      <c r="AD29" s="65"/>
      <c r="AE29" s="65"/>
      <c r="AF29" s="65"/>
      <c r="AG29" s="65"/>
      <c r="AH29" s="65"/>
      <c r="AI29" s="65"/>
    </row>
    <row r="30" spans="1:35" ht="10.15" customHeight="1">
      <c r="A30" s="23" t="s">
        <v>203</v>
      </c>
      <c r="B30" s="416">
        <v>11.895816325798689</v>
      </c>
      <c r="C30" s="417">
        <v>2.7323265028110768</v>
      </c>
      <c r="D30" s="417">
        <v>3.3269787614728656</v>
      </c>
      <c r="E30" s="345">
        <v>1.7695265422240458</v>
      </c>
      <c r="F30" s="418">
        <v>4.0984421370251782</v>
      </c>
      <c r="G30" s="418"/>
      <c r="H30" s="419">
        <v>16.90571998421996</v>
      </c>
      <c r="I30" s="412">
        <v>0.13003011687993526</v>
      </c>
      <c r="J30" s="412">
        <v>2.6700861643003022</v>
      </c>
      <c r="K30" s="419">
        <v>26.173429396711231</v>
      </c>
      <c r="L30" s="424">
        <v>0.38300525472774644</v>
      </c>
      <c r="M30" s="419">
        <v>0.91835958716720001</v>
      </c>
      <c r="N30" s="412">
        <v>9.7061435493330128E-2</v>
      </c>
      <c r="O30" s="563"/>
      <c r="P30" s="30"/>
      <c r="Q30" s="412"/>
      <c r="R30" s="412"/>
      <c r="S30" s="419"/>
      <c r="T30" s="419"/>
      <c r="U30" s="412"/>
      <c r="V30" s="417"/>
      <c r="W30" s="417"/>
      <c r="X30" s="412"/>
      <c r="Y30" s="412"/>
      <c r="Z30" s="159"/>
      <c r="AA30" s="65"/>
      <c r="AB30" s="65"/>
      <c r="AC30" s="65"/>
      <c r="AD30" s="65"/>
      <c r="AE30" s="65"/>
      <c r="AF30" s="65"/>
      <c r="AG30" s="65"/>
      <c r="AH30" s="65"/>
      <c r="AI30" s="65"/>
    </row>
    <row r="31" spans="1:35" ht="10.15" customHeight="1">
      <c r="A31" s="23" t="s">
        <v>204</v>
      </c>
      <c r="B31" s="416">
        <v>10.803085470499475</v>
      </c>
      <c r="C31" s="417">
        <v>2.7776881538075724</v>
      </c>
      <c r="D31" s="417">
        <v>3.1234499015698209</v>
      </c>
      <c r="E31" s="345">
        <v>1.850104174383485</v>
      </c>
      <c r="F31" s="418">
        <v>4.140898692157406</v>
      </c>
      <c r="G31" s="418"/>
      <c r="H31" s="419">
        <v>18.794614119566383</v>
      </c>
      <c r="I31" s="412">
        <v>0.1238963279158849</v>
      </c>
      <c r="J31" s="412">
        <v>3.1678758170164136</v>
      </c>
      <c r="K31" s="419">
        <v>25.780420361127749</v>
      </c>
      <c r="L31" s="424">
        <v>0.52844408064336923</v>
      </c>
      <c r="M31" s="419">
        <v>0.99018435242179947</v>
      </c>
      <c r="N31" s="412">
        <v>0.11289100565181422</v>
      </c>
      <c r="O31" s="563"/>
      <c r="P31" s="30"/>
      <c r="Q31" s="412"/>
      <c r="R31" s="412"/>
      <c r="S31" s="419"/>
      <c r="T31" s="419"/>
      <c r="U31" s="412"/>
      <c r="V31" s="417"/>
      <c r="W31" s="417"/>
      <c r="X31" s="412"/>
      <c r="Y31" s="412"/>
      <c r="Z31" s="159"/>
      <c r="AA31" s="65"/>
      <c r="AB31" s="65"/>
      <c r="AC31" s="65"/>
      <c r="AD31" s="65"/>
      <c r="AE31" s="65"/>
      <c r="AF31" s="65"/>
      <c r="AG31" s="65"/>
      <c r="AH31" s="65"/>
      <c r="AI31" s="65"/>
    </row>
    <row r="32" spans="1:35" ht="10.15" customHeight="1">
      <c r="A32" s="23" t="s">
        <v>329</v>
      </c>
      <c r="B32" s="416">
        <v>11.428656457125609</v>
      </c>
      <c r="C32" s="417">
        <v>2.5135661122309405</v>
      </c>
      <c r="D32" s="417">
        <v>2.9458935447589765</v>
      </c>
      <c r="E32" s="345">
        <v>2.0911024192689878</v>
      </c>
      <c r="F32" s="418">
        <v>2.6492955358846291</v>
      </c>
      <c r="G32" s="418"/>
      <c r="H32" s="419">
        <v>16.655049996093187</v>
      </c>
      <c r="I32" s="412">
        <v>0.13166606645867679</v>
      </c>
      <c r="J32" s="412">
        <v>3.4618746131321401</v>
      </c>
      <c r="K32" s="419">
        <v>25.179691526204582</v>
      </c>
      <c r="L32" s="424">
        <v>0.44482238859488327</v>
      </c>
      <c r="M32" s="419">
        <v>0.86801258505288215</v>
      </c>
      <c r="N32" s="412">
        <v>9.2594677124522046E-2</v>
      </c>
      <c r="O32" s="563"/>
      <c r="P32" s="30"/>
      <c r="Q32" s="412"/>
      <c r="R32" s="412"/>
      <c r="S32" s="419"/>
      <c r="T32" s="419"/>
      <c r="U32" s="412"/>
      <c r="V32" s="417"/>
      <c r="W32" s="417"/>
      <c r="X32" s="412"/>
      <c r="Y32" s="412"/>
      <c r="Z32" s="159"/>
      <c r="AA32" s="65"/>
      <c r="AB32" s="65"/>
      <c r="AC32" s="65"/>
      <c r="AD32" s="65"/>
      <c r="AE32" s="65"/>
      <c r="AF32" s="65"/>
      <c r="AG32" s="65"/>
      <c r="AH32" s="65"/>
      <c r="AI32" s="65"/>
    </row>
    <row r="33" spans="1:35" ht="10.15" customHeight="1">
      <c r="A33" s="23" t="s">
        <v>206</v>
      </c>
      <c r="B33" s="416">
        <v>10.243935907665454</v>
      </c>
      <c r="C33" s="417">
        <v>2.6917133121992682</v>
      </c>
      <c r="D33" s="417">
        <v>4.1472301349012417</v>
      </c>
      <c r="E33" s="345">
        <v>2.2550303596826087</v>
      </c>
      <c r="F33" s="418">
        <v>2.3069424966000871</v>
      </c>
      <c r="G33" s="418"/>
      <c r="H33" s="419">
        <v>17.729557370507443</v>
      </c>
      <c r="I33" s="412">
        <v>8.2547664336115753E-2</v>
      </c>
      <c r="J33" s="412">
        <v>3.5007732896391537</v>
      </c>
      <c r="K33" s="419">
        <v>25.105983603272051</v>
      </c>
      <c r="L33" s="424">
        <v>0.56360393543956666</v>
      </c>
      <c r="M33" s="419">
        <v>1.0646338457067084</v>
      </c>
      <c r="N33" s="412">
        <v>9.2192733554195161E-2</v>
      </c>
      <c r="O33" s="563"/>
      <c r="P33" s="30"/>
      <c r="Q33" s="412"/>
      <c r="R33" s="412"/>
      <c r="S33" s="419"/>
      <c r="T33" s="419"/>
      <c r="U33" s="412"/>
      <c r="V33" s="417"/>
      <c r="W33" s="417"/>
      <c r="X33" s="412"/>
      <c r="Y33" s="412"/>
      <c r="Z33" s="159"/>
      <c r="AA33" s="65"/>
      <c r="AB33" s="65"/>
      <c r="AC33" s="65"/>
      <c r="AD33" s="65"/>
      <c r="AE33" s="65"/>
      <c r="AF33" s="65"/>
      <c r="AG33" s="65"/>
      <c r="AH33" s="65"/>
      <c r="AI33" s="65"/>
    </row>
    <row r="34" spans="1:35" ht="10.15" customHeight="1">
      <c r="A34" s="23" t="s">
        <v>207</v>
      </c>
      <c r="B34" s="425">
        <v>7.4604311097143006</v>
      </c>
      <c r="C34" s="426">
        <v>2.5674627583986904</v>
      </c>
      <c r="D34" s="426">
        <v>2.8076177095353616</v>
      </c>
      <c r="E34" s="352">
        <v>2.2701013265327736</v>
      </c>
      <c r="F34" s="427">
        <v>2.8369170064041458</v>
      </c>
      <c r="G34" s="418"/>
      <c r="H34" s="419">
        <v>16.389611712032405</v>
      </c>
      <c r="I34" s="412">
        <v>0.1550605649926057</v>
      </c>
      <c r="J34" s="412">
        <v>3.4994803521539</v>
      </c>
      <c r="K34" s="419">
        <v>25.950798067649568</v>
      </c>
      <c r="L34" s="424">
        <v>0.58624799402850125</v>
      </c>
      <c r="M34" s="419">
        <v>1.2170121530907163</v>
      </c>
      <c r="N34" s="412">
        <v>0.10031650459237332</v>
      </c>
      <c r="O34" s="563"/>
      <c r="P34" s="30"/>
      <c r="Q34" s="412"/>
      <c r="R34" s="412"/>
      <c r="S34" s="419"/>
      <c r="T34" s="419"/>
      <c r="U34" s="412"/>
      <c r="V34" s="417"/>
      <c r="W34" s="417"/>
      <c r="X34" s="412"/>
      <c r="Y34" s="412"/>
      <c r="Z34" s="159"/>
      <c r="AA34" s="65"/>
      <c r="AB34" s="65"/>
      <c r="AC34" s="65"/>
      <c r="AD34" s="65"/>
      <c r="AE34" s="65"/>
      <c r="AF34" s="65"/>
      <c r="AG34" s="65"/>
      <c r="AH34" s="65"/>
      <c r="AI34" s="65"/>
    </row>
    <row r="35" spans="1:35" ht="10.15" customHeight="1">
      <c r="A35" s="23" t="s">
        <v>359</v>
      </c>
      <c r="B35" s="425">
        <v>9.9282790040245779</v>
      </c>
      <c r="C35" s="426">
        <v>3.0848956605511662</v>
      </c>
      <c r="D35" s="426">
        <v>1.9667991367261435</v>
      </c>
      <c r="E35" s="352">
        <v>2.4807242091436281</v>
      </c>
      <c r="F35" s="427">
        <v>3.1561000234891208</v>
      </c>
      <c r="G35" s="418"/>
      <c r="H35" s="419">
        <v>15.878453057546858</v>
      </c>
      <c r="I35" s="412">
        <v>0.13213672852406555</v>
      </c>
      <c r="J35" s="412">
        <v>3.8326162424344519</v>
      </c>
      <c r="K35" s="419">
        <v>25.035664444738483</v>
      </c>
      <c r="L35" s="424">
        <v>0.80318799293935772</v>
      </c>
      <c r="M35" s="419">
        <v>1.3108839634816085</v>
      </c>
      <c r="N35" s="412">
        <v>0.10218342890752936</v>
      </c>
      <c r="O35" s="563"/>
      <c r="P35" s="30"/>
      <c r="Q35" s="412"/>
      <c r="R35" s="412"/>
      <c r="S35" s="419"/>
      <c r="T35" s="419"/>
      <c r="U35" s="412"/>
      <c r="V35" s="417"/>
      <c r="W35" s="417"/>
      <c r="X35" s="412"/>
      <c r="Y35" s="412"/>
      <c r="Z35" s="159"/>
      <c r="AA35" s="65"/>
      <c r="AB35" s="65"/>
      <c r="AC35" s="65"/>
      <c r="AD35" s="65"/>
      <c r="AE35" s="65"/>
      <c r="AF35" s="65"/>
      <c r="AG35" s="65"/>
      <c r="AH35" s="65"/>
      <c r="AI35" s="65"/>
    </row>
    <row r="36" spans="1:35" ht="10.15" customHeight="1">
      <c r="A36" s="346" t="s">
        <v>209</v>
      </c>
      <c r="B36" s="425">
        <v>9.0590101608184845</v>
      </c>
      <c r="C36" s="426">
        <v>3.1656519694662433</v>
      </c>
      <c r="D36" s="426">
        <v>3.1220053307669886</v>
      </c>
      <c r="E36" s="352">
        <v>2.5486169795412636</v>
      </c>
      <c r="F36" s="427">
        <v>2.7952344601084333</v>
      </c>
      <c r="G36" s="427"/>
      <c r="H36" s="541">
        <v>16.197446211623113</v>
      </c>
      <c r="I36" s="483">
        <v>0.13645475232280405</v>
      </c>
      <c r="J36" s="483">
        <v>4.2511217869812361</v>
      </c>
      <c r="K36" s="541">
        <v>22.010589130229452</v>
      </c>
      <c r="L36" s="542">
        <v>0.95838875775085242</v>
      </c>
      <c r="M36" s="541">
        <v>1.5620785157254693</v>
      </c>
      <c r="N36" s="483">
        <v>8.9512347912945378E-2</v>
      </c>
      <c r="O36" s="563"/>
      <c r="P36" s="30"/>
      <c r="Q36" s="412"/>
      <c r="R36" s="412"/>
      <c r="S36" s="419"/>
      <c r="T36" s="419"/>
      <c r="U36" s="412"/>
      <c r="V36" s="417"/>
      <c r="W36" s="417"/>
      <c r="X36" s="412"/>
      <c r="Y36" s="412"/>
      <c r="Z36" s="159"/>
      <c r="AA36" s="65"/>
      <c r="AB36" s="65"/>
      <c r="AC36" s="65"/>
      <c r="AD36" s="65"/>
      <c r="AE36" s="65"/>
      <c r="AF36" s="65"/>
      <c r="AG36" s="65"/>
      <c r="AH36" s="65"/>
      <c r="AI36" s="65"/>
    </row>
    <row r="37" spans="1:35" ht="10.15" customHeight="1">
      <c r="A37" s="346" t="s">
        <v>210</v>
      </c>
      <c r="B37" s="428">
        <v>9.683060980914739</v>
      </c>
      <c r="C37" s="429">
        <v>3.7790224395285117</v>
      </c>
      <c r="D37" s="429">
        <v>2.7888866420490248</v>
      </c>
      <c r="E37" s="430">
        <v>2.5707868269656338</v>
      </c>
      <c r="F37" s="431">
        <v>2.7634373911548589</v>
      </c>
      <c r="G37" s="427"/>
      <c r="H37" s="541">
        <v>15.309255152799331</v>
      </c>
      <c r="I37" s="483">
        <v>0.1232943753427045</v>
      </c>
      <c r="J37" s="483">
        <v>4.00025311963768</v>
      </c>
      <c r="K37" s="541">
        <v>25.613541576279779</v>
      </c>
      <c r="L37" s="542">
        <v>1.119939330811949</v>
      </c>
      <c r="M37" s="541">
        <v>1.306178079671021</v>
      </c>
      <c r="N37" s="483">
        <v>5.9578798034647343E-2</v>
      </c>
      <c r="O37" s="563"/>
      <c r="P37" s="30"/>
      <c r="Q37" s="412"/>
      <c r="R37" s="412"/>
      <c r="S37" s="419"/>
      <c r="T37" s="419"/>
      <c r="U37" s="412"/>
      <c r="V37" s="417"/>
      <c r="W37" s="417"/>
      <c r="X37" s="412"/>
      <c r="Y37" s="412"/>
      <c r="Z37" s="159"/>
      <c r="AA37" s="65"/>
      <c r="AB37" s="65"/>
      <c r="AC37" s="65"/>
      <c r="AD37" s="65"/>
      <c r="AE37" s="65"/>
      <c r="AF37" s="65"/>
      <c r="AG37" s="65"/>
      <c r="AH37" s="65"/>
      <c r="AI37" s="65"/>
    </row>
    <row r="38" spans="1:35" ht="10.15" customHeight="1">
      <c r="A38" s="23" t="s">
        <v>211</v>
      </c>
      <c r="B38" s="428">
        <v>9.9662267686063899</v>
      </c>
      <c r="C38" s="429">
        <v>4.1481927565220023</v>
      </c>
      <c r="D38" s="429">
        <v>3.4671775825578797</v>
      </c>
      <c r="E38" s="430">
        <v>2.5075536737965773</v>
      </c>
      <c r="F38" s="431">
        <v>2.7171270596033228</v>
      </c>
      <c r="G38" s="418"/>
      <c r="H38" s="419">
        <v>15.469038382249176</v>
      </c>
      <c r="I38" s="412">
        <v>0.12408700317546913</v>
      </c>
      <c r="J38" s="412">
        <v>5.1032134989471691</v>
      </c>
      <c r="K38" s="419">
        <v>25.544922848745923</v>
      </c>
      <c r="L38" s="424">
        <v>1.2886645019837994</v>
      </c>
      <c r="M38" s="419">
        <v>1.3031148829872428</v>
      </c>
      <c r="N38" s="412">
        <v>6.2811625461508966E-2</v>
      </c>
      <c r="O38" s="563"/>
      <c r="P38" s="30"/>
      <c r="Q38" s="412"/>
      <c r="R38" s="412"/>
      <c r="S38" s="419"/>
      <c r="T38" s="419"/>
      <c r="U38" s="412"/>
      <c r="V38" s="417"/>
      <c r="W38" s="417"/>
      <c r="X38" s="412"/>
      <c r="Y38" s="412"/>
      <c r="Z38" s="159"/>
      <c r="AA38" s="65"/>
      <c r="AB38" s="65"/>
      <c r="AC38" s="65"/>
      <c r="AD38" s="65"/>
      <c r="AE38" s="65"/>
      <c r="AF38" s="65"/>
      <c r="AG38" s="65"/>
      <c r="AH38" s="65"/>
      <c r="AI38" s="65"/>
    </row>
    <row r="39" spans="1:35" ht="10.15" customHeight="1">
      <c r="A39" s="23" t="s">
        <v>143</v>
      </c>
      <c r="B39" s="428">
        <v>10.469904630517682</v>
      </c>
      <c r="C39" s="429">
        <v>4.1752073421751108</v>
      </c>
      <c r="D39" s="429">
        <v>3.9479532353217004</v>
      </c>
      <c r="E39" s="430">
        <v>2.5708854578366829</v>
      </c>
      <c r="F39" s="431">
        <v>2.3739312622724955</v>
      </c>
      <c r="G39" s="418"/>
      <c r="H39" s="419">
        <v>16.04591894528706</v>
      </c>
      <c r="I39" s="412">
        <v>0.10266552972500441</v>
      </c>
      <c r="J39" s="412">
        <v>5.6176998326564531</v>
      </c>
      <c r="K39" s="419">
        <v>26.899020761644387</v>
      </c>
      <c r="L39" s="424">
        <v>1.3286007454562683</v>
      </c>
      <c r="M39" s="419">
        <v>1.5035232049608891</v>
      </c>
      <c r="N39" s="412">
        <v>6.669387163059623E-2</v>
      </c>
      <c r="O39" s="563"/>
      <c r="P39" s="30"/>
      <c r="Q39" s="412"/>
      <c r="R39" s="412"/>
      <c r="S39" s="419"/>
      <c r="T39" s="419"/>
      <c r="U39" s="412"/>
      <c r="V39" s="417"/>
      <c r="W39" s="417"/>
      <c r="X39" s="412"/>
      <c r="Y39" s="412"/>
      <c r="Z39" s="159"/>
      <c r="AA39" s="65"/>
      <c r="AB39" s="65"/>
      <c r="AC39" s="65"/>
      <c r="AD39" s="65"/>
      <c r="AE39" s="65"/>
      <c r="AF39" s="65"/>
      <c r="AG39" s="65"/>
      <c r="AH39" s="65"/>
      <c r="AI39" s="65"/>
    </row>
    <row r="40" spans="1:35" ht="10.15" customHeight="1">
      <c r="A40" s="23" t="s">
        <v>212</v>
      </c>
      <c r="B40" s="428">
        <v>10.389169487151072</v>
      </c>
      <c r="C40" s="429">
        <v>4.4929216807825245</v>
      </c>
      <c r="D40" s="429">
        <v>3.4845000854823818</v>
      </c>
      <c r="E40" s="430">
        <v>2.9649758761231664</v>
      </c>
      <c r="F40" s="431">
        <v>2.6391119324805903</v>
      </c>
      <c r="G40" s="418"/>
      <c r="H40" s="419">
        <v>17.427702336659934</v>
      </c>
      <c r="I40" s="412">
        <v>0.10889734022174029</v>
      </c>
      <c r="J40" s="412">
        <v>6.1132783002164865</v>
      </c>
      <c r="K40" s="419">
        <v>27.986865654915384</v>
      </c>
      <c r="L40" s="424">
        <v>1.4095854173832976</v>
      </c>
      <c r="M40" s="419">
        <v>0.98704515795038261</v>
      </c>
      <c r="N40" s="412">
        <v>8.4790776585154728E-2</v>
      </c>
      <c r="O40" s="563"/>
      <c r="P40" s="30"/>
      <c r="Q40" s="412"/>
      <c r="R40" s="412"/>
      <c r="S40" s="419"/>
      <c r="T40" s="419"/>
      <c r="U40" s="412"/>
      <c r="V40" s="417"/>
      <c r="W40" s="417"/>
      <c r="X40" s="412"/>
      <c r="Y40" s="412"/>
      <c r="Z40" s="159"/>
      <c r="AA40" s="65"/>
      <c r="AB40" s="65"/>
      <c r="AC40" s="65"/>
      <c r="AD40" s="65"/>
      <c r="AE40" s="65"/>
      <c r="AF40" s="65"/>
      <c r="AG40" s="65"/>
      <c r="AH40" s="65"/>
      <c r="AI40" s="65"/>
    </row>
    <row r="41" spans="1:35" ht="10.15" customHeight="1">
      <c r="A41" s="23" t="s">
        <v>333</v>
      </c>
      <c r="B41" s="428">
        <v>9.3812346904733968</v>
      </c>
      <c r="C41" s="429">
        <v>5.0042425923312379</v>
      </c>
      <c r="D41" s="429">
        <v>3.4260567106079134</v>
      </c>
      <c r="E41" s="430">
        <v>3.0699700105750942</v>
      </c>
      <c r="F41" s="431">
        <v>2.4017164452870365</v>
      </c>
      <c r="G41" s="418"/>
      <c r="H41" s="419">
        <v>18.714855648311428</v>
      </c>
      <c r="I41" s="412">
        <v>0.11809850157769493</v>
      </c>
      <c r="J41" s="412">
        <v>6.9778146896842506</v>
      </c>
      <c r="K41" s="419">
        <v>27.855229984114089</v>
      </c>
      <c r="L41" s="424">
        <v>1.5147803062832947</v>
      </c>
      <c r="M41" s="419">
        <v>1.1727121704876053</v>
      </c>
      <c r="N41" s="412">
        <v>6.9149643140726191E-2</v>
      </c>
      <c r="O41" s="563"/>
      <c r="P41" s="30"/>
      <c r="Q41" s="412"/>
      <c r="R41" s="412"/>
      <c r="S41" s="419"/>
      <c r="T41" s="419"/>
      <c r="U41" s="412"/>
      <c r="V41" s="417"/>
      <c r="W41" s="417"/>
      <c r="X41" s="412"/>
      <c r="Y41" s="412"/>
      <c r="Z41" s="159"/>
      <c r="AA41" s="65"/>
      <c r="AB41" s="65"/>
      <c r="AC41" s="65"/>
      <c r="AD41" s="65"/>
      <c r="AE41" s="65"/>
      <c r="AF41" s="65"/>
      <c r="AG41" s="65"/>
      <c r="AH41" s="65"/>
      <c r="AI41" s="65"/>
    </row>
    <row r="42" spans="1:35" ht="10.15" customHeight="1">
      <c r="A42" s="23" t="s">
        <v>569</v>
      </c>
      <c r="B42" s="428">
        <v>8.673377491294092</v>
      </c>
      <c r="C42" s="429">
        <v>5.2249155537547747</v>
      </c>
      <c r="D42" s="429">
        <v>3.6004273855202196</v>
      </c>
      <c r="E42" s="430">
        <v>3.017921044428685</v>
      </c>
      <c r="F42" s="431">
        <v>2.2371240070631737</v>
      </c>
      <c r="G42" s="418"/>
      <c r="H42" s="419">
        <v>17.477567601260816</v>
      </c>
      <c r="I42" s="412">
        <v>8.3286932686611984E-2</v>
      </c>
      <c r="J42" s="412">
        <v>7.1915474275343509</v>
      </c>
      <c r="K42" s="419">
        <v>27.922227808612043</v>
      </c>
      <c r="L42" s="424">
        <v>1.5962736570846323</v>
      </c>
      <c r="M42" s="419">
        <v>1.1471761905223143</v>
      </c>
      <c r="N42" s="412">
        <v>0.11913803663478038</v>
      </c>
      <c r="O42" s="563"/>
      <c r="P42" s="30"/>
      <c r="Q42" s="412"/>
      <c r="R42" s="412"/>
      <c r="S42" s="419"/>
      <c r="T42" s="419"/>
      <c r="U42" s="412"/>
      <c r="V42" s="417"/>
      <c r="W42" s="417"/>
      <c r="X42" s="412"/>
      <c r="Y42" s="412"/>
      <c r="Z42" s="159"/>
      <c r="AA42" s="65"/>
      <c r="AB42" s="65"/>
      <c r="AC42" s="65"/>
      <c r="AD42" s="65"/>
      <c r="AE42" s="65"/>
      <c r="AF42" s="65"/>
      <c r="AG42" s="65"/>
      <c r="AH42" s="65"/>
      <c r="AI42" s="65"/>
    </row>
    <row r="43" spans="1:35" ht="10.15" customHeight="1">
      <c r="A43" s="23" t="s">
        <v>581</v>
      </c>
      <c r="B43" s="428">
        <v>9.1756434655557211</v>
      </c>
      <c r="C43" s="429">
        <v>5.2883381879687024</v>
      </c>
      <c r="D43" s="429">
        <v>4.1512408983704194</v>
      </c>
      <c r="E43" s="430">
        <v>3.4787176653870544</v>
      </c>
      <c r="F43" s="431">
        <v>1.9743207976258041</v>
      </c>
      <c r="G43" s="418"/>
      <c r="H43" s="419">
        <v>19.152678789015063</v>
      </c>
      <c r="I43" s="412">
        <v>0.13455946273945937</v>
      </c>
      <c r="J43" s="412">
        <v>6.8637813780924208</v>
      </c>
      <c r="K43" s="419">
        <v>27.430988922150213</v>
      </c>
      <c r="L43" s="424">
        <v>1.7763669951300414</v>
      </c>
      <c r="M43" s="419">
        <v>1.1689667770936876</v>
      </c>
      <c r="N43" s="412">
        <v>0.12356221174365856</v>
      </c>
      <c r="O43" s="563"/>
      <c r="P43" s="30"/>
      <c r="Q43" s="412"/>
      <c r="R43" s="412"/>
      <c r="S43" s="419"/>
      <c r="T43" s="419"/>
      <c r="U43" s="412"/>
      <c r="V43" s="417"/>
      <c r="W43" s="417"/>
      <c r="X43" s="412"/>
      <c r="Y43" s="412"/>
      <c r="Z43" s="159"/>
      <c r="AA43" s="65"/>
      <c r="AB43" s="65"/>
      <c r="AC43" s="65"/>
      <c r="AD43" s="65"/>
      <c r="AE43" s="65"/>
      <c r="AF43" s="65"/>
      <c r="AG43" s="65"/>
      <c r="AH43" s="65"/>
      <c r="AI43" s="65"/>
    </row>
    <row r="44" spans="1:35" ht="10.15" customHeight="1">
      <c r="A44" s="23" t="s">
        <v>612</v>
      </c>
      <c r="B44" s="428">
        <v>8.0310612588262149</v>
      </c>
      <c r="C44" s="429">
        <v>5.8610815415963993</v>
      </c>
      <c r="D44" s="429">
        <v>4.2622910812456904</v>
      </c>
      <c r="E44" s="430">
        <v>3.7522712374088631</v>
      </c>
      <c r="F44" s="431">
        <v>1.9161653796635101</v>
      </c>
      <c r="G44" s="418"/>
      <c r="H44" s="419">
        <v>18.059311055693247</v>
      </c>
      <c r="I44" s="412">
        <v>8.8731028336034884E-2</v>
      </c>
      <c r="J44" s="412">
        <v>8.008363214747078</v>
      </c>
      <c r="K44" s="419">
        <v>28.591168235434573</v>
      </c>
      <c r="L44" s="424">
        <v>1.7393615799718871</v>
      </c>
      <c r="M44" s="419">
        <v>1.4693007264656694</v>
      </c>
      <c r="N44" s="412">
        <v>8.8276006182769859E-2</v>
      </c>
      <c r="O44" s="563"/>
      <c r="P44" s="30"/>
      <c r="Q44" s="412"/>
      <c r="R44" s="412"/>
      <c r="S44" s="419"/>
      <c r="T44" s="419"/>
      <c r="U44" s="412"/>
      <c r="V44" s="417"/>
      <c r="W44" s="417"/>
      <c r="X44" s="412"/>
      <c r="Y44" s="412"/>
      <c r="Z44" s="159"/>
      <c r="AA44" s="65"/>
      <c r="AB44" s="65"/>
      <c r="AC44" s="65"/>
      <c r="AD44" s="65"/>
      <c r="AE44" s="65"/>
      <c r="AF44" s="65"/>
      <c r="AG44" s="65"/>
      <c r="AH44" s="65"/>
      <c r="AI44" s="65"/>
    </row>
    <row r="45" spans="1:35" ht="10.15" customHeight="1">
      <c r="A45" s="31" t="s">
        <v>628</v>
      </c>
      <c r="B45" s="579">
        <v>8.1893338660168542</v>
      </c>
      <c r="C45" s="564">
        <v>5.9216351021595894</v>
      </c>
      <c r="D45" s="564">
        <v>4.2279078230841005</v>
      </c>
      <c r="E45" s="565">
        <v>4.0557821810718915</v>
      </c>
      <c r="F45" s="569">
        <v>1.5570327011534026</v>
      </c>
      <c r="G45" s="432"/>
      <c r="H45" s="433">
        <v>16.913179492304238</v>
      </c>
      <c r="I45" s="434">
        <v>0.12195351158742579</v>
      </c>
      <c r="J45" s="434">
        <v>8.0348522135854079</v>
      </c>
      <c r="K45" s="433">
        <v>28.217926910564774</v>
      </c>
      <c r="L45" s="435">
        <v>1.9980387327324185</v>
      </c>
      <c r="M45" s="433">
        <v>1.2848681030256117</v>
      </c>
      <c r="N45" s="434">
        <v>6.9984244370253551E-2</v>
      </c>
      <c r="O45" s="563"/>
      <c r="P45" s="30"/>
      <c r="Q45" s="412"/>
      <c r="R45" s="412"/>
      <c r="S45" s="419"/>
      <c r="T45" s="419"/>
      <c r="U45" s="412"/>
      <c r="V45" s="417"/>
      <c r="W45" s="417"/>
      <c r="X45" s="412"/>
      <c r="Y45" s="412"/>
      <c r="Z45" s="159"/>
      <c r="AA45" s="65"/>
      <c r="AB45" s="65"/>
      <c r="AC45" s="65"/>
      <c r="AD45" s="65"/>
      <c r="AE45" s="65"/>
      <c r="AF45" s="65"/>
      <c r="AG45" s="65"/>
      <c r="AH45" s="65"/>
      <c r="AI45" s="65"/>
    </row>
    <row r="46" spans="1:35" ht="15.75">
      <c r="A46" s="3"/>
      <c r="B46" s="436"/>
      <c r="C46" s="436"/>
      <c r="D46" s="437" t="s">
        <v>393</v>
      </c>
      <c r="E46" s="438"/>
      <c r="F46" s="439"/>
      <c r="G46" s="440"/>
      <c r="H46" s="440"/>
      <c r="I46" s="441"/>
      <c r="J46" s="441"/>
      <c r="K46" s="441"/>
      <c r="L46" s="442" t="s">
        <v>364</v>
      </c>
      <c r="M46" s="443"/>
      <c r="N46" s="442"/>
      <c r="O46" s="563"/>
    </row>
    <row r="47" spans="1:35" ht="12" customHeight="1">
      <c r="A47" s="3"/>
      <c r="B47" s="444"/>
      <c r="C47" s="444"/>
      <c r="D47" s="445"/>
      <c r="E47" s="445"/>
      <c r="F47" s="444"/>
      <c r="G47" s="444"/>
      <c r="H47" s="445"/>
      <c r="I47" s="444"/>
      <c r="J47" s="444" t="s">
        <v>394</v>
      </c>
      <c r="K47" s="445"/>
    </row>
    <row r="48" spans="1:35" ht="11.65" customHeight="1">
      <c r="A48" s="3"/>
      <c r="B48" s="445"/>
      <c r="C48" s="444" t="s">
        <v>395</v>
      </c>
      <c r="D48" s="445"/>
      <c r="E48" s="444" t="s">
        <v>396</v>
      </c>
      <c r="F48" s="445"/>
      <c r="G48" s="445"/>
      <c r="H48" s="444" t="s">
        <v>397</v>
      </c>
      <c r="I48" s="445"/>
      <c r="J48" s="444" t="s">
        <v>398</v>
      </c>
      <c r="K48" s="444" t="s">
        <v>399</v>
      </c>
      <c r="L48" s="444"/>
      <c r="M48" s="444" t="s">
        <v>400</v>
      </c>
      <c r="N48" s="444"/>
    </row>
    <row r="49" spans="1:17" ht="12.95" customHeight="1">
      <c r="A49" s="3"/>
      <c r="B49" s="446" t="s">
        <v>401</v>
      </c>
      <c r="C49" s="446" t="s">
        <v>384</v>
      </c>
      <c r="D49" s="447" t="s">
        <v>402</v>
      </c>
      <c r="E49" s="446" t="s">
        <v>403</v>
      </c>
      <c r="F49" s="446" t="s">
        <v>404</v>
      </c>
      <c r="G49" s="446"/>
      <c r="H49" s="446" t="s">
        <v>405</v>
      </c>
      <c r="I49" s="446" t="s">
        <v>406</v>
      </c>
      <c r="J49" s="446" t="s">
        <v>407</v>
      </c>
      <c r="K49" s="446" t="s">
        <v>389</v>
      </c>
      <c r="L49" s="446" t="s">
        <v>408</v>
      </c>
      <c r="M49" s="446" t="s">
        <v>589</v>
      </c>
      <c r="N49" s="446" t="s">
        <v>409</v>
      </c>
    </row>
    <row r="50" spans="1:17" ht="15" customHeight="1">
      <c r="A50" s="3"/>
      <c r="B50" s="614" t="s">
        <v>519</v>
      </c>
      <c r="C50" s="614"/>
      <c r="D50" s="614"/>
      <c r="E50" s="614"/>
      <c r="F50" s="614"/>
      <c r="G50" s="614"/>
      <c r="H50" s="614"/>
      <c r="I50" s="614"/>
      <c r="J50" s="614"/>
      <c r="K50" s="614"/>
      <c r="L50" s="614"/>
      <c r="M50" s="614"/>
      <c r="N50" s="614"/>
    </row>
    <row r="51" spans="1:17" ht="3" customHeight="1">
      <c r="A51" s="3"/>
      <c r="B51" s="448"/>
      <c r="C51" s="444"/>
      <c r="D51" s="445"/>
      <c r="E51" s="449"/>
      <c r="F51" s="444"/>
      <c r="G51" s="444"/>
      <c r="H51" s="449"/>
      <c r="I51" s="449"/>
      <c r="J51" s="449"/>
      <c r="K51" s="449"/>
      <c r="L51" s="449"/>
      <c r="M51" s="449"/>
      <c r="N51" s="449"/>
    </row>
    <row r="52" spans="1:17" ht="10.15" customHeight="1">
      <c r="A52" s="6" t="s">
        <v>180</v>
      </c>
      <c r="B52" s="404">
        <v>3.9702363532325502</v>
      </c>
      <c r="C52" s="532" t="s">
        <v>543</v>
      </c>
      <c r="D52" s="401">
        <v>0.24999560875789301</v>
      </c>
      <c r="E52" s="344">
        <v>7.08</v>
      </c>
      <c r="F52" s="401">
        <v>2.61</v>
      </c>
      <c r="G52" s="401"/>
      <c r="H52" s="405">
        <v>1.5</v>
      </c>
      <c r="I52" s="405">
        <v>0.21</v>
      </c>
      <c r="J52" s="405">
        <v>1.54</v>
      </c>
      <c r="K52" s="405">
        <v>1.97</v>
      </c>
      <c r="L52" s="450">
        <v>26.09</v>
      </c>
      <c r="M52" s="451">
        <f t="shared" ref="M52:M63" si="0">H7+I7+J7+K7+L7+M7+N7+B52+C52+D52+E52+F52+H52+I52+J52+K52</f>
        <v>62.290966721895074</v>
      </c>
      <c r="N52" s="451">
        <f t="shared" ref="N52:N90" si="1">SUM(L52:M52)</f>
        <v>88.380966721895078</v>
      </c>
      <c r="O52" s="451"/>
      <c r="P52" s="30"/>
      <c r="Q52" s="30"/>
    </row>
    <row r="53" spans="1:17" ht="10.15" customHeight="1">
      <c r="A53" s="6" t="s">
        <v>182</v>
      </c>
      <c r="B53" s="404">
        <v>4.0535783039233104</v>
      </c>
      <c r="C53" s="532" t="s">
        <v>543</v>
      </c>
      <c r="D53" s="401">
        <v>0.20103941452214699</v>
      </c>
      <c r="E53" s="344">
        <v>6.87</v>
      </c>
      <c r="F53" s="401">
        <v>2.82</v>
      </c>
      <c r="G53" s="401"/>
      <c r="H53" s="405">
        <v>1.56</v>
      </c>
      <c r="I53" s="405">
        <v>0.22</v>
      </c>
      <c r="J53" s="405">
        <v>1.71</v>
      </c>
      <c r="K53" s="405">
        <v>2.17</v>
      </c>
      <c r="L53" s="450">
        <v>23.5</v>
      </c>
      <c r="M53" s="451">
        <f t="shared" si="0"/>
        <v>60.484188000877367</v>
      </c>
      <c r="N53" s="451">
        <f t="shared" si="1"/>
        <v>83.984188000877367</v>
      </c>
      <c r="O53" s="451"/>
      <c r="P53" s="30"/>
      <c r="Q53" s="30"/>
    </row>
    <row r="54" spans="1:17" ht="10.15" customHeight="1">
      <c r="A54" s="6" t="s">
        <v>183</v>
      </c>
      <c r="B54" s="404">
        <v>5.7196835274856204</v>
      </c>
      <c r="C54" s="401">
        <v>7.0000000000000007E-2</v>
      </c>
      <c r="D54" s="401">
        <v>0.28995025582717499</v>
      </c>
      <c r="E54" s="344">
        <v>5.35</v>
      </c>
      <c r="F54" s="401">
        <v>2.85</v>
      </c>
      <c r="G54" s="401"/>
      <c r="H54" s="405">
        <v>1.66</v>
      </c>
      <c r="I54" s="405">
        <v>0.16</v>
      </c>
      <c r="J54" s="405">
        <v>1.07</v>
      </c>
      <c r="K54" s="405">
        <v>2.37</v>
      </c>
      <c r="L54" s="450">
        <v>23.44</v>
      </c>
      <c r="M54" s="451">
        <f t="shared" si="0"/>
        <v>62.433248783834784</v>
      </c>
      <c r="N54" s="451">
        <f t="shared" si="1"/>
        <v>85.873248783834782</v>
      </c>
      <c r="O54" s="451"/>
      <c r="P54" s="30"/>
      <c r="Q54" s="30"/>
    </row>
    <row r="55" spans="1:17" ht="10.15" customHeight="1">
      <c r="A55" s="6" t="s">
        <v>184</v>
      </c>
      <c r="B55" s="404">
        <v>5.5934447819529698</v>
      </c>
      <c r="C55" s="401">
        <v>0.09</v>
      </c>
      <c r="D55" s="401">
        <v>0.43188240214760998</v>
      </c>
      <c r="E55" s="344">
        <v>5.43</v>
      </c>
      <c r="F55" s="401">
        <v>2.99</v>
      </c>
      <c r="G55" s="401"/>
      <c r="H55" s="405">
        <v>1.68</v>
      </c>
      <c r="I55" s="405">
        <v>0.18</v>
      </c>
      <c r="J55" s="405">
        <v>1.41</v>
      </c>
      <c r="K55" s="405">
        <v>2.3199999999999998</v>
      </c>
      <c r="L55" s="450">
        <v>27.98</v>
      </c>
      <c r="M55" s="451">
        <f t="shared" si="0"/>
        <v>62.927853594184867</v>
      </c>
      <c r="N55" s="451">
        <f t="shared" si="1"/>
        <v>90.907853594184871</v>
      </c>
      <c r="O55" s="451"/>
      <c r="P55" s="30"/>
      <c r="Q55" s="30"/>
    </row>
    <row r="56" spans="1:17" ht="10.15" customHeight="1">
      <c r="A56" s="6" t="s">
        <v>185</v>
      </c>
      <c r="B56" s="404">
        <v>6.0871064732932396</v>
      </c>
      <c r="C56" s="401">
        <v>0.15</v>
      </c>
      <c r="D56" s="401">
        <v>0.431457004078731</v>
      </c>
      <c r="E56" s="344">
        <v>6.7</v>
      </c>
      <c r="F56" s="401">
        <v>2.54</v>
      </c>
      <c r="G56" s="401"/>
      <c r="H56" s="405">
        <v>1.51</v>
      </c>
      <c r="I56" s="405">
        <v>0.26</v>
      </c>
      <c r="J56" s="405">
        <v>1.84</v>
      </c>
      <c r="K56" s="405">
        <v>2.96</v>
      </c>
      <c r="L56" s="450">
        <v>22.55</v>
      </c>
      <c r="M56" s="451">
        <f t="shared" si="0"/>
        <v>66.042515811021573</v>
      </c>
      <c r="N56" s="451">
        <f t="shared" si="1"/>
        <v>88.59251581102157</v>
      </c>
      <c r="O56" s="451"/>
      <c r="P56" s="30"/>
      <c r="Q56" s="30"/>
    </row>
    <row r="57" spans="1:17" ht="10.15" customHeight="1">
      <c r="A57" s="409" t="s">
        <v>186</v>
      </c>
      <c r="B57" s="404">
        <v>6.8435181398609597</v>
      </c>
      <c r="C57" s="401">
        <v>0.18</v>
      </c>
      <c r="D57" s="401">
        <v>0.42640460275259401</v>
      </c>
      <c r="E57" s="344">
        <v>5.5</v>
      </c>
      <c r="F57" s="401">
        <v>2.79</v>
      </c>
      <c r="G57" s="401"/>
      <c r="H57" s="405">
        <v>1.48</v>
      </c>
      <c r="I57" s="405">
        <v>0.18</v>
      </c>
      <c r="J57" s="405">
        <v>1.43</v>
      </c>
      <c r="K57" s="405">
        <v>2.99</v>
      </c>
      <c r="L57" s="450">
        <v>21.49</v>
      </c>
      <c r="M57" s="451">
        <f t="shared" si="0"/>
        <v>65.02690321321613</v>
      </c>
      <c r="N57" s="451">
        <f t="shared" si="1"/>
        <v>86.516903213216125</v>
      </c>
      <c r="O57" s="451"/>
      <c r="P57" s="30"/>
      <c r="Q57" s="30"/>
    </row>
    <row r="58" spans="1:17" ht="10.15" customHeight="1">
      <c r="A58" s="6" t="s">
        <v>187</v>
      </c>
      <c r="B58" s="404">
        <v>7.1006311418456098</v>
      </c>
      <c r="C58" s="401">
        <v>0.21</v>
      </c>
      <c r="D58" s="401">
        <v>0.486617549895907</v>
      </c>
      <c r="E58" s="344">
        <v>5.84</v>
      </c>
      <c r="F58" s="401">
        <v>2.97</v>
      </c>
      <c r="G58" s="401"/>
      <c r="H58" s="405">
        <v>1.73</v>
      </c>
      <c r="I58" s="405">
        <v>0.18</v>
      </c>
      <c r="J58" s="405">
        <v>1.29</v>
      </c>
      <c r="K58" s="405">
        <v>2.89</v>
      </c>
      <c r="L58" s="450">
        <v>24.23</v>
      </c>
      <c r="M58" s="451">
        <f t="shared" si="0"/>
        <v>69.630479489835665</v>
      </c>
      <c r="N58" s="451">
        <f t="shared" si="1"/>
        <v>93.860479489835669</v>
      </c>
      <c r="O58" s="451"/>
      <c r="P58" s="30"/>
      <c r="Q58" s="30"/>
    </row>
    <row r="59" spans="1:17" ht="10.15" customHeight="1">
      <c r="A59" s="6" t="s">
        <v>188</v>
      </c>
      <c r="B59" s="404">
        <v>7.0469831667219998</v>
      </c>
      <c r="C59" s="401">
        <v>0.28000000000000003</v>
      </c>
      <c r="D59" s="401">
        <v>0.55635924449350105</v>
      </c>
      <c r="E59" s="344">
        <v>6.05</v>
      </c>
      <c r="F59" s="401">
        <v>3.51</v>
      </c>
      <c r="G59" s="401"/>
      <c r="H59" s="405">
        <v>1.63</v>
      </c>
      <c r="I59" s="405">
        <v>0.19</v>
      </c>
      <c r="J59" s="405">
        <v>1.91</v>
      </c>
      <c r="K59" s="405">
        <v>3.12</v>
      </c>
      <c r="L59" s="450">
        <v>23.95</v>
      </c>
      <c r="M59" s="451">
        <f t="shared" si="0"/>
        <v>72.829626059008504</v>
      </c>
      <c r="N59" s="451">
        <f t="shared" si="1"/>
        <v>96.779626059008507</v>
      </c>
      <c r="O59" s="451"/>
      <c r="P59" s="30"/>
      <c r="Q59" s="30"/>
    </row>
    <row r="60" spans="1:17" ht="10.15" customHeight="1">
      <c r="A60" s="6" t="s">
        <v>189</v>
      </c>
      <c r="B60" s="404">
        <v>7.6993713041783103</v>
      </c>
      <c r="C60" s="401">
        <v>0.34</v>
      </c>
      <c r="D60" s="401">
        <v>0.37538619138767698</v>
      </c>
      <c r="E60" s="344">
        <v>6.75</v>
      </c>
      <c r="F60" s="401">
        <v>3.22</v>
      </c>
      <c r="G60" s="401"/>
      <c r="H60" s="405">
        <v>1.76</v>
      </c>
      <c r="I60" s="405">
        <v>0.16</v>
      </c>
      <c r="J60" s="405">
        <v>1.72</v>
      </c>
      <c r="K60" s="405">
        <v>3.33</v>
      </c>
      <c r="L60" s="450">
        <v>25.41</v>
      </c>
      <c r="M60" s="451">
        <f t="shared" si="0"/>
        <v>72.048584100024598</v>
      </c>
      <c r="N60" s="451">
        <f t="shared" si="1"/>
        <v>97.458584100024595</v>
      </c>
      <c r="O60" s="451"/>
      <c r="P60" s="30"/>
      <c r="Q60" s="30"/>
    </row>
    <row r="61" spans="1:17" ht="10.15" customHeight="1">
      <c r="A61" s="6" t="s">
        <v>190</v>
      </c>
      <c r="B61" s="404">
        <v>7.9365838356946696</v>
      </c>
      <c r="C61" s="401">
        <v>0.47732476308107807</v>
      </c>
      <c r="D61" s="401">
        <v>0.51027322492742799</v>
      </c>
      <c r="E61" s="344">
        <v>5.86</v>
      </c>
      <c r="F61" s="401">
        <v>3.2</v>
      </c>
      <c r="G61" s="401"/>
      <c r="H61" s="405">
        <v>1.96</v>
      </c>
      <c r="I61" s="405">
        <v>0.14000000000000001</v>
      </c>
      <c r="J61" s="405">
        <v>1.41</v>
      </c>
      <c r="K61" s="405">
        <v>3.25</v>
      </c>
      <c r="L61" s="450">
        <v>23.58</v>
      </c>
      <c r="M61" s="451">
        <f t="shared" si="0"/>
        <v>72.679229928898522</v>
      </c>
      <c r="N61" s="451">
        <f t="shared" si="1"/>
        <v>96.25922992889852</v>
      </c>
      <c r="O61" s="451"/>
      <c r="P61" s="30"/>
      <c r="Q61" s="30"/>
    </row>
    <row r="62" spans="1:17" ht="10.15" customHeight="1">
      <c r="A62" s="6" t="s">
        <v>191</v>
      </c>
      <c r="B62" s="404">
        <v>7.82</v>
      </c>
      <c r="C62" s="401">
        <v>0.48037989446860252</v>
      </c>
      <c r="D62" s="401">
        <v>0.54</v>
      </c>
      <c r="E62" s="344">
        <v>5.54</v>
      </c>
      <c r="F62" s="401">
        <v>3.22</v>
      </c>
      <c r="G62" s="401"/>
      <c r="H62" s="405">
        <v>2.0499999999999998</v>
      </c>
      <c r="I62" s="405">
        <v>0.18</v>
      </c>
      <c r="J62" s="405">
        <v>1.54</v>
      </c>
      <c r="K62" s="405">
        <v>3.24</v>
      </c>
      <c r="L62" s="450">
        <v>21.37</v>
      </c>
      <c r="M62" s="451">
        <f t="shared" si="0"/>
        <v>70.669382168128877</v>
      </c>
      <c r="N62" s="451">
        <f t="shared" si="1"/>
        <v>92.039382168128881</v>
      </c>
      <c r="O62" s="451"/>
      <c r="P62" s="30"/>
      <c r="Q62" s="30"/>
    </row>
    <row r="63" spans="1:17" ht="10.15" customHeight="1">
      <c r="A63" s="6" t="s">
        <v>391</v>
      </c>
      <c r="B63" s="404">
        <v>7.2640000000000002</v>
      </c>
      <c r="C63" s="401">
        <v>0.32197464454321534</v>
      </c>
      <c r="D63" s="401">
        <v>0.85</v>
      </c>
      <c r="E63" s="344">
        <v>6.41</v>
      </c>
      <c r="F63" s="401">
        <v>3.14</v>
      </c>
      <c r="G63" s="401"/>
      <c r="H63" s="405">
        <v>1.91</v>
      </c>
      <c r="I63" s="405">
        <v>0.17</v>
      </c>
      <c r="J63" s="405">
        <v>1.42</v>
      </c>
      <c r="K63" s="405">
        <v>3.57</v>
      </c>
      <c r="L63" s="450">
        <v>19.03</v>
      </c>
      <c r="M63" s="451">
        <f t="shared" si="0"/>
        <v>70.413967803260206</v>
      </c>
      <c r="N63" s="451">
        <f t="shared" si="1"/>
        <v>89.443967803260207</v>
      </c>
      <c r="O63" s="451"/>
      <c r="P63" s="30"/>
      <c r="Q63" s="30"/>
    </row>
    <row r="64" spans="1:17" ht="10.15" customHeight="1">
      <c r="A64" s="6" t="s">
        <v>392</v>
      </c>
      <c r="B64" s="404">
        <v>7.1206431410799782</v>
      </c>
      <c r="C64" s="401">
        <v>0.51280809912847658</v>
      </c>
      <c r="D64" s="401">
        <v>0.67</v>
      </c>
      <c r="E64" s="344">
        <v>6</v>
      </c>
      <c r="F64" s="401">
        <v>3.12</v>
      </c>
      <c r="G64" s="401"/>
      <c r="H64" s="405">
        <v>1.99</v>
      </c>
      <c r="I64" s="405">
        <v>0.24</v>
      </c>
      <c r="J64" s="405">
        <v>1.77</v>
      </c>
      <c r="K64" s="405">
        <v>3.59</v>
      </c>
      <c r="L64" s="451">
        <f t="shared" ref="L64:L69" si="2">SUM(B19:F19)</f>
        <v>24.25</v>
      </c>
      <c r="M64" s="451">
        <v>74.424995141709132</v>
      </c>
      <c r="N64" s="451">
        <f t="shared" si="1"/>
        <v>98.674995141709132</v>
      </c>
      <c r="O64" s="588"/>
      <c r="P64" s="30"/>
      <c r="Q64" s="30"/>
    </row>
    <row r="65" spans="1:30" ht="10.15" customHeight="1">
      <c r="A65" s="6" t="s">
        <v>320</v>
      </c>
      <c r="B65" s="452">
        <v>6.9809999999999999</v>
      </c>
      <c r="C65" s="414">
        <v>0.51756182281752217</v>
      </c>
      <c r="D65" s="401">
        <v>0.89</v>
      </c>
      <c r="E65" s="367">
        <v>5.85</v>
      </c>
      <c r="F65" s="414">
        <v>3.35</v>
      </c>
      <c r="G65" s="414"/>
      <c r="H65" s="415">
        <v>2.04</v>
      </c>
      <c r="I65" s="415">
        <v>0.28000000000000003</v>
      </c>
      <c r="J65" s="415">
        <v>1.27</v>
      </c>
      <c r="K65" s="415">
        <v>3.62</v>
      </c>
      <c r="L65" s="451">
        <f t="shared" si="2"/>
        <v>25.81</v>
      </c>
      <c r="M65" s="451">
        <v>72.682019653411245</v>
      </c>
      <c r="N65" s="451">
        <f t="shared" si="1"/>
        <v>98.492019653411248</v>
      </c>
      <c r="O65" s="588"/>
      <c r="P65" s="30"/>
      <c r="Q65" s="30"/>
    </row>
    <row r="66" spans="1:30" ht="10.15" customHeight="1">
      <c r="A66" s="6" t="s">
        <v>194</v>
      </c>
      <c r="B66" s="404">
        <v>7.032</v>
      </c>
      <c r="C66" s="401">
        <v>0.51150019697902183</v>
      </c>
      <c r="D66" s="401">
        <v>0.97</v>
      </c>
      <c r="E66" s="344">
        <v>5.42</v>
      </c>
      <c r="F66" s="401">
        <v>3.44</v>
      </c>
      <c r="G66" s="401"/>
      <c r="H66" s="405">
        <v>2.02</v>
      </c>
      <c r="I66" s="405">
        <v>0.3</v>
      </c>
      <c r="J66" s="405">
        <v>1.6</v>
      </c>
      <c r="K66" s="405">
        <v>4.05</v>
      </c>
      <c r="L66" s="451">
        <f t="shared" si="2"/>
        <v>24.75</v>
      </c>
      <c r="M66" s="451">
        <v>74.942581557061331</v>
      </c>
      <c r="N66" s="451">
        <f t="shared" si="1"/>
        <v>99.692581557061331</v>
      </c>
      <c r="O66" s="588"/>
      <c r="P66" s="30"/>
      <c r="Q66" s="30"/>
    </row>
    <row r="67" spans="1:30" ht="10.15" customHeight="1">
      <c r="A67" s="23" t="s">
        <v>195</v>
      </c>
      <c r="B67" s="416">
        <v>7.4560000000000004</v>
      </c>
      <c r="C67" s="417">
        <v>0.50876716654653042</v>
      </c>
      <c r="D67" s="417">
        <v>1.1200000000000001</v>
      </c>
      <c r="E67" s="345">
        <v>5.33</v>
      </c>
      <c r="F67" s="417">
        <v>3.36</v>
      </c>
      <c r="G67" s="417"/>
      <c r="H67" s="412">
        <v>1.91</v>
      </c>
      <c r="I67" s="412">
        <v>0.37</v>
      </c>
      <c r="J67" s="412">
        <v>0.93</v>
      </c>
      <c r="K67" s="412">
        <v>4.0999999999999996</v>
      </c>
      <c r="L67" s="451">
        <f t="shared" si="2"/>
        <v>23.85</v>
      </c>
      <c r="M67" s="451">
        <v>73.271694199193931</v>
      </c>
      <c r="N67" s="451">
        <f t="shared" si="1"/>
        <v>97.121694199193939</v>
      </c>
      <c r="O67" s="588"/>
      <c r="P67" s="30"/>
      <c r="Q67" s="30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</row>
    <row r="68" spans="1:30" ht="10.15" customHeight="1">
      <c r="A68" s="23" t="s">
        <v>196</v>
      </c>
      <c r="B68" s="416">
        <v>6.726</v>
      </c>
      <c r="C68" s="417">
        <v>0.45747346245616632</v>
      </c>
      <c r="D68" s="417">
        <v>1.34</v>
      </c>
      <c r="E68" s="345">
        <v>4.38</v>
      </c>
      <c r="F68" s="417">
        <v>3.05</v>
      </c>
      <c r="G68" s="417"/>
      <c r="H68" s="412">
        <v>1.9</v>
      </c>
      <c r="I68" s="412">
        <v>0.54</v>
      </c>
      <c r="J68" s="412">
        <v>1.43</v>
      </c>
      <c r="K68" s="412">
        <v>4.32</v>
      </c>
      <c r="L68" s="451">
        <f t="shared" si="2"/>
        <v>24.590000000000003</v>
      </c>
      <c r="M68" s="451">
        <v>72.882681568157921</v>
      </c>
      <c r="N68" s="451">
        <f t="shared" si="1"/>
        <v>97.472681568157924</v>
      </c>
      <c r="O68" s="588"/>
      <c r="P68" s="30"/>
      <c r="Q68" s="30"/>
    </row>
    <row r="69" spans="1:30" ht="10.15" customHeight="1">
      <c r="A69" s="23" t="s">
        <v>219</v>
      </c>
      <c r="B69" s="416">
        <v>7.7629999999999999</v>
      </c>
      <c r="C69" s="417">
        <v>0.52293288037660046</v>
      </c>
      <c r="D69" s="417">
        <v>1.44</v>
      </c>
      <c r="E69" s="345">
        <v>5.51</v>
      </c>
      <c r="F69" s="417">
        <v>3.39</v>
      </c>
      <c r="G69" s="417"/>
      <c r="H69" s="412">
        <v>2.34</v>
      </c>
      <c r="I69" s="412">
        <v>0.47</v>
      </c>
      <c r="J69" s="412">
        <v>1.51</v>
      </c>
      <c r="K69" s="412">
        <v>4.0999999999999996</v>
      </c>
      <c r="L69" s="451">
        <f t="shared" si="2"/>
        <v>26.54</v>
      </c>
      <c r="M69" s="451">
        <v>75.176744261404366</v>
      </c>
      <c r="N69" s="451">
        <f t="shared" si="1"/>
        <v>101.71674426140436</v>
      </c>
      <c r="O69" s="588"/>
      <c r="P69" s="30"/>
      <c r="Q69" s="30"/>
    </row>
    <row r="70" spans="1:30" ht="10.15" customHeight="1">
      <c r="A70" s="23" t="s">
        <v>198</v>
      </c>
      <c r="B70" s="416">
        <v>7.1702450441361902</v>
      </c>
      <c r="C70" s="453">
        <v>0.52962116221847766</v>
      </c>
      <c r="D70" s="453">
        <v>1.493044155750032</v>
      </c>
      <c r="E70" s="345">
        <v>4.6945459798688933</v>
      </c>
      <c r="F70" s="417">
        <v>3.4333156043956041</v>
      </c>
      <c r="G70" s="417"/>
      <c r="H70" s="454">
        <v>2.7529379790183186</v>
      </c>
      <c r="I70" s="454">
        <v>0.46534761102353644</v>
      </c>
      <c r="J70" s="454">
        <v>1.1788733670344804</v>
      </c>
      <c r="K70" s="454">
        <v>3.9175807649797987</v>
      </c>
      <c r="L70" s="451">
        <f t="shared" ref="L70:L90" si="3">SUM(B25:F25)</f>
        <v>26.591394701312105</v>
      </c>
      <c r="M70" s="451">
        <v>75.227992751023393</v>
      </c>
      <c r="N70" s="451">
        <f t="shared" si="1"/>
        <v>101.81938745233549</v>
      </c>
      <c r="O70" s="587"/>
      <c r="P70" s="19"/>
      <c r="Q70" s="30"/>
    </row>
    <row r="71" spans="1:30" ht="10.15" customHeight="1">
      <c r="A71" s="23" t="s">
        <v>410</v>
      </c>
      <c r="B71" s="416">
        <v>7.9652892666989343</v>
      </c>
      <c r="C71" s="453">
        <v>0.51643623703178287</v>
      </c>
      <c r="D71" s="453">
        <v>1.6239676439400452</v>
      </c>
      <c r="E71" s="345">
        <v>5.2861880084586659</v>
      </c>
      <c r="F71" s="417">
        <v>3.5310682798530837</v>
      </c>
      <c r="G71" s="417"/>
      <c r="H71" s="454">
        <v>3.032241140773221</v>
      </c>
      <c r="I71" s="454">
        <v>0.62401195440346191</v>
      </c>
      <c r="J71" s="454">
        <v>1.2753255094144957</v>
      </c>
      <c r="K71" s="454">
        <v>4.570150005015333</v>
      </c>
      <c r="L71" s="451">
        <f t="shared" si="3"/>
        <v>20.390603596559764</v>
      </c>
      <c r="M71" s="451">
        <v>80.763493754673547</v>
      </c>
      <c r="N71" s="451">
        <f t="shared" si="1"/>
        <v>101.1540973512333</v>
      </c>
      <c r="O71" s="587"/>
      <c r="P71" s="19"/>
      <c r="Q71" s="30"/>
    </row>
    <row r="72" spans="1:30" ht="10.15" customHeight="1">
      <c r="A72" s="455" t="s">
        <v>200</v>
      </c>
      <c r="B72" s="421">
        <v>7.4417997301933942</v>
      </c>
      <c r="C72" s="456">
        <v>0.56418644592486766</v>
      </c>
      <c r="D72" s="456">
        <v>1.7528633884784481</v>
      </c>
      <c r="E72" s="423">
        <v>5.3029333106110457</v>
      </c>
      <c r="F72" s="422">
        <v>3.3949556044936835</v>
      </c>
      <c r="G72" s="422"/>
      <c r="H72" s="457">
        <v>3.2209244188224595</v>
      </c>
      <c r="I72" s="457">
        <v>0.68299605340700986</v>
      </c>
      <c r="J72" s="457">
        <v>1.1895756673029942</v>
      </c>
      <c r="K72" s="457">
        <v>4.8621954210891944</v>
      </c>
      <c r="L72" s="451">
        <f t="shared" si="3"/>
        <v>23.536592845842172</v>
      </c>
      <c r="M72" s="451">
        <v>77.728744366142379</v>
      </c>
      <c r="N72" s="451">
        <f t="shared" si="1"/>
        <v>101.26533721198456</v>
      </c>
      <c r="O72" s="595"/>
      <c r="P72" s="19"/>
      <c r="Q72" s="30"/>
      <c r="R72" s="30"/>
      <c r="T72" s="30"/>
    </row>
    <row r="73" spans="1:30" ht="10.15" customHeight="1">
      <c r="A73" s="23" t="s">
        <v>325</v>
      </c>
      <c r="B73" s="416">
        <v>7.3774051810336552</v>
      </c>
      <c r="C73" s="453">
        <v>0.44168538478624125</v>
      </c>
      <c r="D73" s="453">
        <v>1.7874153147608698</v>
      </c>
      <c r="E73" s="345">
        <v>5.1578432179544595</v>
      </c>
      <c r="F73" s="417">
        <v>3.250268236878894</v>
      </c>
      <c r="G73" s="417"/>
      <c r="H73" s="454">
        <v>3.1617446765676904</v>
      </c>
      <c r="I73" s="454">
        <v>0.78483390320023505</v>
      </c>
      <c r="J73" s="454">
        <v>1.3259825690964224</v>
      </c>
      <c r="K73" s="454">
        <v>4.2139119969425156</v>
      </c>
      <c r="L73" s="451">
        <f t="shared" si="3"/>
        <v>23.926098967117071</v>
      </c>
      <c r="M73" s="451">
        <v>73.633482152709206</v>
      </c>
      <c r="N73" s="451">
        <f t="shared" si="1"/>
        <v>97.559581119826277</v>
      </c>
      <c r="O73" s="595"/>
      <c r="P73" s="19"/>
      <c r="Q73" s="30"/>
      <c r="R73" s="30"/>
      <c r="T73" s="30"/>
    </row>
    <row r="74" spans="1:30" ht="10.15" customHeight="1">
      <c r="A74" s="23" t="s">
        <v>202</v>
      </c>
      <c r="B74" s="416">
        <v>8.4162130002046407</v>
      </c>
      <c r="C74" s="453">
        <v>0.37759884227274526</v>
      </c>
      <c r="D74" s="453">
        <v>1.9741337855724437</v>
      </c>
      <c r="E74" s="345">
        <v>5.2271007422027909</v>
      </c>
      <c r="F74" s="417">
        <v>3.0624133181742774</v>
      </c>
      <c r="G74" s="417"/>
      <c r="H74" s="454">
        <v>3.8188493189308623</v>
      </c>
      <c r="I74" s="454">
        <v>0.78841622148783363</v>
      </c>
      <c r="J74" s="454">
        <v>1.255567659406515</v>
      </c>
      <c r="K74" s="454">
        <v>4.648770570022192</v>
      </c>
      <c r="L74" s="451">
        <f t="shared" si="3"/>
        <v>23.373536551061015</v>
      </c>
      <c r="M74" s="451">
        <v>76.124901880753754</v>
      </c>
      <c r="N74" s="451">
        <f t="shared" si="1"/>
        <v>99.498438431814776</v>
      </c>
      <c r="O74" s="595"/>
      <c r="P74" s="19"/>
      <c r="Q74" s="30"/>
      <c r="R74" s="30"/>
      <c r="T74" s="30"/>
    </row>
    <row r="75" spans="1:30" ht="10.15" customHeight="1">
      <c r="A75" s="23" t="s">
        <v>203</v>
      </c>
      <c r="B75" s="416">
        <v>7.6572896530427315</v>
      </c>
      <c r="C75" s="453">
        <v>0.37951653432725246</v>
      </c>
      <c r="D75" s="453">
        <v>2.0609073698235933</v>
      </c>
      <c r="E75" s="345">
        <v>5.171844491077243</v>
      </c>
      <c r="F75" s="417">
        <v>3.0795811683890335</v>
      </c>
      <c r="G75" s="417"/>
      <c r="H75" s="454">
        <v>4.3932615911345243</v>
      </c>
      <c r="I75" s="454">
        <v>0.87278788405324781</v>
      </c>
      <c r="J75" s="454">
        <v>1.2444240405034002</v>
      </c>
      <c r="K75" s="454">
        <v>5.2882757805822704</v>
      </c>
      <c r="L75" s="451">
        <f t="shared" si="3"/>
        <v>23.823090269331857</v>
      </c>
      <c r="M75" s="451">
        <v>77.569513324800567</v>
      </c>
      <c r="N75" s="451">
        <f t="shared" si="1"/>
        <v>101.39260359413242</v>
      </c>
      <c r="O75" s="595"/>
      <c r="P75" s="19"/>
      <c r="Q75" s="30"/>
      <c r="R75" s="30"/>
      <c r="T75" s="30"/>
    </row>
    <row r="76" spans="1:30" ht="10.15" customHeight="1">
      <c r="A76" s="23" t="s">
        <v>204</v>
      </c>
      <c r="B76" s="416">
        <v>7.7966838104731409</v>
      </c>
      <c r="C76" s="453">
        <v>0.40673958799976895</v>
      </c>
      <c r="D76" s="453">
        <v>2.0177181406928431</v>
      </c>
      <c r="E76" s="345">
        <v>5.1459308158193675</v>
      </c>
      <c r="F76" s="417">
        <v>2.9559229665141289</v>
      </c>
      <c r="G76" s="417"/>
      <c r="H76" s="454">
        <v>4.4306865101324382</v>
      </c>
      <c r="I76" s="454">
        <v>1.0287598391600636</v>
      </c>
      <c r="J76" s="454">
        <v>1.122280074074709</v>
      </c>
      <c r="K76" s="454">
        <v>5.4735492187887216</v>
      </c>
      <c r="L76" s="451">
        <f t="shared" si="3"/>
        <v>22.695226392417762</v>
      </c>
      <c r="M76" s="451">
        <v>80.003237267453144</v>
      </c>
      <c r="N76" s="451">
        <f t="shared" si="1"/>
        <v>102.69846365987091</v>
      </c>
      <c r="O76" s="595"/>
      <c r="P76" s="19"/>
      <c r="Q76" s="30"/>
      <c r="R76" s="30"/>
      <c r="T76" s="30"/>
    </row>
    <row r="77" spans="1:30" ht="10.15" customHeight="1">
      <c r="A77" s="23" t="s">
        <v>205</v>
      </c>
      <c r="B77" s="416">
        <v>8.5972628200097088</v>
      </c>
      <c r="C77" s="453">
        <v>0.44635924455039466</v>
      </c>
      <c r="D77" s="453">
        <v>1.8796317415392487</v>
      </c>
      <c r="E77" s="345">
        <v>4.8261370542645379</v>
      </c>
      <c r="F77" s="417">
        <v>2.9125857350333813</v>
      </c>
      <c r="G77" s="417"/>
      <c r="H77" s="454">
        <v>4.9036902311483663</v>
      </c>
      <c r="I77" s="454">
        <v>0.93585293314257378</v>
      </c>
      <c r="J77" s="454">
        <v>1.1103148635384166</v>
      </c>
      <c r="K77" s="454">
        <v>5.8277044161974105</v>
      </c>
      <c r="L77" s="451">
        <f t="shared" si="3"/>
        <v>21.628514069269144</v>
      </c>
      <c r="M77" s="451">
        <v>78.370886665433986</v>
      </c>
      <c r="N77" s="451">
        <f t="shared" si="1"/>
        <v>99.99940073470313</v>
      </c>
      <c r="O77" s="595"/>
      <c r="P77" s="19"/>
      <c r="Q77" s="30"/>
      <c r="R77" s="30"/>
      <c r="T77" s="30"/>
    </row>
    <row r="78" spans="1:30" ht="10.15" customHeight="1">
      <c r="A78" s="23" t="s">
        <v>206</v>
      </c>
      <c r="B78" s="416">
        <v>7.5923475818960169</v>
      </c>
      <c r="C78" s="453">
        <v>0.46922321182912841</v>
      </c>
      <c r="D78" s="453">
        <v>2.099993118633011</v>
      </c>
      <c r="E78" s="345">
        <v>4.5812418517883984</v>
      </c>
      <c r="F78" s="417">
        <v>3.1874268062031521</v>
      </c>
      <c r="G78" s="417"/>
      <c r="H78" s="454">
        <v>5.2019974158502036</v>
      </c>
      <c r="I78" s="454">
        <v>1.0370619221857029</v>
      </c>
      <c r="J78" s="454">
        <v>1.0169889663175062</v>
      </c>
      <c r="K78" s="454">
        <v>6.1380184121300019</v>
      </c>
      <c r="L78" s="451">
        <f t="shared" si="3"/>
        <v>21.644852211048658</v>
      </c>
      <c r="M78" s="451">
        <v>79.713117863499406</v>
      </c>
      <c r="N78" s="451">
        <f t="shared" si="1"/>
        <v>101.35797007454806</v>
      </c>
      <c r="O78" s="595"/>
      <c r="P78" s="19"/>
      <c r="Q78" s="30"/>
      <c r="R78" s="30"/>
      <c r="T78" s="30"/>
    </row>
    <row r="79" spans="1:30" ht="10.15" customHeight="1">
      <c r="A79" s="23" t="s">
        <v>207</v>
      </c>
      <c r="B79" s="416">
        <v>8.0141603802191135</v>
      </c>
      <c r="C79" s="453">
        <v>0.43775877913530509</v>
      </c>
      <c r="D79" s="453">
        <v>2.1029840252038854</v>
      </c>
      <c r="E79" s="345">
        <v>4.4624572965389717</v>
      </c>
      <c r="F79" s="417">
        <v>3.0871669493146787</v>
      </c>
      <c r="G79" s="417"/>
      <c r="H79" s="454">
        <v>5.018784100737343</v>
      </c>
      <c r="I79" s="454">
        <v>1.0835959985247474</v>
      </c>
      <c r="J79" s="454">
        <v>1.0079605490679779</v>
      </c>
      <c r="K79" s="454">
        <v>6.2604050264685807</v>
      </c>
      <c r="L79" s="451">
        <f t="shared" si="3"/>
        <v>17.942529910585272</v>
      </c>
      <c r="M79" s="458">
        <v>79.555186819610299</v>
      </c>
      <c r="N79" s="458">
        <f t="shared" si="1"/>
        <v>97.497716730195577</v>
      </c>
      <c r="O79" s="595"/>
      <c r="P79" s="19"/>
      <c r="Q79" s="30"/>
      <c r="R79" s="30"/>
      <c r="T79" s="30"/>
    </row>
    <row r="80" spans="1:30" ht="10.15" customHeight="1">
      <c r="A80" s="23" t="s">
        <v>359</v>
      </c>
      <c r="B80" s="416">
        <v>8.2617608049260181</v>
      </c>
      <c r="C80" s="453">
        <v>0.46402336807191974</v>
      </c>
      <c r="D80" s="453">
        <v>2.1039446775988626</v>
      </c>
      <c r="E80" s="345">
        <v>5.0809044755417343</v>
      </c>
      <c r="F80" s="417">
        <v>3.1084558942813585</v>
      </c>
      <c r="G80" s="417"/>
      <c r="H80" s="454">
        <v>5.0746802795575663</v>
      </c>
      <c r="I80" s="454">
        <v>0.97768435379024976</v>
      </c>
      <c r="J80" s="454">
        <v>0.92386275107841098</v>
      </c>
      <c r="K80" s="454">
        <v>6.4466373458694788</v>
      </c>
      <c r="L80" s="451">
        <f t="shared" si="3"/>
        <v>20.616798033934636</v>
      </c>
      <c r="M80" s="458">
        <v>79.691944836472317</v>
      </c>
      <c r="N80" s="458">
        <f t="shared" si="1"/>
        <v>100.30874287040695</v>
      </c>
      <c r="O80" s="595"/>
      <c r="P80" s="19"/>
      <c r="Q80" s="30"/>
      <c r="R80" s="30"/>
      <c r="T80" s="30"/>
    </row>
    <row r="81" spans="1:20" ht="10.15" customHeight="1">
      <c r="A81" s="346" t="s">
        <v>209</v>
      </c>
      <c r="B81" s="425">
        <v>7.6617663050700404</v>
      </c>
      <c r="C81" s="429">
        <v>0.50171790030715846</v>
      </c>
      <c r="D81" s="429">
        <v>2.0183398936179309</v>
      </c>
      <c r="E81" s="352">
        <v>4.4113549354177453</v>
      </c>
      <c r="F81" s="426">
        <v>3.1873054743222213</v>
      </c>
      <c r="G81" s="426"/>
      <c r="H81" s="543">
        <v>5.0866468399304674</v>
      </c>
      <c r="I81" s="543">
        <v>1.1956644100463816</v>
      </c>
      <c r="J81" s="543">
        <v>0.73226359603361957</v>
      </c>
      <c r="K81" s="543">
        <v>7.1667417806551441</v>
      </c>
      <c r="L81" s="451">
        <f t="shared" si="3"/>
        <v>20.690518900701413</v>
      </c>
      <c r="M81" s="458">
        <v>77.434106500344228</v>
      </c>
      <c r="N81" s="458">
        <f t="shared" si="1"/>
        <v>98.124625401045648</v>
      </c>
      <c r="O81" s="595"/>
      <c r="P81" s="19"/>
      <c r="Q81" s="30"/>
      <c r="R81" s="19"/>
      <c r="T81" s="30"/>
    </row>
    <row r="82" spans="1:20" ht="10.15" customHeight="1">
      <c r="A82" s="23" t="s">
        <v>210</v>
      </c>
      <c r="B82" s="416">
        <v>7.93755714589647</v>
      </c>
      <c r="C82" s="453">
        <v>0.49543482411820289</v>
      </c>
      <c r="D82" s="453">
        <v>2.2361515606909252</v>
      </c>
      <c r="E82" s="345">
        <v>4.7271481136115732</v>
      </c>
      <c r="F82" s="417">
        <v>2.9090772969963634</v>
      </c>
      <c r="G82" s="417"/>
      <c r="H82" s="454">
        <v>5.6972736421992218</v>
      </c>
      <c r="I82" s="454">
        <v>1.1662348091756223</v>
      </c>
      <c r="J82" s="454">
        <v>0.78391656952084621</v>
      </c>
      <c r="K82" s="454">
        <v>7.2257324813595964</v>
      </c>
      <c r="L82" s="451">
        <f t="shared" si="3"/>
        <v>21.585194280612768</v>
      </c>
      <c r="M82" s="458">
        <v>80.914435849787012</v>
      </c>
      <c r="N82" s="458">
        <f t="shared" si="1"/>
        <v>102.49963013039978</v>
      </c>
      <c r="O82" s="595"/>
      <c r="P82" s="19"/>
      <c r="Q82" s="30"/>
      <c r="R82" s="19"/>
      <c r="T82" s="30"/>
    </row>
    <row r="83" spans="1:20" ht="10.15" customHeight="1">
      <c r="A83" s="23" t="s">
        <v>211</v>
      </c>
      <c r="B83" s="416">
        <v>7.3595200450503251</v>
      </c>
      <c r="C83" s="453">
        <v>0.57734599364752315</v>
      </c>
      <c r="D83" s="453">
        <v>2.534377605539468</v>
      </c>
      <c r="E83" s="345">
        <v>4.4670257730546679</v>
      </c>
      <c r="F83" s="417">
        <v>3.2157853727375687</v>
      </c>
      <c r="G83" s="417"/>
      <c r="H83" s="454">
        <v>5.7183612648528594</v>
      </c>
      <c r="I83" s="454">
        <v>1.0483164615444807</v>
      </c>
      <c r="J83" s="454">
        <v>0.86587920259463724</v>
      </c>
      <c r="K83" s="454">
        <v>7.360193910039194</v>
      </c>
      <c r="L83" s="451">
        <f t="shared" si="3"/>
        <v>22.806277841086171</v>
      </c>
      <c r="M83" s="458">
        <v>82.357030110221586</v>
      </c>
      <c r="N83" s="458">
        <f t="shared" si="1"/>
        <v>105.16330795130776</v>
      </c>
      <c r="O83" s="595"/>
      <c r="P83" s="19"/>
      <c r="Q83" s="30"/>
      <c r="R83" s="19"/>
      <c r="T83" s="30"/>
    </row>
    <row r="84" spans="1:20" ht="10.15" customHeight="1">
      <c r="A84" s="23" t="s">
        <v>143</v>
      </c>
      <c r="B84" s="416">
        <v>7.5851214225528203</v>
      </c>
      <c r="C84" s="453">
        <v>0.54502901097099832</v>
      </c>
      <c r="D84" s="453">
        <v>2.4893187958862755</v>
      </c>
      <c r="E84" s="345">
        <v>3.8631958388595864</v>
      </c>
      <c r="F84" s="417">
        <v>2.7649622954098683</v>
      </c>
      <c r="G84" s="417"/>
      <c r="H84" s="454">
        <v>6.4213461635273097</v>
      </c>
      <c r="I84" s="459">
        <v>0.96671943126739146</v>
      </c>
      <c r="J84" s="454">
        <v>0.62507549629438908</v>
      </c>
      <c r="K84" s="454">
        <v>7.9718070562988252</v>
      </c>
      <c r="L84" s="451">
        <f t="shared" si="3"/>
        <v>23.537881928123671</v>
      </c>
      <c r="M84" s="458">
        <v>85.120680367076545</v>
      </c>
      <c r="N84" s="458">
        <f t="shared" si="1"/>
        <v>108.65856229520021</v>
      </c>
      <c r="O84" s="595"/>
      <c r="P84" s="19"/>
      <c r="Q84" s="30"/>
      <c r="R84" s="19"/>
      <c r="T84" s="30"/>
    </row>
    <row r="85" spans="1:20" ht="10.15" customHeight="1">
      <c r="A85" s="23" t="s">
        <v>212</v>
      </c>
      <c r="B85" s="416">
        <v>7.7602902763005499</v>
      </c>
      <c r="C85" s="453">
        <v>0.45644676816901858</v>
      </c>
      <c r="D85" s="453">
        <v>2.8745648299349549</v>
      </c>
      <c r="E85" s="345">
        <v>3.0165048896161819</v>
      </c>
      <c r="F85" s="417">
        <v>2.8394301637086428</v>
      </c>
      <c r="G85" s="417"/>
      <c r="H85" s="454">
        <v>6.7408534773452704</v>
      </c>
      <c r="I85" s="459">
        <v>1.1197833202845411</v>
      </c>
      <c r="J85" s="454">
        <v>0.54310978328535586</v>
      </c>
      <c r="K85" s="454">
        <v>8.005933639527461</v>
      </c>
      <c r="L85" s="451">
        <f t="shared" si="3"/>
        <v>23.970679062019734</v>
      </c>
      <c r="M85" s="458">
        <v>87.853186278444809</v>
      </c>
      <c r="N85" s="458">
        <f t="shared" si="1"/>
        <v>111.82386534046455</v>
      </c>
      <c r="O85" s="595"/>
      <c r="P85" s="19"/>
      <c r="Q85" s="30"/>
      <c r="R85" s="19"/>
      <c r="T85" s="30"/>
    </row>
    <row r="86" spans="1:20" ht="10.15" customHeight="1">
      <c r="A86" s="23" t="s">
        <v>333</v>
      </c>
      <c r="B86" s="416">
        <v>7.6738932039997776</v>
      </c>
      <c r="C86" s="453">
        <v>0.55531463589701302</v>
      </c>
      <c r="D86" s="453">
        <v>2.5169922211837701</v>
      </c>
      <c r="E86" s="345">
        <v>3.1519136760761159</v>
      </c>
      <c r="F86" s="417">
        <v>2.8514871448642074</v>
      </c>
      <c r="G86" s="417"/>
      <c r="H86" s="454">
        <v>7.1916905378673386</v>
      </c>
      <c r="I86" s="459">
        <v>1.139005793994476</v>
      </c>
      <c r="J86" s="454">
        <v>0.52596453513456598</v>
      </c>
      <c r="K86" s="454">
        <v>7.960141826944561</v>
      </c>
      <c r="L86" s="451">
        <f t="shared" si="3"/>
        <v>23.28322044927468</v>
      </c>
      <c r="M86" s="458">
        <v>90.72533255229466</v>
      </c>
      <c r="N86" s="458">
        <f t="shared" si="1"/>
        <v>114.00855300156934</v>
      </c>
      <c r="O86" s="595"/>
      <c r="P86" s="19"/>
      <c r="Q86" s="30"/>
      <c r="R86" s="19"/>
      <c r="T86" s="30"/>
    </row>
    <row r="87" spans="1:20" ht="10.15" customHeight="1">
      <c r="A87" s="23" t="s">
        <v>569</v>
      </c>
      <c r="B87" s="416">
        <v>7.8706438428681214</v>
      </c>
      <c r="C87" s="453">
        <v>0.63139186671214975</v>
      </c>
      <c r="D87" s="453">
        <v>2.5985413719341754</v>
      </c>
      <c r="E87" s="345">
        <v>2.9101057429714086</v>
      </c>
      <c r="F87" s="417">
        <v>2.6657110527649417</v>
      </c>
      <c r="G87" s="417"/>
      <c r="H87" s="454">
        <v>6.983007069891066</v>
      </c>
      <c r="I87" s="459">
        <v>1.3257244101457282</v>
      </c>
      <c r="J87" s="454">
        <v>0.55736821072027087</v>
      </c>
      <c r="K87" s="454">
        <v>7.7208326981370536</v>
      </c>
      <c r="L87" s="451">
        <f t="shared" si="3"/>
        <v>22.753765482060945</v>
      </c>
      <c r="M87" s="458">
        <v>89.706710071078362</v>
      </c>
      <c r="N87" s="458">
        <f t="shared" si="1"/>
        <v>112.4604755531393</v>
      </c>
      <c r="O87" s="595"/>
      <c r="P87" s="19"/>
      <c r="Q87" s="30"/>
      <c r="R87" s="19"/>
      <c r="T87" s="30"/>
    </row>
    <row r="88" spans="1:20" ht="10.15" customHeight="1">
      <c r="A88" s="23" t="s">
        <v>581</v>
      </c>
      <c r="B88" s="416">
        <v>8.087741869963347</v>
      </c>
      <c r="C88" s="453">
        <v>0.5771486582359433</v>
      </c>
      <c r="D88" s="453">
        <v>2.9644103531950017</v>
      </c>
      <c r="E88" s="345">
        <v>2.7323952454271843</v>
      </c>
      <c r="F88" s="417">
        <v>2.7599957528516459</v>
      </c>
      <c r="G88" s="417"/>
      <c r="H88" s="454">
        <v>7.2764779374245698</v>
      </c>
      <c r="I88" s="459">
        <v>1.4295014277449243</v>
      </c>
      <c r="J88" s="454">
        <v>0.6601524232149929</v>
      </c>
      <c r="K88" s="454">
        <v>7.3924112309613568</v>
      </c>
      <c r="L88" s="451">
        <f t="shared" si="3"/>
        <v>24.068261014907705</v>
      </c>
      <c r="M88" s="458">
        <v>91.306965796578154</v>
      </c>
      <c r="N88" s="458">
        <f t="shared" si="1"/>
        <v>115.37522681148586</v>
      </c>
      <c r="O88" s="595"/>
      <c r="P88" s="19"/>
      <c r="Q88" s="30"/>
      <c r="R88" s="19"/>
      <c r="T88" s="30"/>
    </row>
    <row r="89" spans="1:20" ht="10.15" customHeight="1">
      <c r="A89" s="23" t="s">
        <v>612</v>
      </c>
      <c r="B89" s="416">
        <v>8.2266031589798754</v>
      </c>
      <c r="C89" s="453">
        <v>0.60568725190139694</v>
      </c>
      <c r="D89" s="453">
        <v>3.2155240948813306</v>
      </c>
      <c r="E89" s="345">
        <v>2.6623814333124223</v>
      </c>
      <c r="F89" s="417">
        <v>2.6930341792565669</v>
      </c>
      <c r="G89" s="417"/>
      <c r="H89" s="454">
        <v>7.7514109356711254</v>
      </c>
      <c r="I89" s="459">
        <v>1.3626530845330334</v>
      </c>
      <c r="J89" s="454">
        <v>0.68293171220742155</v>
      </c>
      <c r="K89" s="454">
        <v>6.8043692045783581</v>
      </c>
      <c r="L89" s="451">
        <f t="shared" si="3"/>
        <v>23.822870498740677</v>
      </c>
      <c r="M89" s="458">
        <v>92.924103841565412</v>
      </c>
      <c r="N89" s="458">
        <f t="shared" si="1"/>
        <v>116.74697434030608</v>
      </c>
      <c r="O89" s="595"/>
      <c r="P89" s="19"/>
      <c r="Q89" s="30"/>
      <c r="R89" s="19"/>
      <c r="T89" s="30"/>
    </row>
    <row r="90" spans="1:20" ht="10.15" customHeight="1">
      <c r="A90" s="31" t="s">
        <v>628</v>
      </c>
      <c r="B90" s="460">
        <v>8.057847362179194</v>
      </c>
      <c r="C90" s="461">
        <v>0.63739060290353677</v>
      </c>
      <c r="D90" s="461">
        <v>3.1664036174045807</v>
      </c>
      <c r="E90" s="376">
        <v>2.1985592749776082</v>
      </c>
      <c r="F90" s="437">
        <v>2.9222762651696472</v>
      </c>
      <c r="G90" s="437"/>
      <c r="H90" s="462">
        <v>7.7994532483422496</v>
      </c>
      <c r="I90" s="463">
        <v>1.2588760451543664</v>
      </c>
      <c r="J90" s="462">
        <v>0.55713699117746329</v>
      </c>
      <c r="K90" s="462">
        <v>7.1416423212894502</v>
      </c>
      <c r="L90" s="584">
        <f t="shared" si="3"/>
        <v>23.95169167348584</v>
      </c>
      <c r="M90" s="464">
        <v>91.190935707631596</v>
      </c>
      <c r="N90" s="464">
        <f t="shared" si="1"/>
        <v>115.14262738111744</v>
      </c>
      <c r="O90" s="595"/>
      <c r="P90" s="19"/>
      <c r="Q90" s="30"/>
      <c r="R90" s="19"/>
      <c r="T90" s="30"/>
    </row>
    <row r="91" spans="1:20">
      <c r="A91" s="39" t="s">
        <v>553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595"/>
      <c r="Q91" s="30"/>
    </row>
    <row r="92" spans="1:20">
      <c r="A92" s="465" t="s">
        <v>411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</row>
    <row r="93" spans="1:20">
      <c r="A93" s="39" t="s">
        <v>625</v>
      </c>
      <c r="B93" s="403"/>
      <c r="C93" s="403"/>
      <c r="D93" s="403"/>
      <c r="E93" s="403"/>
      <c r="F93" s="403"/>
      <c r="G93" s="403"/>
      <c r="H93" s="403"/>
      <c r="I93" s="403"/>
      <c r="J93" s="403"/>
      <c r="K93" s="403"/>
      <c r="L93" s="403"/>
      <c r="M93" s="403"/>
      <c r="N93" s="403"/>
    </row>
    <row r="94" spans="1:20" ht="12" customHeight="1">
      <c r="A94" s="39" t="s">
        <v>626</v>
      </c>
      <c r="B94" s="403"/>
      <c r="C94" s="403"/>
      <c r="D94" s="403"/>
      <c r="E94" s="403"/>
      <c r="F94" s="403"/>
      <c r="G94" s="403"/>
      <c r="H94" s="403"/>
      <c r="I94" s="403"/>
      <c r="J94" s="403"/>
      <c r="K94" s="403"/>
      <c r="L94" s="403"/>
      <c r="M94" s="403"/>
      <c r="N94" s="403"/>
    </row>
    <row r="95" spans="1:20" ht="12" customHeight="1">
      <c r="A95" s="39" t="s">
        <v>605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20" ht="12" customHeight="1">
      <c r="A96" s="39" t="s">
        <v>590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2" customHeight="1">
      <c r="A97" s="43" t="s">
        <v>43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142"/>
      <c r="M97" s="142"/>
      <c r="N97" s="3"/>
    </row>
    <row r="99" spans="1:14">
      <c r="L99" s="30"/>
      <c r="M99" s="30"/>
    </row>
    <row r="100" spans="1:14">
      <c r="L100" s="30"/>
      <c r="M100" s="30"/>
    </row>
    <row r="101" spans="1:14">
      <c r="L101" s="30"/>
      <c r="M101" s="30"/>
    </row>
  </sheetData>
  <mergeCells count="3">
    <mergeCell ref="H2:N2"/>
    <mergeCell ref="B5:N5"/>
    <mergeCell ref="B50:N50"/>
  </mergeCells>
  <pageMargins left="0.66700000000000004" right="0.66700000000000004" top="0.66700000000000004" bottom="0.83299999999999996" header="0" footer="0"/>
  <pageSetup scale="66" firstPageNumber="101" orientation="portrait" useFirstPageNumber="1" horizontalDpi="300" verticalDpi="300" r:id="rId1"/>
  <headerFooter alignWithMargins="0"/>
  <ignoredErrors>
    <ignoredError sqref="A7:A12 A52:A57 A25:A45 A19:A24 A13:A18 A70:A90 A64:A69 A58:A63" numberStoredAsText="1"/>
    <ignoredError sqref="L64:L69 M52:M57 N52:N57 L91:N91 N83:N90 L73:L90 L70:L72 N70:N82 N64:N69 M58:M63 N58:N63" unlockedFormula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54"/>
  <sheetViews>
    <sheetView showGridLines="0" workbookViewId="0">
      <selection activeCell="P17" sqref="P17"/>
    </sheetView>
  </sheetViews>
  <sheetFormatPr defaultColWidth="12.7109375" defaultRowHeight="12"/>
  <cols>
    <col min="1" max="1" width="10.28515625" customWidth="1"/>
    <col min="2" max="11" width="9.140625" customWidth="1"/>
  </cols>
  <sheetData>
    <row r="1" spans="1:14">
      <c r="A1" s="1" t="s">
        <v>412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4" ht="12" customHeight="1">
      <c r="A2" s="3"/>
      <c r="B2" s="58"/>
      <c r="C2" s="58"/>
      <c r="D2" s="58" t="s">
        <v>413</v>
      </c>
      <c r="E2" s="58" t="s">
        <v>414</v>
      </c>
      <c r="F2" s="58"/>
      <c r="G2" s="58"/>
      <c r="H2" s="58"/>
      <c r="I2" s="58" t="s">
        <v>397</v>
      </c>
      <c r="J2" s="58" t="s">
        <v>415</v>
      </c>
      <c r="K2" s="58"/>
    </row>
    <row r="3" spans="1:14" ht="12" customHeight="1">
      <c r="A3" s="362" t="s">
        <v>345</v>
      </c>
      <c r="B3" s="292" t="s">
        <v>385</v>
      </c>
      <c r="C3" s="292" t="s">
        <v>416</v>
      </c>
      <c r="D3" s="292" t="s">
        <v>417</v>
      </c>
      <c r="E3" s="292" t="s">
        <v>417</v>
      </c>
      <c r="F3" s="292" t="s">
        <v>418</v>
      </c>
      <c r="G3" s="292" t="s">
        <v>419</v>
      </c>
      <c r="H3" s="292" t="s">
        <v>404</v>
      </c>
      <c r="I3" s="292" t="s">
        <v>405</v>
      </c>
      <c r="J3" s="292" t="s">
        <v>407</v>
      </c>
      <c r="K3" s="292" t="s">
        <v>364</v>
      </c>
    </row>
    <row r="4" spans="1:14" ht="15" customHeight="1">
      <c r="A4" s="3"/>
      <c r="B4" s="618" t="s">
        <v>519</v>
      </c>
      <c r="C4" s="618"/>
      <c r="D4" s="618"/>
      <c r="E4" s="618"/>
      <c r="F4" s="618"/>
      <c r="G4" s="618"/>
      <c r="H4" s="618"/>
      <c r="I4" s="618"/>
      <c r="J4" s="618"/>
      <c r="K4" s="618"/>
      <c r="L4" s="531"/>
      <c r="M4" s="531"/>
      <c r="N4" s="531"/>
    </row>
    <row r="5" spans="1:14" ht="3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ht="10.15" customHeight="1">
      <c r="A6" s="6" t="s">
        <v>11</v>
      </c>
      <c r="B6" s="466">
        <v>4.2171187198853701</v>
      </c>
      <c r="C6" s="466">
        <v>0.93</v>
      </c>
      <c r="D6" s="466">
        <v>7.0000000000000007E-2</v>
      </c>
      <c r="E6" s="466">
        <v>0.24</v>
      </c>
      <c r="F6" s="466">
        <v>0.55000000000000004</v>
      </c>
      <c r="G6" s="466">
        <v>6.82</v>
      </c>
      <c r="H6" s="466">
        <v>4.58</v>
      </c>
      <c r="I6" s="466">
        <v>3.48</v>
      </c>
      <c r="J6" s="466">
        <v>0.18</v>
      </c>
      <c r="K6" s="467">
        <v>21.07</v>
      </c>
      <c r="L6" s="30"/>
    </row>
    <row r="7" spans="1:14" ht="10.15" customHeight="1">
      <c r="A7" s="6" t="s">
        <v>12</v>
      </c>
      <c r="B7" s="466">
        <v>3.4809326191732901</v>
      </c>
      <c r="C7" s="466">
        <v>0.69</v>
      </c>
      <c r="D7" s="466">
        <v>0.06</v>
      </c>
      <c r="E7" s="466">
        <v>0.17</v>
      </c>
      <c r="F7" s="466">
        <v>0.62</v>
      </c>
      <c r="G7" s="466">
        <v>5.54</v>
      </c>
      <c r="H7" s="466">
        <v>4.37</v>
      </c>
      <c r="I7" s="466">
        <v>3.19</v>
      </c>
      <c r="J7" s="466">
        <v>0.2</v>
      </c>
      <c r="K7" s="467">
        <v>18.32</v>
      </c>
      <c r="L7" s="30"/>
    </row>
    <row r="8" spans="1:14" ht="10.15" customHeight="1">
      <c r="A8" s="6" t="s">
        <v>13</v>
      </c>
      <c r="B8" s="466">
        <v>4.2934197273167598</v>
      </c>
      <c r="C8" s="466">
        <v>0.77</v>
      </c>
      <c r="D8" s="466">
        <v>0.03</v>
      </c>
      <c r="E8" s="466">
        <v>0.27</v>
      </c>
      <c r="F8" s="466">
        <v>1.46</v>
      </c>
      <c r="G8" s="466">
        <v>5.23</v>
      </c>
      <c r="H8" s="466">
        <v>4.05</v>
      </c>
      <c r="I8" s="466">
        <v>3.2</v>
      </c>
      <c r="J8" s="466">
        <v>0.19</v>
      </c>
      <c r="K8" s="467">
        <v>19.489999999999998</v>
      </c>
      <c r="L8" s="30"/>
    </row>
    <row r="9" spans="1:14" ht="10.15" customHeight="1">
      <c r="A9" s="6" t="s">
        <v>14</v>
      </c>
      <c r="B9" s="466">
        <v>4.1076566630271802</v>
      </c>
      <c r="C9" s="466">
        <v>0.61</v>
      </c>
      <c r="D9" s="466">
        <v>0.04</v>
      </c>
      <c r="E9" s="466">
        <v>0.15</v>
      </c>
      <c r="F9" s="466">
        <v>1.08</v>
      </c>
      <c r="G9" s="466">
        <v>4.34</v>
      </c>
      <c r="H9" s="466">
        <v>3.64</v>
      </c>
      <c r="I9" s="466">
        <v>3.24</v>
      </c>
      <c r="J9" s="466">
        <v>0.15</v>
      </c>
      <c r="K9" s="467">
        <v>17.36</v>
      </c>
      <c r="L9" s="30"/>
    </row>
    <row r="10" spans="1:14" ht="10.15" customHeight="1">
      <c r="A10" s="6" t="s">
        <v>15</v>
      </c>
      <c r="B10" s="466">
        <v>4.0059674235278298</v>
      </c>
      <c r="C10" s="466">
        <v>0.77</v>
      </c>
      <c r="D10" s="466">
        <v>0.05</v>
      </c>
      <c r="E10" s="466">
        <v>0.28000000000000003</v>
      </c>
      <c r="F10" s="466">
        <v>1.25</v>
      </c>
      <c r="G10" s="466">
        <v>4.7699999999999996</v>
      </c>
      <c r="H10" s="466">
        <v>3.17</v>
      </c>
      <c r="I10" s="466">
        <v>2.94</v>
      </c>
      <c r="J10" s="466">
        <v>0.14000000000000001</v>
      </c>
      <c r="K10" s="467">
        <v>17.38</v>
      </c>
      <c r="L10" s="30"/>
    </row>
    <row r="11" spans="1:14" ht="10.15" customHeight="1">
      <c r="A11" s="6" t="s">
        <v>16</v>
      </c>
      <c r="B11" s="466">
        <v>4.2117429415544896</v>
      </c>
      <c r="C11" s="466">
        <v>0.8</v>
      </c>
      <c r="D11" s="466">
        <v>0.04</v>
      </c>
      <c r="E11" s="466">
        <v>0.24</v>
      </c>
      <c r="F11" s="466">
        <v>1.39</v>
      </c>
      <c r="G11" s="466">
        <v>4.7300000000000004</v>
      </c>
      <c r="H11" s="466">
        <v>3.21</v>
      </c>
      <c r="I11" s="466">
        <v>3.31</v>
      </c>
      <c r="J11" s="466">
        <v>0.17</v>
      </c>
      <c r="K11" s="467">
        <v>18.100000000000001</v>
      </c>
      <c r="L11" s="30"/>
    </row>
    <row r="12" spans="1:14" ht="10.15" customHeight="1">
      <c r="A12" s="6" t="s">
        <v>17</v>
      </c>
      <c r="B12" s="466">
        <v>3.9297267241807101</v>
      </c>
      <c r="C12" s="466">
        <v>0.42</v>
      </c>
      <c r="D12" s="466">
        <v>0.01</v>
      </c>
      <c r="E12" s="466">
        <v>0.17</v>
      </c>
      <c r="F12" s="466">
        <v>1.48</v>
      </c>
      <c r="G12" s="466">
        <v>5.04</v>
      </c>
      <c r="H12" s="466">
        <v>3.44</v>
      </c>
      <c r="I12" s="466">
        <v>3.58</v>
      </c>
      <c r="J12" s="466">
        <v>0.16</v>
      </c>
      <c r="K12" s="467">
        <v>18.23</v>
      </c>
      <c r="L12" s="30"/>
    </row>
    <row r="13" spans="1:14" ht="10.15" customHeight="1">
      <c r="A13" s="6" t="s">
        <v>18</v>
      </c>
      <c r="B13" s="466">
        <v>4.3050649484240298</v>
      </c>
      <c r="C13" s="466">
        <v>0.63</v>
      </c>
      <c r="D13" s="466">
        <v>0.02</v>
      </c>
      <c r="E13" s="466">
        <v>0.26</v>
      </c>
      <c r="F13" s="466">
        <v>1.33</v>
      </c>
      <c r="G13" s="466">
        <v>4.74</v>
      </c>
      <c r="H13" s="466">
        <v>3.88</v>
      </c>
      <c r="I13" s="466">
        <v>3.03</v>
      </c>
      <c r="J13" s="466">
        <v>0.17</v>
      </c>
      <c r="K13" s="467">
        <v>18.37</v>
      </c>
      <c r="L13" s="30"/>
    </row>
    <row r="14" spans="1:14" ht="10.15" customHeight="1">
      <c r="A14" s="6" t="s">
        <v>19</v>
      </c>
      <c r="B14" s="466">
        <v>4.5689221076653803</v>
      </c>
      <c r="C14" s="466">
        <v>0.52</v>
      </c>
      <c r="D14" s="466">
        <v>0.04</v>
      </c>
      <c r="E14" s="466">
        <v>0.2</v>
      </c>
      <c r="F14" s="466">
        <v>1.22</v>
      </c>
      <c r="G14" s="466">
        <v>4.91</v>
      </c>
      <c r="H14" s="466">
        <v>3.52</v>
      </c>
      <c r="I14" s="466">
        <v>2.98</v>
      </c>
      <c r="J14" s="466">
        <v>0.17</v>
      </c>
      <c r="K14" s="467">
        <v>18.13</v>
      </c>
      <c r="L14" s="30"/>
    </row>
    <row r="15" spans="1:14" ht="10.15" customHeight="1">
      <c r="A15" s="6" t="s">
        <v>20</v>
      </c>
      <c r="B15" s="466">
        <v>4.2712398586157496</v>
      </c>
      <c r="C15" s="468">
        <v>0.78</v>
      </c>
      <c r="D15" s="468">
        <v>0.06</v>
      </c>
      <c r="E15" s="468">
        <v>0.17</v>
      </c>
      <c r="F15" s="466">
        <v>1.42</v>
      </c>
      <c r="G15" s="468">
        <v>4.6500000000000004</v>
      </c>
      <c r="H15" s="468">
        <v>3.71</v>
      </c>
      <c r="I15" s="466">
        <v>3.24</v>
      </c>
      <c r="J15" s="468">
        <v>0.16</v>
      </c>
      <c r="K15" s="467">
        <v>18.46</v>
      </c>
      <c r="L15" s="30"/>
    </row>
    <row r="16" spans="1:14" ht="10.15" customHeight="1">
      <c r="A16" s="6" t="s">
        <v>21</v>
      </c>
      <c r="B16" s="466">
        <v>4.4000000000000004</v>
      </c>
      <c r="C16" s="468">
        <v>0.73</v>
      </c>
      <c r="D16" s="468">
        <v>0.02</v>
      </c>
      <c r="E16" s="468">
        <v>0.24</v>
      </c>
      <c r="F16" s="466">
        <v>1.35</v>
      </c>
      <c r="G16" s="468">
        <v>4.54</v>
      </c>
      <c r="H16" s="468">
        <v>3.9203048569691532</v>
      </c>
      <c r="I16" s="466">
        <v>3.05</v>
      </c>
      <c r="J16" s="468">
        <v>0.12076659288958472</v>
      </c>
      <c r="K16" s="467">
        <v>18.371071449858739</v>
      </c>
      <c r="L16" s="30"/>
    </row>
    <row r="17" spans="1:13" ht="10.15" customHeight="1">
      <c r="A17" s="6" t="s">
        <v>22</v>
      </c>
      <c r="B17" s="468">
        <v>4.12</v>
      </c>
      <c r="C17" s="468">
        <v>0.48</v>
      </c>
      <c r="D17" s="468">
        <v>0.02</v>
      </c>
      <c r="E17" s="466">
        <v>0.2</v>
      </c>
      <c r="F17" s="468">
        <v>0.88</v>
      </c>
      <c r="G17" s="468">
        <v>4.7699999999999996</v>
      </c>
      <c r="H17" s="468">
        <v>3.4069652989917927</v>
      </c>
      <c r="I17" s="466">
        <v>3.1</v>
      </c>
      <c r="J17" s="468">
        <v>8.6613308654272247E-2</v>
      </c>
      <c r="K17" s="467">
        <v>17.063578607646065</v>
      </c>
      <c r="L17" s="30"/>
    </row>
    <row r="18" spans="1:13" ht="10.15" customHeight="1">
      <c r="A18" s="6" t="s">
        <v>23</v>
      </c>
      <c r="B18" s="466">
        <v>4.6399999999999997</v>
      </c>
      <c r="C18" s="468">
        <v>0.59</v>
      </c>
      <c r="D18" s="468">
        <v>0.04</v>
      </c>
      <c r="E18" s="466">
        <v>0.26</v>
      </c>
      <c r="F18" s="466">
        <v>1.68</v>
      </c>
      <c r="G18" s="468">
        <v>5.1100000000000003</v>
      </c>
      <c r="H18" s="466">
        <v>3.6786113788285202</v>
      </c>
      <c r="I18" s="466">
        <v>3.56</v>
      </c>
      <c r="J18" s="468">
        <v>0.16318892075693708</v>
      </c>
      <c r="K18" s="467">
        <v>19.721800299585457</v>
      </c>
      <c r="L18" s="30"/>
    </row>
    <row r="19" spans="1:13" ht="10.15" customHeight="1">
      <c r="A19" s="6" t="s">
        <v>24</v>
      </c>
      <c r="B19" s="468">
        <v>4.0999999999999996</v>
      </c>
      <c r="C19" s="468">
        <v>0.52</v>
      </c>
      <c r="D19" s="468">
        <v>0.03</v>
      </c>
      <c r="E19" s="466">
        <v>0.3</v>
      </c>
      <c r="F19" s="468">
        <v>1.36</v>
      </c>
      <c r="G19" s="468">
        <v>4.8099999999999996</v>
      </c>
      <c r="H19" s="468">
        <v>3.3507025134540118</v>
      </c>
      <c r="I19" s="466">
        <v>3.25</v>
      </c>
      <c r="J19" s="468">
        <v>0.10848443615459884</v>
      </c>
      <c r="K19" s="467">
        <v>17.829186949608609</v>
      </c>
      <c r="L19" s="30"/>
    </row>
    <row r="20" spans="1:13" ht="10.15" customHeight="1">
      <c r="A20" s="6" t="s">
        <v>244</v>
      </c>
      <c r="B20" s="468">
        <v>4.28</v>
      </c>
      <c r="C20" s="466">
        <v>0.77</v>
      </c>
      <c r="D20" s="468">
        <v>0.03</v>
      </c>
      <c r="E20" s="468">
        <v>0.32</v>
      </c>
      <c r="F20" s="468">
        <v>1</v>
      </c>
      <c r="G20" s="466">
        <v>4.75</v>
      </c>
      <c r="H20" s="468">
        <v>3.7058554731018329</v>
      </c>
      <c r="I20" s="468">
        <v>3.14</v>
      </c>
      <c r="J20" s="468">
        <v>0.12858248834003663</v>
      </c>
      <c r="K20" s="467">
        <v>18.12443796144187</v>
      </c>
      <c r="L20" s="30"/>
    </row>
    <row r="21" spans="1:13" ht="10.15" customHeight="1">
      <c r="A21" s="88" t="s">
        <v>26</v>
      </c>
      <c r="B21" s="469">
        <v>3.91</v>
      </c>
      <c r="C21" s="470">
        <v>0.2</v>
      </c>
      <c r="D21" s="469">
        <v>0.04</v>
      </c>
      <c r="E21" s="469">
        <v>0.27</v>
      </c>
      <c r="F21" s="469">
        <v>0.94</v>
      </c>
      <c r="G21" s="470">
        <v>3.58</v>
      </c>
      <c r="H21" s="469">
        <v>2.9511878324157883</v>
      </c>
      <c r="I21" s="469">
        <v>2.76</v>
      </c>
      <c r="J21" s="469">
        <v>7.0866847065410105E-2</v>
      </c>
      <c r="K21" s="471">
        <v>14.722054679481198</v>
      </c>
      <c r="L21" s="30"/>
    </row>
    <row r="22" spans="1:13" ht="10.15" customHeight="1">
      <c r="A22" s="23" t="s">
        <v>420</v>
      </c>
      <c r="B22" s="469">
        <v>3.93</v>
      </c>
      <c r="C22" s="470">
        <v>0.2140833458252136</v>
      </c>
      <c r="D22" s="469">
        <v>1.9384236020645172E-2</v>
      </c>
      <c r="E22" s="469">
        <v>0.20938015290061465</v>
      </c>
      <c r="F22" s="469">
        <v>1.64</v>
      </c>
      <c r="G22" s="470">
        <v>4.5</v>
      </c>
      <c r="H22" s="469">
        <v>2.8092327779847373</v>
      </c>
      <c r="I22" s="469">
        <v>2.76</v>
      </c>
      <c r="J22" s="469">
        <v>6.9754832713069093E-2</v>
      </c>
      <c r="K22" s="471">
        <v>16.15183534544428</v>
      </c>
      <c r="L22" s="30"/>
    </row>
    <row r="23" spans="1:13" ht="10.15" customHeight="1">
      <c r="A23" s="23" t="s">
        <v>421</v>
      </c>
      <c r="B23" s="469">
        <v>4.4800000000000004</v>
      </c>
      <c r="C23" s="470">
        <v>0.48</v>
      </c>
      <c r="D23" s="469">
        <v>0.03</v>
      </c>
      <c r="E23" s="469">
        <v>0.27</v>
      </c>
      <c r="F23" s="469">
        <v>1.22</v>
      </c>
      <c r="G23" s="470">
        <v>4.87</v>
      </c>
      <c r="H23" s="469">
        <v>3.4327953461925382</v>
      </c>
      <c r="I23" s="469">
        <v>2.72</v>
      </c>
      <c r="J23" s="469">
        <v>0.10158698916735923</v>
      </c>
      <c r="K23" s="471">
        <v>17.604382335359897</v>
      </c>
      <c r="L23" s="30"/>
    </row>
    <row r="24" spans="1:13" ht="10.15" customHeight="1">
      <c r="A24" s="23" t="s">
        <v>336</v>
      </c>
      <c r="B24" s="469">
        <v>3.4946121059268598</v>
      </c>
      <c r="C24" s="470">
        <v>0.41620504773914613</v>
      </c>
      <c r="D24" s="469">
        <v>4.365859230007936E-2</v>
      </c>
      <c r="E24" s="469">
        <v>0.23005966132228425</v>
      </c>
      <c r="F24" s="469">
        <v>1.1097778958746169</v>
      </c>
      <c r="G24" s="470">
        <v>4.152939171320484</v>
      </c>
      <c r="H24" s="469">
        <v>3.275580395964691</v>
      </c>
      <c r="I24" s="469">
        <v>2.2684768859770932</v>
      </c>
      <c r="J24" s="469">
        <v>8.5472570707980547E-2</v>
      </c>
      <c r="K24" s="471">
        <v>15.076782327133236</v>
      </c>
      <c r="L24" s="30"/>
    </row>
    <row r="25" spans="1:13" ht="10.15" customHeight="1">
      <c r="A25" s="23" t="s">
        <v>422</v>
      </c>
      <c r="B25" s="469">
        <v>3.8719298979272248</v>
      </c>
      <c r="C25" s="470">
        <v>0.33725650589374179</v>
      </c>
      <c r="D25" s="469">
        <v>3.2681908149691734E-2</v>
      </c>
      <c r="E25" s="469">
        <v>0.26138621092192932</v>
      </c>
      <c r="F25" s="469">
        <v>1.4552278084249188</v>
      </c>
      <c r="G25" s="470">
        <v>4.2984137506406244</v>
      </c>
      <c r="H25" s="469">
        <v>3.3717893627925517</v>
      </c>
      <c r="I25" s="469">
        <v>3.0212990909523243</v>
      </c>
      <c r="J25" s="469">
        <v>6.3826042081885997E-2</v>
      </c>
      <c r="K25" s="471">
        <v>16.713810577784894</v>
      </c>
      <c r="L25" s="30"/>
    </row>
    <row r="26" spans="1:13" ht="10.15" customHeight="1">
      <c r="A26" s="23" t="s">
        <v>247</v>
      </c>
      <c r="B26" s="469">
        <v>3.4870759622269056</v>
      </c>
      <c r="C26" s="470">
        <v>0.31940029797506408</v>
      </c>
      <c r="D26" s="469">
        <v>1.2079020380422443E-2</v>
      </c>
      <c r="E26" s="469">
        <v>0.25749209456247529</v>
      </c>
      <c r="F26" s="469">
        <v>0.94541966378309072</v>
      </c>
      <c r="G26" s="470">
        <v>4.6013942914887807</v>
      </c>
      <c r="H26" s="469">
        <v>2.8190520313506737</v>
      </c>
      <c r="I26" s="469">
        <v>2.8016473850311678</v>
      </c>
      <c r="J26" s="469">
        <v>6.3815452754959104E-2</v>
      </c>
      <c r="K26" s="471">
        <v>15.307376199553541</v>
      </c>
      <c r="L26" s="30"/>
      <c r="M26" s="30"/>
    </row>
    <row r="27" spans="1:13" ht="10.15" customHeight="1">
      <c r="A27" s="23" t="s">
        <v>32</v>
      </c>
      <c r="B27" s="469">
        <v>3.6551547668246145</v>
      </c>
      <c r="C27" s="470">
        <v>0.30752438843581642</v>
      </c>
      <c r="D27" s="469">
        <v>1.8127852220215377E-2</v>
      </c>
      <c r="E27" s="469">
        <v>0.24846187540352169</v>
      </c>
      <c r="F27" s="469">
        <v>1.5681814034751018</v>
      </c>
      <c r="G27" s="470">
        <v>4.2073854702763267</v>
      </c>
      <c r="H27" s="469">
        <v>2.9819694968638113</v>
      </c>
      <c r="I27" s="469">
        <v>2.5523444545189986</v>
      </c>
      <c r="J27" s="469">
        <v>5.3058298623552574E-2</v>
      </c>
      <c r="K27" s="471">
        <v>15.592208006641959</v>
      </c>
      <c r="L27" s="30"/>
      <c r="M27" s="30"/>
    </row>
    <row r="28" spans="1:13" ht="10.15" customHeight="1">
      <c r="A28" s="23" t="s">
        <v>151</v>
      </c>
      <c r="B28" s="469">
        <v>3.2056923620814586</v>
      </c>
      <c r="C28" s="470">
        <v>0.29865010512090456</v>
      </c>
      <c r="D28" s="469">
        <v>2.2189884467292997E-3</v>
      </c>
      <c r="E28" s="469">
        <v>3.0917524832455696E-2</v>
      </c>
      <c r="F28" s="469">
        <v>1.3903654656122595</v>
      </c>
      <c r="G28" s="470">
        <v>4.6122616228960558</v>
      </c>
      <c r="H28" s="469">
        <v>2.5918198729354538</v>
      </c>
      <c r="I28" s="469">
        <v>2.6414574380878375</v>
      </c>
      <c r="J28" s="469">
        <v>4.1856497826983433E-2</v>
      </c>
      <c r="K28" s="471">
        <v>14.815239877840138</v>
      </c>
      <c r="L28" s="30"/>
      <c r="M28" s="30"/>
    </row>
    <row r="29" spans="1:13" ht="10.15" customHeight="1">
      <c r="A29" s="23" t="s">
        <v>34</v>
      </c>
      <c r="B29" s="469">
        <v>3.6000600803807381</v>
      </c>
      <c r="C29" s="470">
        <v>0.28546669601267849</v>
      </c>
      <c r="D29" s="469">
        <v>3.0019513910109381E-2</v>
      </c>
      <c r="E29" s="469">
        <v>0.17539181528960301</v>
      </c>
      <c r="F29" s="469">
        <v>1.4796144085997733</v>
      </c>
      <c r="G29" s="470">
        <v>4.0113063473459167</v>
      </c>
      <c r="H29" s="469">
        <v>2.6536034384801028</v>
      </c>
      <c r="I29" s="469">
        <v>2.7726488379925667</v>
      </c>
      <c r="J29" s="469">
        <v>3.9156059396446632E-2</v>
      </c>
      <c r="K29" s="471">
        <v>15.047267197407935</v>
      </c>
      <c r="L29" s="30"/>
      <c r="M29" s="30"/>
    </row>
    <row r="30" spans="1:13" ht="10.15" customHeight="1">
      <c r="A30" s="23" t="s">
        <v>35</v>
      </c>
      <c r="B30" s="469">
        <v>3.625838447153177</v>
      </c>
      <c r="C30" s="470">
        <v>0.29763989875220781</v>
      </c>
      <c r="D30" s="469">
        <v>1.9760247694513601E-2</v>
      </c>
      <c r="E30" s="469">
        <v>0.12794817514395759</v>
      </c>
      <c r="F30" s="469">
        <v>1.3609578207158197</v>
      </c>
      <c r="G30" s="470">
        <v>4.2784178178536321</v>
      </c>
      <c r="H30" s="469">
        <v>2.5038134648604524</v>
      </c>
      <c r="I30" s="469">
        <v>2.6082462174836194</v>
      </c>
      <c r="J30" s="469">
        <v>4.040015586234208E-2</v>
      </c>
      <c r="K30" s="471">
        <v>14.863022245519723</v>
      </c>
      <c r="L30" s="30"/>
      <c r="M30" s="30"/>
    </row>
    <row r="31" spans="1:13" ht="10.15" customHeight="1">
      <c r="A31" s="23" t="s">
        <v>36</v>
      </c>
      <c r="B31" s="469">
        <v>3.3512897950302851</v>
      </c>
      <c r="C31" s="470">
        <v>0.2184896968252181</v>
      </c>
      <c r="D31" s="469">
        <v>2.9581741861246399E-2</v>
      </c>
      <c r="E31" s="469">
        <v>0.14812533511012527</v>
      </c>
      <c r="F31" s="469">
        <v>1.5574127031141838</v>
      </c>
      <c r="G31" s="470">
        <v>4.0079884209781076</v>
      </c>
      <c r="H31" s="469">
        <v>2.2834142946259579</v>
      </c>
      <c r="I31" s="469">
        <v>2.7850377305445195</v>
      </c>
      <c r="J31" s="469">
        <v>3.3703581526730045E-2</v>
      </c>
      <c r="K31" s="471">
        <v>14.415043299616373</v>
      </c>
      <c r="L31" s="30"/>
      <c r="M31" s="30"/>
    </row>
    <row r="32" spans="1:13" ht="10.15" customHeight="1">
      <c r="A32" s="23" t="s">
        <v>153</v>
      </c>
      <c r="B32" s="469">
        <v>3.3651210030701177</v>
      </c>
      <c r="C32" s="470">
        <v>0.13879856287600142</v>
      </c>
      <c r="D32" s="469">
        <v>1.7045094006230135E-2</v>
      </c>
      <c r="E32" s="469">
        <v>0.11927284339218404</v>
      </c>
      <c r="F32" s="469">
        <v>0.85456521779704908</v>
      </c>
      <c r="G32" s="470">
        <v>3.470302596979284</v>
      </c>
      <c r="H32" s="469">
        <v>2.3836032840060035</v>
      </c>
      <c r="I32" s="469">
        <v>2.79801802086252</v>
      </c>
      <c r="J32" s="469">
        <v>3.9489772919211991E-2</v>
      </c>
      <c r="K32" s="471">
        <v>13.186216395908602</v>
      </c>
      <c r="L32" s="30"/>
      <c r="M32" s="30"/>
    </row>
    <row r="33" spans="1:13" ht="10.15" customHeight="1">
      <c r="A33" s="23" t="s">
        <v>231</v>
      </c>
      <c r="B33" s="469">
        <v>3.1665067145570465</v>
      </c>
      <c r="C33" s="470">
        <v>0.22434661186743932</v>
      </c>
      <c r="D33" s="469">
        <v>1.1034969069828791E-2</v>
      </c>
      <c r="E33" s="469">
        <v>0.11409511999561368</v>
      </c>
      <c r="F33" s="469">
        <v>1.5278744187162616</v>
      </c>
      <c r="G33" s="470">
        <v>4.2396259435247829</v>
      </c>
      <c r="H33" s="469">
        <v>2.287745092510697</v>
      </c>
      <c r="I33" s="469">
        <v>2.5428198634920354</v>
      </c>
      <c r="J33" s="469">
        <v>3.0516552185910744E-2</v>
      </c>
      <c r="K33" s="471">
        <v>14.144565285919613</v>
      </c>
      <c r="L33" s="30"/>
      <c r="M33" s="30"/>
    </row>
    <row r="34" spans="1:13" ht="10.15" customHeight="1">
      <c r="A34" s="23" t="s">
        <v>155</v>
      </c>
      <c r="B34" s="469">
        <v>3.68584289672985</v>
      </c>
      <c r="C34" s="470">
        <v>0.20373566415548133</v>
      </c>
      <c r="D34" s="469">
        <v>9.980705232527462E-3</v>
      </c>
      <c r="E34" s="469">
        <v>0.12375483911298789</v>
      </c>
      <c r="F34" s="469">
        <v>1.0232344398542088</v>
      </c>
      <c r="G34" s="470">
        <v>3.5739940442193756</v>
      </c>
      <c r="H34" s="469">
        <v>2.2415483098909075</v>
      </c>
      <c r="I34" s="469">
        <v>2.5502856728662127</v>
      </c>
      <c r="J34" s="469">
        <v>2.6635115622281224E-2</v>
      </c>
      <c r="K34" s="471">
        <v>13.439011687683832</v>
      </c>
      <c r="L34" s="30"/>
      <c r="M34" s="30"/>
    </row>
    <row r="35" spans="1:13" ht="10.15" customHeight="1">
      <c r="A35" s="23" t="s">
        <v>156</v>
      </c>
      <c r="B35" s="469">
        <v>3.3412126033159431</v>
      </c>
      <c r="C35" s="470">
        <v>0.21144475551053338</v>
      </c>
      <c r="D35" s="469">
        <v>2.4879231858758379E-2</v>
      </c>
      <c r="E35" s="469">
        <v>0.12886889995114001</v>
      </c>
      <c r="F35" s="469">
        <v>1.0065414667572856</v>
      </c>
      <c r="G35" s="470">
        <v>3.9388653062967989</v>
      </c>
      <c r="H35" s="469">
        <v>2.440592474520491</v>
      </c>
      <c r="I35" s="469">
        <v>2.4272169769609824</v>
      </c>
      <c r="J35" s="469">
        <v>2.6622038356593609E-2</v>
      </c>
      <c r="K35" s="471">
        <v>13.546243753528527</v>
      </c>
      <c r="L35" s="30"/>
      <c r="M35" s="30"/>
    </row>
    <row r="36" spans="1:13" ht="10.15" customHeight="1">
      <c r="A36" s="23" t="s">
        <v>41</v>
      </c>
      <c r="B36" s="469">
        <v>3.1860967907022002</v>
      </c>
      <c r="C36" s="470">
        <v>0.18239497456504172</v>
      </c>
      <c r="D36" s="469">
        <v>5.7261304320986421E-4</v>
      </c>
      <c r="E36" s="469">
        <v>7.7144249342722668E-2</v>
      </c>
      <c r="F36" s="469">
        <v>1.8301849618110391</v>
      </c>
      <c r="G36" s="470">
        <v>3.6350120490499291</v>
      </c>
      <c r="H36" s="469">
        <v>1.9469036529165464</v>
      </c>
      <c r="I36" s="469">
        <v>2.2533802539204273</v>
      </c>
      <c r="J36" s="469">
        <v>1.9453274695556425E-2</v>
      </c>
      <c r="K36" s="471">
        <v>13.131142820046673</v>
      </c>
      <c r="L36" s="30"/>
      <c r="M36" s="30"/>
    </row>
    <row r="37" spans="1:13" ht="10.15" customHeight="1">
      <c r="A37" s="23" t="s">
        <v>157</v>
      </c>
      <c r="B37" s="469">
        <v>3.3396836243269825</v>
      </c>
      <c r="C37" s="470">
        <v>0.15744200810112674</v>
      </c>
      <c r="D37" s="469">
        <v>6.0068390397510722E-3</v>
      </c>
      <c r="E37" s="469">
        <v>8.4291547230414279E-2</v>
      </c>
      <c r="F37" s="469">
        <v>0.91073082463287836</v>
      </c>
      <c r="G37" s="470">
        <v>3.1481673596494453</v>
      </c>
      <c r="H37" s="469">
        <v>2.1557571762616172</v>
      </c>
      <c r="I37" s="469">
        <v>2.3228878399744093</v>
      </c>
      <c r="J37" s="469">
        <v>1.9877610552470434E-2</v>
      </c>
      <c r="K37" s="471">
        <v>12.144844829769095</v>
      </c>
      <c r="L37" s="30"/>
      <c r="M37" s="30"/>
    </row>
    <row r="38" spans="1:13" ht="10.15" customHeight="1">
      <c r="A38" s="23" t="s">
        <v>44</v>
      </c>
      <c r="B38" s="469">
        <v>2.5244077258140707</v>
      </c>
      <c r="C38" s="470">
        <v>0.15642719467683414</v>
      </c>
      <c r="D38" s="469">
        <v>1.1357377169776282E-2</v>
      </c>
      <c r="E38" s="472">
        <v>0</v>
      </c>
      <c r="F38" s="469">
        <v>1.2887170608814471</v>
      </c>
      <c r="G38" s="470">
        <v>3.1497135214488652</v>
      </c>
      <c r="H38" s="469">
        <v>2.0387424033327317</v>
      </c>
      <c r="I38" s="469">
        <v>2.3099544093308113</v>
      </c>
      <c r="J38" s="469">
        <v>1.2133783054038285E-2</v>
      </c>
      <c r="K38" s="471">
        <v>11.491453475708573</v>
      </c>
      <c r="L38" s="30"/>
      <c r="M38" s="30"/>
    </row>
    <row r="39" spans="1:13" ht="10.15" customHeight="1">
      <c r="A39" s="23" t="s">
        <v>159</v>
      </c>
      <c r="B39" s="469">
        <v>3.855167462461472</v>
      </c>
      <c r="C39" s="470">
        <v>0.1424339495710408</v>
      </c>
      <c r="D39" s="469">
        <v>1.3625063153419107E-3</v>
      </c>
      <c r="E39" s="472">
        <v>7.1635577625208238E-2</v>
      </c>
      <c r="F39" s="469">
        <v>1.2938347514330482</v>
      </c>
      <c r="G39" s="470">
        <v>3.2868477159687819</v>
      </c>
      <c r="H39" s="469">
        <v>2.0137548991873264</v>
      </c>
      <c r="I39" s="469">
        <v>2.3595539216869779</v>
      </c>
      <c r="J39" s="469">
        <v>1.8695943836991958E-2</v>
      </c>
      <c r="K39" s="471">
        <v>13.043286728086187</v>
      </c>
      <c r="L39" s="30"/>
      <c r="M39" s="30"/>
    </row>
    <row r="40" spans="1:13" ht="10.15" customHeight="1">
      <c r="A40" s="23" t="s">
        <v>233</v>
      </c>
      <c r="B40" s="469">
        <v>3.4621118269580284</v>
      </c>
      <c r="C40" s="470">
        <v>0.16545162509855479</v>
      </c>
      <c r="D40" s="469">
        <v>7.027543714988288E-3</v>
      </c>
      <c r="E40" s="472">
        <v>3.8187926231149208E-2</v>
      </c>
      <c r="F40" s="469">
        <v>0.93030600033855781</v>
      </c>
      <c r="G40" s="470">
        <v>3.0771120406797539</v>
      </c>
      <c r="H40" s="469">
        <v>1.9685536455966908</v>
      </c>
      <c r="I40" s="469">
        <v>2.1643653313653903</v>
      </c>
      <c r="J40" s="469">
        <v>1.2258331425738555E-2</v>
      </c>
      <c r="K40" s="471">
        <v>11.825374271408853</v>
      </c>
      <c r="L40" s="30"/>
      <c r="M40" s="30"/>
    </row>
    <row r="41" spans="1:13" ht="10.15" customHeight="1">
      <c r="A41" s="23" t="s">
        <v>573</v>
      </c>
      <c r="B41" s="469">
        <v>3.4393596758595186</v>
      </c>
      <c r="C41" s="470">
        <v>9.4028528095919189E-2</v>
      </c>
      <c r="D41" s="469">
        <v>6.4213666318957479E-3</v>
      </c>
      <c r="E41" s="472">
        <v>6.0716763674469224E-2</v>
      </c>
      <c r="F41" s="469">
        <v>1.2165586632168062</v>
      </c>
      <c r="G41" s="470">
        <v>3.2473996061399086</v>
      </c>
      <c r="H41" s="469">
        <v>1.9962368545061357</v>
      </c>
      <c r="I41" s="469">
        <v>2.2844481612837697</v>
      </c>
      <c r="J41" s="469">
        <v>1.9829087021938804E-2</v>
      </c>
      <c r="K41" s="471">
        <v>12.364998706430363</v>
      </c>
      <c r="L41" s="30"/>
      <c r="M41" s="30"/>
    </row>
    <row r="42" spans="1:13" ht="10.15" customHeight="1">
      <c r="A42" s="23" t="s">
        <v>583</v>
      </c>
      <c r="B42" s="469">
        <v>3.649666530319942</v>
      </c>
      <c r="C42" s="470">
        <v>0.13122950697713945</v>
      </c>
      <c r="D42" s="469">
        <v>2.7087891557787632E-3</v>
      </c>
      <c r="E42" s="472">
        <v>6.6342409381414655E-2</v>
      </c>
      <c r="F42" s="469">
        <v>1.0869110377747544</v>
      </c>
      <c r="G42" s="470">
        <v>2.9832254604533408</v>
      </c>
      <c r="H42" s="469">
        <v>1.5874284893566926</v>
      </c>
      <c r="I42" s="469">
        <v>2.1715305251482966</v>
      </c>
      <c r="J42" s="469">
        <v>7.1916767538753347E-3</v>
      </c>
      <c r="K42" s="471">
        <v>11.686234425321235</v>
      </c>
      <c r="L42" s="30"/>
      <c r="M42" s="30"/>
    </row>
    <row r="43" spans="1:13" ht="10.15" customHeight="1">
      <c r="A43" s="23" t="s">
        <v>621</v>
      </c>
      <c r="B43" s="469">
        <v>3.5598540866046866</v>
      </c>
      <c r="C43" s="470">
        <v>8.3170581714142558E-2</v>
      </c>
      <c r="D43" s="469">
        <v>5.2566210034726071E-3</v>
      </c>
      <c r="E43" s="472">
        <v>3.2212604631228076E-2</v>
      </c>
      <c r="F43" s="469">
        <v>1.2366843612194951</v>
      </c>
      <c r="G43" s="470">
        <v>2.7369759264673044</v>
      </c>
      <c r="H43" s="469">
        <v>1.663031974228677</v>
      </c>
      <c r="I43" s="469">
        <v>2.1205350995722343</v>
      </c>
      <c r="J43" s="469">
        <v>7.4405109335197624E-3</v>
      </c>
      <c r="K43" s="471">
        <v>11.44516176637476</v>
      </c>
      <c r="L43" s="30"/>
      <c r="M43" s="30"/>
    </row>
    <row r="44" spans="1:13" ht="10.15" customHeight="1">
      <c r="A44" s="31" t="s">
        <v>634</v>
      </c>
      <c r="B44" s="473">
        <v>3.2261670265448368</v>
      </c>
      <c r="C44" s="474">
        <v>5.8821157319177822E-2</v>
      </c>
      <c r="D44" s="473">
        <v>4.9120796998628142E-3</v>
      </c>
      <c r="E44" s="475">
        <v>6.9524764171872838E-2</v>
      </c>
      <c r="F44" s="473">
        <v>0.84695414444843231</v>
      </c>
      <c r="G44" s="474">
        <v>2.2265457078852147</v>
      </c>
      <c r="H44" s="473">
        <v>1.6430797243469779</v>
      </c>
      <c r="I44" s="473">
        <v>2.0032082601371757</v>
      </c>
      <c r="J44" s="473">
        <v>6.7962100462089668E-3</v>
      </c>
      <c r="K44" s="476">
        <v>10.08600907459976</v>
      </c>
      <c r="L44" s="30"/>
      <c r="M44" s="30"/>
    </row>
    <row r="45" spans="1:13">
      <c r="A45" s="39" t="s">
        <v>423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3" ht="10.15" customHeight="1">
      <c r="A46" s="39" t="s">
        <v>600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3">
      <c r="A47" s="43" t="s">
        <v>43</v>
      </c>
      <c r="B47" s="30"/>
      <c r="C47" s="30"/>
      <c r="D47" s="30"/>
      <c r="E47" s="30"/>
      <c r="F47" s="30"/>
      <c r="G47" s="30"/>
      <c r="H47" s="30"/>
      <c r="I47" s="142"/>
    </row>
    <row r="48" spans="1:13">
      <c r="B48" s="30"/>
      <c r="C48" s="30"/>
      <c r="D48" s="30"/>
      <c r="E48" s="30"/>
      <c r="F48" s="30"/>
      <c r="G48" s="30"/>
      <c r="H48" s="30"/>
      <c r="I48" s="30"/>
    </row>
    <row r="51" spans="2:11">
      <c r="B51" s="30"/>
      <c r="C51" s="30"/>
      <c r="D51" s="30"/>
      <c r="E51" s="30"/>
      <c r="F51" s="30"/>
      <c r="G51" s="30"/>
      <c r="H51" s="30"/>
      <c r="I51" s="30"/>
      <c r="J51" s="30"/>
      <c r="K51" s="30"/>
    </row>
    <row r="52" spans="2:11">
      <c r="B52" s="30"/>
      <c r="C52" s="30"/>
      <c r="D52" s="30"/>
      <c r="E52" s="30"/>
      <c r="F52" s="30"/>
      <c r="G52" s="30"/>
      <c r="H52" s="30"/>
      <c r="I52" s="30"/>
      <c r="J52" s="30"/>
      <c r="K52" s="30"/>
    </row>
    <row r="54" spans="2:11">
      <c r="B54" s="19"/>
      <c r="C54" s="19"/>
      <c r="D54" s="19"/>
      <c r="E54" s="19"/>
      <c r="F54" s="19"/>
      <c r="G54" s="19"/>
      <c r="H54" s="19"/>
      <c r="I54" s="19"/>
      <c r="J54" s="19"/>
      <c r="K54" s="19"/>
    </row>
  </sheetData>
  <mergeCells count="1">
    <mergeCell ref="B4:K4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62"/>
  <sheetViews>
    <sheetView showGridLines="0" workbookViewId="0">
      <selection activeCell="A27" activeCellId="1" sqref="A16 A27"/>
    </sheetView>
  </sheetViews>
  <sheetFormatPr defaultColWidth="9.7109375" defaultRowHeight="12"/>
  <cols>
    <col min="1" max="1" width="7.140625" customWidth="1"/>
    <col min="2" max="12" width="8.5703125" customWidth="1"/>
    <col min="13" max="13" width="10.7109375" customWidth="1"/>
    <col min="14" max="14" width="8.7109375" customWidth="1"/>
    <col min="15" max="15" width="9.42578125" customWidth="1"/>
  </cols>
  <sheetData>
    <row r="1" spans="1:15" ht="12" customHeight="1">
      <c r="A1" s="1" t="s">
        <v>424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ht="12" customHeight="1">
      <c r="A2" s="6" t="s">
        <v>425</v>
      </c>
      <c r="B2" s="58" t="s">
        <v>426</v>
      </c>
      <c r="C2" s="58" t="s">
        <v>377</v>
      </c>
      <c r="D2" s="58" t="s">
        <v>427</v>
      </c>
      <c r="E2" s="58" t="s">
        <v>399</v>
      </c>
      <c r="F2" s="58" t="s">
        <v>428</v>
      </c>
      <c r="G2" s="58" t="s">
        <v>364</v>
      </c>
      <c r="H2" s="58"/>
      <c r="I2" s="58"/>
      <c r="J2" s="58"/>
      <c r="K2" s="58"/>
      <c r="L2" s="58"/>
    </row>
    <row r="3" spans="1:15" ht="12" customHeight="1">
      <c r="A3" s="2"/>
      <c r="B3" s="292" t="s">
        <v>389</v>
      </c>
      <c r="C3" s="292" t="s">
        <v>389</v>
      </c>
      <c r="D3" s="292" t="s">
        <v>389</v>
      </c>
      <c r="E3" s="292" t="s">
        <v>389</v>
      </c>
      <c r="F3" s="292" t="s">
        <v>429</v>
      </c>
      <c r="G3" s="292" t="s">
        <v>430</v>
      </c>
      <c r="H3" s="292" t="s">
        <v>385</v>
      </c>
      <c r="I3" s="292" t="s">
        <v>416</v>
      </c>
      <c r="J3" s="292" t="s">
        <v>431</v>
      </c>
      <c r="K3" s="292" t="s">
        <v>419</v>
      </c>
      <c r="L3" s="292" t="s">
        <v>432</v>
      </c>
    </row>
    <row r="4" spans="1:15" ht="15" customHeight="1">
      <c r="A4" s="3"/>
      <c r="B4" s="619" t="s">
        <v>528</v>
      </c>
      <c r="C4" s="619"/>
      <c r="D4" s="619"/>
      <c r="E4" s="619"/>
      <c r="F4" s="619"/>
      <c r="G4" s="619"/>
      <c r="H4" s="619"/>
      <c r="I4" s="619"/>
      <c r="J4" s="619"/>
      <c r="K4" s="619"/>
      <c r="L4" s="619"/>
    </row>
    <row r="5" spans="1:15" ht="3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5" ht="10.15" customHeight="1">
      <c r="A6" s="6">
        <v>1980</v>
      </c>
      <c r="B6" s="466">
        <v>0.02</v>
      </c>
      <c r="C6" s="466">
        <v>0.18</v>
      </c>
      <c r="D6" s="466">
        <v>0.08</v>
      </c>
      <c r="E6" s="466">
        <v>1.3735805309889999</v>
      </c>
      <c r="F6" s="466">
        <v>0.03</v>
      </c>
      <c r="G6" s="466">
        <v>1.683580530989</v>
      </c>
      <c r="H6" s="466">
        <v>0.35</v>
      </c>
      <c r="I6" s="466">
        <v>7.0000000000000007E-2</v>
      </c>
      <c r="J6" s="466">
        <v>0.48</v>
      </c>
      <c r="K6" s="466">
        <v>0.27</v>
      </c>
      <c r="L6" s="466">
        <v>2.8535805309889999</v>
      </c>
      <c r="M6" s="30"/>
      <c r="N6" s="30"/>
      <c r="O6" s="30"/>
    </row>
    <row r="7" spans="1:15" ht="10.15" customHeight="1">
      <c r="A7" s="6">
        <v>1981</v>
      </c>
      <c r="B7" s="466">
        <v>0.04</v>
      </c>
      <c r="C7" s="466">
        <v>0.17</v>
      </c>
      <c r="D7" s="466">
        <v>0.08</v>
      </c>
      <c r="E7" s="466">
        <v>1.30801944635294</v>
      </c>
      <c r="F7" s="466">
        <v>0.02</v>
      </c>
      <c r="G7" s="466">
        <v>1.61801944635294</v>
      </c>
      <c r="H7" s="466">
        <v>0.37</v>
      </c>
      <c r="I7" s="466">
        <v>0.05</v>
      </c>
      <c r="J7" s="466">
        <v>0.49</v>
      </c>
      <c r="K7" s="466">
        <v>0.19</v>
      </c>
      <c r="L7" s="466">
        <v>2.7180194463529399</v>
      </c>
      <c r="M7" s="30"/>
      <c r="N7" s="30"/>
      <c r="O7" s="30"/>
    </row>
    <row r="8" spans="1:15" ht="10.15" customHeight="1">
      <c r="A8" s="6">
        <v>1982</v>
      </c>
      <c r="B8" s="466">
        <v>0.09</v>
      </c>
      <c r="C8" s="466">
        <v>0.11</v>
      </c>
      <c r="D8" s="466">
        <v>7.0000000000000007E-2</v>
      </c>
      <c r="E8" s="466">
        <v>1.1878305511051399</v>
      </c>
      <c r="F8" s="466">
        <v>0.02</v>
      </c>
      <c r="G8" s="466">
        <v>1.4778305511051399</v>
      </c>
      <c r="H8" s="466">
        <v>0.43</v>
      </c>
      <c r="I8" s="466">
        <v>0.06</v>
      </c>
      <c r="J8" s="466">
        <v>0.61</v>
      </c>
      <c r="K8" s="466">
        <v>0.23</v>
      </c>
      <c r="L8" s="466">
        <v>2.8078305511051398</v>
      </c>
      <c r="M8" s="30"/>
      <c r="N8" s="30"/>
      <c r="O8" s="30"/>
    </row>
    <row r="9" spans="1:15" ht="10.15" customHeight="1">
      <c r="A9" s="6">
        <v>1983</v>
      </c>
      <c r="B9" s="466">
        <v>0.08</v>
      </c>
      <c r="C9" s="466">
        <v>0.04</v>
      </c>
      <c r="D9" s="466">
        <v>7.0000000000000007E-2</v>
      </c>
      <c r="E9" s="466">
        <v>1.2492157724694499</v>
      </c>
      <c r="F9" s="466">
        <v>0.04</v>
      </c>
      <c r="G9" s="466">
        <v>1.4792157724694499</v>
      </c>
      <c r="H9" s="466">
        <v>0.32</v>
      </c>
      <c r="I9" s="466">
        <v>7.0000000000000007E-2</v>
      </c>
      <c r="J9" s="466">
        <v>0.62</v>
      </c>
      <c r="K9" s="466">
        <v>0.31</v>
      </c>
      <c r="L9" s="466">
        <v>2.79921577246945</v>
      </c>
      <c r="M9" s="30"/>
      <c r="N9" s="30"/>
      <c r="O9" s="30"/>
    </row>
    <row r="10" spans="1:15" ht="10.15" customHeight="1">
      <c r="A10" s="6">
        <v>1984</v>
      </c>
      <c r="B10" s="466">
        <v>0.04</v>
      </c>
      <c r="C10" s="466">
        <v>0.25</v>
      </c>
      <c r="D10" s="466">
        <v>0.06</v>
      </c>
      <c r="E10" s="466">
        <v>1.2054258974055201</v>
      </c>
      <c r="F10" s="466">
        <v>0.02</v>
      </c>
      <c r="G10" s="466">
        <v>1.57542589740552</v>
      </c>
      <c r="H10" s="466">
        <v>0.38</v>
      </c>
      <c r="I10" s="466">
        <v>0.06</v>
      </c>
      <c r="J10" s="466">
        <v>0.57999999999999996</v>
      </c>
      <c r="K10" s="466">
        <v>0.28000000000000003</v>
      </c>
      <c r="L10" s="466">
        <v>2.87542589740552</v>
      </c>
      <c r="M10" s="30"/>
      <c r="N10" s="30"/>
      <c r="O10" s="30"/>
    </row>
    <row r="11" spans="1:15" ht="10.15" customHeight="1">
      <c r="A11" s="6">
        <v>1985</v>
      </c>
      <c r="B11" s="466">
        <v>0.06</v>
      </c>
      <c r="C11" s="466">
        <v>0.22</v>
      </c>
      <c r="D11" s="466">
        <v>0.1</v>
      </c>
      <c r="E11" s="466">
        <v>1.1792037439299501</v>
      </c>
      <c r="F11" s="466">
        <v>0.02</v>
      </c>
      <c r="G11" s="467">
        <v>1.5792037439299502</v>
      </c>
      <c r="H11" s="466">
        <v>0.35</v>
      </c>
      <c r="I11" s="466">
        <v>7.0000000000000007E-2</v>
      </c>
      <c r="J11" s="466">
        <v>0.57999999999999996</v>
      </c>
      <c r="K11" s="466">
        <v>0.41</v>
      </c>
      <c r="L11" s="467">
        <v>2.9892037439299504</v>
      </c>
      <c r="M11" s="30"/>
      <c r="N11" s="30"/>
      <c r="O11" s="30"/>
    </row>
    <row r="12" spans="1:15" ht="10.15" customHeight="1">
      <c r="A12" s="6">
        <v>1986</v>
      </c>
      <c r="B12" s="466">
        <v>0.04</v>
      </c>
      <c r="C12" s="466">
        <v>0.38</v>
      </c>
      <c r="D12" s="466">
        <v>0.09</v>
      </c>
      <c r="E12" s="466">
        <v>1.25534487702108</v>
      </c>
      <c r="F12" s="466">
        <v>0.03</v>
      </c>
      <c r="G12" s="467">
        <v>1.79534487702108</v>
      </c>
      <c r="H12" s="466">
        <v>0.4</v>
      </c>
      <c r="I12" s="466">
        <v>7.0000000000000007E-2</v>
      </c>
      <c r="J12" s="466">
        <v>0.67</v>
      </c>
      <c r="K12" s="466">
        <v>0.41</v>
      </c>
      <c r="L12" s="467">
        <v>3.3453448770210801</v>
      </c>
      <c r="M12" s="30"/>
      <c r="N12" s="30"/>
      <c r="O12" s="30"/>
    </row>
    <row r="13" spans="1:15" ht="10.15" customHeight="1">
      <c r="A13" s="6">
        <v>1987</v>
      </c>
      <c r="B13" s="466">
        <v>0.05</v>
      </c>
      <c r="C13" s="466">
        <v>0.26</v>
      </c>
      <c r="D13" s="466">
        <v>7.0000000000000007E-2</v>
      </c>
      <c r="E13" s="466">
        <v>1.27469069702311</v>
      </c>
      <c r="F13" s="466">
        <v>0.02</v>
      </c>
      <c r="G13" s="467">
        <v>1.6746906970231099</v>
      </c>
      <c r="H13" s="466">
        <v>0.53</v>
      </c>
      <c r="I13" s="466">
        <v>0.08</v>
      </c>
      <c r="J13" s="466">
        <v>1</v>
      </c>
      <c r="K13" s="466">
        <v>0.27</v>
      </c>
      <c r="L13" s="467">
        <v>3.5546906970231098</v>
      </c>
      <c r="M13" s="30"/>
      <c r="N13" s="30"/>
      <c r="O13" s="30"/>
    </row>
    <row r="14" spans="1:15" ht="10.15" customHeight="1">
      <c r="A14" s="6">
        <v>1988</v>
      </c>
      <c r="B14" s="466">
        <v>0.08</v>
      </c>
      <c r="C14" s="466">
        <v>0.21</v>
      </c>
      <c r="D14" s="466">
        <v>0.09</v>
      </c>
      <c r="E14" s="466">
        <v>1.3137649425967599</v>
      </c>
      <c r="F14" s="466">
        <v>0.04</v>
      </c>
      <c r="G14" s="467">
        <v>1.7337649425967601</v>
      </c>
      <c r="H14" s="466">
        <v>0.5</v>
      </c>
      <c r="I14" s="466">
        <v>0.06</v>
      </c>
      <c r="J14" s="466">
        <v>0.73</v>
      </c>
      <c r="K14" s="466">
        <v>0.33</v>
      </c>
      <c r="L14" s="467">
        <v>3.3537649425967602</v>
      </c>
      <c r="M14" s="30"/>
      <c r="N14" s="30"/>
      <c r="O14" s="30"/>
    </row>
    <row r="15" spans="1:15" ht="10.15" customHeight="1">
      <c r="A15" s="6">
        <v>1989</v>
      </c>
      <c r="B15" s="466">
        <v>0.11</v>
      </c>
      <c r="C15" s="466">
        <v>0.3</v>
      </c>
      <c r="D15" s="466">
        <v>0.17</v>
      </c>
      <c r="E15" s="466">
        <v>1.37757697918291</v>
      </c>
      <c r="F15" s="466">
        <v>0.03</v>
      </c>
      <c r="G15" s="467">
        <v>1.9875769791829099</v>
      </c>
      <c r="H15" s="466">
        <v>0.48</v>
      </c>
      <c r="I15" s="466">
        <v>7.0000000000000007E-2</v>
      </c>
      <c r="J15" s="466">
        <v>0.74</v>
      </c>
      <c r="K15" s="466">
        <v>0.44</v>
      </c>
      <c r="L15" s="467">
        <v>3.7175769791829096</v>
      </c>
      <c r="M15" s="30"/>
      <c r="N15" s="30"/>
      <c r="O15" s="30"/>
    </row>
    <row r="16" spans="1:15" ht="10.15" customHeight="1">
      <c r="A16" s="6">
        <v>1990</v>
      </c>
      <c r="B16" s="466">
        <v>7.0000000000000007E-2</v>
      </c>
      <c r="C16" s="466">
        <v>0.33</v>
      </c>
      <c r="D16" s="466">
        <v>0.16</v>
      </c>
      <c r="E16" s="466">
        <v>1.2569488972037599</v>
      </c>
      <c r="F16" s="466">
        <v>0.03</v>
      </c>
      <c r="G16" s="467">
        <v>1.84694889720376</v>
      </c>
      <c r="H16" s="466">
        <v>0.4</v>
      </c>
      <c r="I16" s="466">
        <v>7.0000000000000007E-2</v>
      </c>
      <c r="J16" s="466">
        <v>0.8</v>
      </c>
      <c r="K16" s="466">
        <v>0.35</v>
      </c>
      <c r="L16" s="467">
        <v>3.4669488972037601</v>
      </c>
      <c r="M16" s="30"/>
      <c r="N16" s="30"/>
      <c r="O16" s="30"/>
    </row>
    <row r="17" spans="1:18" ht="10.15" customHeight="1">
      <c r="A17" s="6">
        <v>1991</v>
      </c>
      <c r="B17" s="466">
        <v>0.08</v>
      </c>
      <c r="C17" s="466">
        <v>0.32</v>
      </c>
      <c r="D17" s="466">
        <v>0.12</v>
      </c>
      <c r="E17" s="466">
        <v>1.39723162549711</v>
      </c>
      <c r="F17" s="466">
        <v>0.04</v>
      </c>
      <c r="G17" s="467">
        <v>1.96</v>
      </c>
      <c r="H17" s="466">
        <v>0.45</v>
      </c>
      <c r="I17" s="466">
        <v>0.06</v>
      </c>
      <c r="J17" s="466">
        <v>0.57999999999999996</v>
      </c>
      <c r="K17" s="466">
        <v>0.39</v>
      </c>
      <c r="L17" s="467">
        <v>3.44</v>
      </c>
      <c r="M17" s="30"/>
      <c r="N17" s="30"/>
      <c r="O17" s="30"/>
    </row>
    <row r="18" spans="1:18" ht="10.15" customHeight="1">
      <c r="A18" s="6">
        <v>1992</v>
      </c>
      <c r="B18" s="466">
        <v>6.88E-2</v>
      </c>
      <c r="C18" s="466">
        <v>0.40913677501295403</v>
      </c>
      <c r="D18" s="466">
        <v>0.27949158498618881</v>
      </c>
      <c r="E18" s="466">
        <v>1.3420000000000001</v>
      </c>
      <c r="F18" s="466">
        <v>2.3E-2</v>
      </c>
      <c r="G18" s="467">
        <v>2.1151851297915281</v>
      </c>
      <c r="H18" s="466">
        <v>0.6220191440526095</v>
      </c>
      <c r="I18" s="466">
        <v>7.4300000000000005E-2</v>
      </c>
      <c r="J18" s="466">
        <v>0.54584166092014486</v>
      </c>
      <c r="K18" s="466">
        <v>0.4244</v>
      </c>
      <c r="L18" s="467">
        <v>4.155435672465881</v>
      </c>
      <c r="M18" s="30"/>
      <c r="N18" s="30"/>
      <c r="O18" s="30"/>
      <c r="P18" s="30"/>
    </row>
    <row r="19" spans="1:18" ht="10.15" customHeight="1">
      <c r="A19" s="6">
        <v>1993</v>
      </c>
      <c r="B19" s="466">
        <v>0.111</v>
      </c>
      <c r="C19" s="466">
        <v>0.47238277629721931</v>
      </c>
      <c r="D19" s="466">
        <v>0.28554452017212939</v>
      </c>
      <c r="E19" s="466">
        <v>1.31</v>
      </c>
      <c r="F19" s="466">
        <v>1.0100000000000001E-2</v>
      </c>
      <c r="G19" s="467">
        <v>2.1838644515665075</v>
      </c>
      <c r="H19" s="466">
        <v>0.6448102678571429</v>
      </c>
      <c r="I19" s="466">
        <v>5.9800000000000006E-2</v>
      </c>
      <c r="J19" s="466">
        <v>0.67699981156527744</v>
      </c>
      <c r="K19" s="466">
        <v>0.28260000000000002</v>
      </c>
      <c r="L19" s="467">
        <v>3.9905202977745473</v>
      </c>
      <c r="M19" s="30"/>
      <c r="N19" s="30"/>
      <c r="O19" s="30"/>
      <c r="P19" s="30"/>
    </row>
    <row r="20" spans="1:18" ht="10.15" customHeight="1">
      <c r="A20" s="6">
        <v>1994</v>
      </c>
      <c r="B20" s="466">
        <v>7.6100000000000001E-2</v>
      </c>
      <c r="C20" s="466">
        <v>0.48680601460342071</v>
      </c>
      <c r="D20" s="466">
        <v>0.30206808937187052</v>
      </c>
      <c r="E20" s="466">
        <v>1.26</v>
      </c>
      <c r="F20" s="466">
        <v>1.3100000000000001E-2</v>
      </c>
      <c r="G20" s="467">
        <v>2.1332929683731852</v>
      </c>
      <c r="H20" s="466">
        <v>0.64369040200910144</v>
      </c>
      <c r="I20" s="466">
        <v>6.6299999999999998E-2</v>
      </c>
      <c r="J20" s="466">
        <v>0.64167673406122494</v>
      </c>
      <c r="K20" s="466">
        <v>0.48159999999999997</v>
      </c>
      <c r="L20" s="467">
        <v>3.5464739641917982</v>
      </c>
      <c r="M20" s="30"/>
      <c r="N20" s="30"/>
      <c r="O20" s="30"/>
      <c r="P20" s="30"/>
    </row>
    <row r="21" spans="1:18" ht="10.15" customHeight="1">
      <c r="A21" s="88">
        <v>1995</v>
      </c>
      <c r="B21" s="466">
        <v>0.11990000000000001</v>
      </c>
      <c r="C21" s="466">
        <v>0.45890210388791275</v>
      </c>
      <c r="D21" s="466">
        <v>0.31428076015903056</v>
      </c>
      <c r="E21" s="466">
        <v>1.43</v>
      </c>
      <c r="F21" s="466">
        <v>1.4100000000000001E-2</v>
      </c>
      <c r="G21" s="467">
        <v>2.3379776561359642</v>
      </c>
      <c r="H21" s="466">
        <v>0.71377437715778658</v>
      </c>
      <c r="I21" s="466">
        <v>6.3600000000000004E-2</v>
      </c>
      <c r="J21" s="466">
        <v>0.63537114625099478</v>
      </c>
      <c r="K21" s="466">
        <v>0.44</v>
      </c>
      <c r="L21" s="467">
        <v>4.7090836249607664</v>
      </c>
      <c r="M21" s="30"/>
      <c r="N21" s="30"/>
      <c r="O21" s="30"/>
      <c r="P21" s="30"/>
    </row>
    <row r="22" spans="1:18" ht="10.15" customHeight="1">
      <c r="A22" s="23">
        <v>1996</v>
      </c>
      <c r="B22" s="466">
        <v>0.06</v>
      </c>
      <c r="C22" s="466">
        <v>0.36992782529639856</v>
      </c>
      <c r="D22" s="466">
        <v>0.32563728789914098</v>
      </c>
      <c r="E22" s="466">
        <v>1.42</v>
      </c>
      <c r="F22" s="466">
        <v>3.8600000000000002E-2</v>
      </c>
      <c r="G22" s="467">
        <v>2.2159317384251449</v>
      </c>
      <c r="H22" s="466">
        <v>0.62357766458518527</v>
      </c>
      <c r="I22" s="466">
        <v>5.79E-2</v>
      </c>
      <c r="J22" s="466">
        <v>0.58503070671837021</v>
      </c>
      <c r="K22" s="466">
        <v>0.4032</v>
      </c>
      <c r="L22" s="467">
        <v>4.2754459026403149</v>
      </c>
      <c r="M22" s="30"/>
      <c r="N22" s="30"/>
      <c r="O22" s="30"/>
      <c r="P22" s="30"/>
    </row>
    <row r="23" spans="1:18" ht="10.15" customHeight="1">
      <c r="A23" s="23">
        <v>1997</v>
      </c>
      <c r="B23" s="466">
        <v>7.4399999999999994E-2</v>
      </c>
      <c r="C23" s="466">
        <v>0.32424584610421042</v>
      </c>
      <c r="D23" s="466">
        <v>0.31525347013447913</v>
      </c>
      <c r="E23" s="466">
        <v>1.22</v>
      </c>
      <c r="F23" s="466">
        <v>2.5700000000000001E-2</v>
      </c>
      <c r="G23" s="467">
        <v>1.9610724438692457</v>
      </c>
      <c r="H23" s="466">
        <v>0.80916036099082966</v>
      </c>
      <c r="I23" s="466">
        <v>7.0000000000000007E-2</v>
      </c>
      <c r="J23" s="466">
        <v>0.55169455484022345</v>
      </c>
      <c r="K23" s="466">
        <v>0.3821</v>
      </c>
      <c r="L23" s="467">
        <v>3.8423416976161833</v>
      </c>
      <c r="M23" s="30"/>
      <c r="N23" s="30"/>
      <c r="O23" s="30"/>
      <c r="P23" s="30"/>
    </row>
    <row r="24" spans="1:18" ht="10.15" customHeight="1">
      <c r="A24" s="23">
        <v>1998</v>
      </c>
      <c r="B24" s="466">
        <v>0.10464387309525104</v>
      </c>
      <c r="C24" s="466">
        <v>0.34598394665796972</v>
      </c>
      <c r="D24" s="466">
        <v>0.3673915151781994</v>
      </c>
      <c r="E24" s="466">
        <v>1.4044355057889875</v>
      </c>
      <c r="F24" s="466">
        <v>1.7828993857694222E-3</v>
      </c>
      <c r="G24" s="467">
        <v>2.2231099247792212</v>
      </c>
      <c r="H24" s="466">
        <v>0.5630517023959648</v>
      </c>
      <c r="I24" s="466">
        <v>7.9494845174031992E-2</v>
      </c>
      <c r="J24" s="466">
        <v>0.76086318421481769</v>
      </c>
      <c r="K24" s="466">
        <v>0.39840191335543834</v>
      </c>
      <c r="L24" s="467">
        <v>4.1657214372721993</v>
      </c>
      <c r="M24" s="30"/>
      <c r="N24" s="30"/>
      <c r="O24" s="30"/>
      <c r="P24" s="30"/>
    </row>
    <row r="25" spans="1:18" ht="10.15" customHeight="1">
      <c r="A25" s="23">
        <v>1999</v>
      </c>
      <c r="B25" s="466">
        <v>8.5543662052560684E-2</v>
      </c>
      <c r="C25" s="466">
        <v>0.40199941248961113</v>
      </c>
      <c r="D25" s="466">
        <v>0.32707196765289609</v>
      </c>
      <c r="E25" s="466">
        <v>1.3530820615882841</v>
      </c>
      <c r="F25" s="466">
        <v>1.022877081363025E-2</v>
      </c>
      <c r="G25" s="467">
        <v>2.1764516209253104</v>
      </c>
      <c r="H25" s="466">
        <v>0.55833238426057763</v>
      </c>
      <c r="I25" s="466">
        <v>7.5441349267761443E-2</v>
      </c>
      <c r="J25" s="466">
        <v>0.46709838649585878</v>
      </c>
      <c r="K25" s="466">
        <v>0.45211432092396753</v>
      </c>
      <c r="L25" s="467">
        <v>4.6495745192860127</v>
      </c>
      <c r="M25" s="30"/>
      <c r="N25" s="30"/>
      <c r="O25" s="30"/>
      <c r="P25" s="30"/>
    </row>
    <row r="26" spans="1:18" ht="10.15" customHeight="1">
      <c r="A26" s="88">
        <v>2000</v>
      </c>
      <c r="B26" s="466">
        <v>9.0373206959010341E-2</v>
      </c>
      <c r="C26" s="466">
        <v>0.32602261542051131</v>
      </c>
      <c r="D26" s="466">
        <v>0.36763616185561959</v>
      </c>
      <c r="E26" s="466">
        <v>1.5764204354799418</v>
      </c>
      <c r="F26" s="466">
        <v>2.8439509793486289E-2</v>
      </c>
      <c r="G26" s="467">
        <v>2.3888919295085693</v>
      </c>
      <c r="H26" s="466">
        <v>0.46287621134038831</v>
      </c>
      <c r="I26" s="466">
        <v>8.0312459272076628E-2</v>
      </c>
      <c r="J26" s="466">
        <v>0.53201447307078342</v>
      </c>
      <c r="K26" s="466">
        <v>0.60751901044851331</v>
      </c>
      <c r="L26" s="467">
        <v>3.3641940585246148</v>
      </c>
      <c r="M26" s="30"/>
      <c r="N26" s="596"/>
      <c r="O26" s="137"/>
      <c r="P26" s="30"/>
      <c r="Q26" s="30"/>
      <c r="R26" s="30"/>
    </row>
    <row r="27" spans="1:18" ht="10.15" customHeight="1">
      <c r="A27" s="23" t="s">
        <v>58</v>
      </c>
      <c r="B27" s="466">
        <v>8.4599498763128833E-2</v>
      </c>
      <c r="C27" s="466">
        <v>0.38794069457720154</v>
      </c>
      <c r="D27" s="466">
        <v>0.41086246208624061</v>
      </c>
      <c r="E27" s="466">
        <v>1.8306583921905395</v>
      </c>
      <c r="F27" s="466">
        <v>4.5142035976086766E-3</v>
      </c>
      <c r="G27" s="467">
        <v>2.7185752512147188</v>
      </c>
      <c r="H27" s="466">
        <v>0.54586398377949186</v>
      </c>
      <c r="I27" s="466">
        <v>0.11206796095008832</v>
      </c>
      <c r="J27" s="466">
        <v>0.50908597109578235</v>
      </c>
      <c r="K27" s="466">
        <v>0.59573300765511383</v>
      </c>
      <c r="L27" s="467">
        <v>6.5354002161486182</v>
      </c>
      <c r="M27" s="30"/>
      <c r="N27" s="554"/>
      <c r="O27" s="137"/>
      <c r="P27" s="30"/>
      <c r="Q27" s="30"/>
      <c r="R27" s="30"/>
    </row>
    <row r="28" spans="1:18" ht="10.15" customHeight="1">
      <c r="A28" s="23" t="s">
        <v>433</v>
      </c>
      <c r="B28" s="466">
        <v>8.4594211819116472E-2</v>
      </c>
      <c r="C28" s="466">
        <v>0.25082403516070323</v>
      </c>
      <c r="D28" s="466">
        <v>0.32200304942097496</v>
      </c>
      <c r="E28" s="466">
        <v>1.6074647422244774</v>
      </c>
      <c r="F28" s="466">
        <v>4.6004159500033026E-3</v>
      </c>
      <c r="G28" s="467">
        <v>2.2694864545752753</v>
      </c>
      <c r="H28" s="466">
        <v>0.41376071044196794</v>
      </c>
      <c r="I28" s="466">
        <v>8.0897640524706521E-2</v>
      </c>
      <c r="J28" s="466">
        <v>0.43397045168470594</v>
      </c>
      <c r="K28" s="466">
        <v>0.54211519642132477</v>
      </c>
      <c r="L28" s="467">
        <v>4.1000727971125945</v>
      </c>
      <c r="M28" s="30"/>
      <c r="N28" s="554"/>
      <c r="O28" s="137"/>
      <c r="P28" s="30"/>
      <c r="Q28" s="30"/>
      <c r="R28" s="30"/>
    </row>
    <row r="29" spans="1:18" ht="10.15" customHeight="1">
      <c r="A29" s="23" t="s">
        <v>434</v>
      </c>
      <c r="B29" s="466">
        <v>8.0517259711564038E-2</v>
      </c>
      <c r="C29" s="466">
        <v>0.36125136241661032</v>
      </c>
      <c r="D29" s="466">
        <v>0.40147204043692597</v>
      </c>
      <c r="E29" s="466">
        <v>1.8830843381090285</v>
      </c>
      <c r="F29" s="466">
        <v>2.8261396546561936E-2</v>
      </c>
      <c r="G29" s="467">
        <v>2.7545863972206908</v>
      </c>
      <c r="H29" s="466">
        <v>0.6192950803665358</v>
      </c>
      <c r="I29" s="466">
        <v>4.4267987765915416E-2</v>
      </c>
      <c r="J29" s="466">
        <v>0.5288033716458086</v>
      </c>
      <c r="K29" s="466">
        <v>0.62365802991141905</v>
      </c>
      <c r="L29" s="467">
        <v>5.1197037517112758</v>
      </c>
      <c r="M29" s="30"/>
      <c r="N29" s="554"/>
      <c r="O29" s="137"/>
      <c r="P29" s="30"/>
      <c r="Q29" s="30"/>
      <c r="R29" s="30"/>
    </row>
    <row r="30" spans="1:18" ht="10.15" customHeight="1">
      <c r="A30" s="23" t="s">
        <v>61</v>
      </c>
      <c r="B30" s="466">
        <v>7.411256577209166E-2</v>
      </c>
      <c r="C30" s="466">
        <v>0.24376515916297986</v>
      </c>
      <c r="D30" s="466">
        <v>0.34835483004622875</v>
      </c>
      <c r="E30" s="466">
        <v>1.6727281549813477</v>
      </c>
      <c r="F30" s="466">
        <v>2.9439805200778418E-2</v>
      </c>
      <c r="G30" s="467">
        <v>2.3684005151634264</v>
      </c>
      <c r="H30" s="466">
        <v>0.415354865129619</v>
      </c>
      <c r="I30" s="466">
        <v>6.116269746067126E-2</v>
      </c>
      <c r="J30" s="466">
        <v>0.56284009866518692</v>
      </c>
      <c r="K30" s="466">
        <v>0.57580987543633444</v>
      </c>
      <c r="L30" s="467">
        <v>4.5445438498035102</v>
      </c>
      <c r="M30" s="30"/>
      <c r="N30" s="554"/>
      <c r="O30" s="137"/>
      <c r="P30" s="30"/>
      <c r="Q30" s="30"/>
      <c r="R30" s="30"/>
    </row>
    <row r="31" spans="1:18" ht="10.15" customHeight="1">
      <c r="A31" s="23" t="s">
        <v>62</v>
      </c>
      <c r="B31" s="466">
        <v>0.10764760004523642</v>
      </c>
      <c r="C31" s="466">
        <v>0.42610903429094704</v>
      </c>
      <c r="D31" s="466">
        <v>0.41042723145394444</v>
      </c>
      <c r="E31" s="466">
        <v>2.1293579374402758</v>
      </c>
      <c r="F31" s="466">
        <v>3.7236104869917366E-2</v>
      </c>
      <c r="G31" s="467">
        <v>3.1107779081003208</v>
      </c>
      <c r="H31" s="466">
        <v>0.50938603667436333</v>
      </c>
      <c r="I31" s="466">
        <v>5.6631197179007137E-2</v>
      </c>
      <c r="J31" s="466">
        <v>0.56353813980323775</v>
      </c>
      <c r="K31" s="466">
        <v>0.57304489821362925</v>
      </c>
      <c r="L31" s="467">
        <v>5.3512410402536412</v>
      </c>
      <c r="M31" s="30"/>
      <c r="N31" s="554"/>
      <c r="O31" s="137"/>
      <c r="P31" s="30"/>
      <c r="Q31" s="30"/>
      <c r="R31" s="30"/>
    </row>
    <row r="32" spans="1:18" ht="10.15" customHeight="1">
      <c r="A32" s="23" t="s">
        <v>63</v>
      </c>
      <c r="B32" s="466">
        <v>7.6694862409913536E-2</v>
      </c>
      <c r="C32" s="466">
        <v>0.35195413877629411</v>
      </c>
      <c r="D32" s="466">
        <v>0.39264181884629989</v>
      </c>
      <c r="E32" s="466">
        <v>2.1010706019055618</v>
      </c>
      <c r="F32" s="466">
        <v>6.07631715412481E-2</v>
      </c>
      <c r="G32" s="467">
        <v>2.9831245934793174</v>
      </c>
      <c r="H32" s="466">
        <v>0.50960414034616597</v>
      </c>
      <c r="I32" s="466">
        <v>2.7618184969639626E-2</v>
      </c>
      <c r="J32" s="466">
        <v>0.66695552675359271</v>
      </c>
      <c r="K32" s="466">
        <v>0.47750499526205753</v>
      </c>
      <c r="L32" s="467">
        <v>5.1754051707081121</v>
      </c>
      <c r="M32" s="30"/>
      <c r="N32" s="554"/>
      <c r="O32" s="137"/>
      <c r="P32" s="30"/>
      <c r="Q32" s="30"/>
      <c r="R32" s="30"/>
    </row>
    <row r="33" spans="1:18" ht="10.15" customHeight="1">
      <c r="A33" s="23" t="s">
        <v>64</v>
      </c>
      <c r="B33" s="466">
        <v>9.507751266817982E-2</v>
      </c>
      <c r="C33" s="466">
        <v>0.37353925926581105</v>
      </c>
      <c r="D33" s="466">
        <v>0.41328273674344429</v>
      </c>
      <c r="E33" s="466">
        <v>1.9027426091298014</v>
      </c>
      <c r="F33" s="466">
        <v>4.3788002222728314E-2</v>
      </c>
      <c r="G33" s="467">
        <v>2.8284301200299655</v>
      </c>
      <c r="H33" s="466">
        <v>0.53322751417202896</v>
      </c>
      <c r="I33" s="466">
        <v>4.1733498443333107E-2</v>
      </c>
      <c r="J33" s="466">
        <v>0.69323251817497977</v>
      </c>
      <c r="K33" s="466">
        <v>0.70857690233203152</v>
      </c>
      <c r="L33" s="467">
        <v>5.4697541940726344</v>
      </c>
      <c r="M33" s="30"/>
      <c r="N33" s="554"/>
      <c r="O33" s="477"/>
      <c r="P33" s="30"/>
      <c r="Q33" s="30"/>
      <c r="R33" s="30"/>
    </row>
    <row r="34" spans="1:18" ht="10.15" customHeight="1">
      <c r="A34" s="23" t="s">
        <v>65</v>
      </c>
      <c r="B34" s="470">
        <v>0.10234393686483786</v>
      </c>
      <c r="C34" s="470">
        <v>0.38103850522162591</v>
      </c>
      <c r="D34" s="470">
        <v>0.34200737268539189</v>
      </c>
      <c r="E34" s="470">
        <v>1.9968547866071762</v>
      </c>
      <c r="F34" s="470">
        <v>3.8825766074080323E-2</v>
      </c>
      <c r="G34" s="471">
        <v>2.8610703674531122</v>
      </c>
      <c r="H34" s="470">
        <v>0.4253648484935808</v>
      </c>
      <c r="I34" s="470">
        <v>5.6334449254697765E-2</v>
      </c>
      <c r="J34" s="470">
        <v>0.64089300621360368</v>
      </c>
      <c r="K34" s="470">
        <v>0.58299640855957602</v>
      </c>
      <c r="L34" s="471">
        <v>5.0851546199037134</v>
      </c>
      <c r="M34" s="30"/>
      <c r="N34" s="554"/>
      <c r="O34" s="477"/>
      <c r="P34" s="30"/>
      <c r="Q34" s="30"/>
      <c r="R34" s="30"/>
    </row>
    <row r="35" spans="1:18" ht="10.15" customHeight="1">
      <c r="A35" s="23" t="s">
        <v>66</v>
      </c>
      <c r="B35" s="470">
        <v>9.1375243801110895E-2</v>
      </c>
      <c r="C35" s="470">
        <v>0.52769491451100026</v>
      </c>
      <c r="D35" s="470">
        <v>0.31815094426281842</v>
      </c>
      <c r="E35" s="470">
        <v>1.7350722958396554</v>
      </c>
      <c r="F35" s="470">
        <v>5.1374014019588035E-2</v>
      </c>
      <c r="G35" s="471">
        <v>2.7236674124341733</v>
      </c>
      <c r="H35" s="470">
        <v>0.4506217957143373</v>
      </c>
      <c r="I35" s="470">
        <v>4.0077230698266436E-2</v>
      </c>
      <c r="J35" s="470">
        <v>0.71299587463499947</v>
      </c>
      <c r="K35" s="470">
        <v>0.55711140685719374</v>
      </c>
      <c r="L35" s="471">
        <v>5.1338381622712612</v>
      </c>
      <c r="M35" s="30"/>
      <c r="N35" s="554"/>
      <c r="O35" s="477"/>
      <c r="P35" s="30"/>
      <c r="Q35" s="30"/>
      <c r="R35" s="30"/>
    </row>
    <row r="36" spans="1:18" ht="10.15" customHeight="1">
      <c r="A36" s="23" t="s">
        <v>225</v>
      </c>
      <c r="B36" s="470">
        <v>8.9324802943685777E-2</v>
      </c>
      <c r="C36" s="470">
        <v>0.5757077756910236</v>
      </c>
      <c r="D36" s="470">
        <v>0.36607627480269311</v>
      </c>
      <c r="E36" s="470">
        <v>2.1698160211413176</v>
      </c>
      <c r="F36" s="470">
        <v>6.1185702531298812E-2</v>
      </c>
      <c r="G36" s="471">
        <v>3.2621141345791824</v>
      </c>
      <c r="H36" s="470">
        <v>0.34180993969200735</v>
      </c>
      <c r="I36" s="470">
        <v>3.8551710248450312E-2</v>
      </c>
      <c r="J36" s="470">
        <v>0.67503944645064595</v>
      </c>
      <c r="K36" s="470">
        <v>0.52624136849190384</v>
      </c>
      <c r="L36" s="471">
        <v>5.7115594091407509</v>
      </c>
      <c r="M36" s="30"/>
      <c r="N36" s="554"/>
      <c r="O36" s="477"/>
      <c r="P36" s="30"/>
      <c r="Q36" s="30"/>
      <c r="R36" s="30"/>
    </row>
    <row r="37" spans="1:18" ht="10.15" customHeight="1">
      <c r="A37" s="23" t="s">
        <v>435</v>
      </c>
      <c r="B37" s="470">
        <v>6.8537699026079174E-2</v>
      </c>
      <c r="C37" s="470">
        <v>0.4531368862710542</v>
      </c>
      <c r="D37" s="470">
        <v>0.35693380445242606</v>
      </c>
      <c r="E37" s="470">
        <v>1.8517749471085541</v>
      </c>
      <c r="F37" s="470">
        <v>7.185510237763168E-2</v>
      </c>
      <c r="G37" s="471">
        <v>2.8022525579156112</v>
      </c>
      <c r="H37" s="470">
        <v>0.41396018028172837</v>
      </c>
      <c r="I37" s="470">
        <v>3.7951480111595555E-2</v>
      </c>
      <c r="J37" s="470">
        <v>0.65484807206591089</v>
      </c>
      <c r="K37" s="470">
        <v>0.48376419098758855</v>
      </c>
      <c r="L37" s="471">
        <v>5.2780114860096745</v>
      </c>
      <c r="M37" s="30"/>
      <c r="N37" s="554"/>
      <c r="O37" s="477"/>
      <c r="P37" s="30"/>
      <c r="Q37" s="30"/>
      <c r="R37" s="30"/>
    </row>
    <row r="38" spans="1:18" ht="10.15" customHeight="1">
      <c r="A38" s="23" t="s">
        <v>226</v>
      </c>
      <c r="B38" s="470">
        <v>8.6706891782703854E-2</v>
      </c>
      <c r="C38" s="470">
        <v>0.43844176265635848</v>
      </c>
      <c r="D38" s="470">
        <v>0.3844330883413723</v>
      </c>
      <c r="E38" s="470">
        <v>2.0646021588195893</v>
      </c>
      <c r="F38" s="470">
        <v>5.8152088878434045E-2</v>
      </c>
      <c r="G38" s="471">
        <v>3.0323688435909362</v>
      </c>
      <c r="H38" s="470">
        <v>0.18298293721560138</v>
      </c>
      <c r="I38" s="470">
        <v>3.604661235276628E-2</v>
      </c>
      <c r="J38" s="470">
        <v>0.65204661236237049</v>
      </c>
      <c r="K38" s="470">
        <v>0.50909455412520443</v>
      </c>
      <c r="L38" s="471">
        <v>5.0436428233085238</v>
      </c>
      <c r="M38" s="30"/>
      <c r="N38" s="554"/>
      <c r="O38" s="477"/>
      <c r="P38" s="30"/>
      <c r="Q38" s="30"/>
      <c r="R38" s="30"/>
    </row>
    <row r="39" spans="1:18" ht="10.15" customHeight="1">
      <c r="A39" s="23" t="s">
        <v>70</v>
      </c>
      <c r="B39" s="470">
        <v>0.11109669767473318</v>
      </c>
      <c r="C39" s="470">
        <v>0.54379986057806706</v>
      </c>
      <c r="D39" s="470">
        <v>0.36303180653849287</v>
      </c>
      <c r="E39" s="470">
        <v>1.9579441273161078</v>
      </c>
      <c r="F39" s="470">
        <v>4.5506958574257142E-2</v>
      </c>
      <c r="G39" s="471">
        <v>3.0214415303626638</v>
      </c>
      <c r="H39" s="470">
        <v>0.49146568147090997</v>
      </c>
      <c r="I39" s="470">
        <v>3.1900072644736294E-2</v>
      </c>
      <c r="J39" s="470">
        <v>0.43339210782170806</v>
      </c>
      <c r="K39" s="470">
        <v>0.4918750824103893</v>
      </c>
      <c r="L39" s="471">
        <v>5.2824260778154724</v>
      </c>
      <c r="M39" s="30"/>
      <c r="N39" s="554"/>
      <c r="O39" s="477"/>
      <c r="P39" s="30"/>
      <c r="Q39" s="30"/>
      <c r="R39" s="30"/>
    </row>
    <row r="40" spans="1:18" ht="10.15" customHeight="1">
      <c r="A40" s="23" t="s">
        <v>71</v>
      </c>
      <c r="B40" s="470">
        <v>7.8806249696286024E-2</v>
      </c>
      <c r="C40" s="470">
        <v>0.62342901070309753</v>
      </c>
      <c r="D40" s="470">
        <v>0.50956531540006011</v>
      </c>
      <c r="E40" s="470">
        <v>2.15454626098178</v>
      </c>
      <c r="F40" s="470">
        <v>9.5938790507144489E-2</v>
      </c>
      <c r="G40" s="471">
        <v>3.4623440165826391</v>
      </c>
      <c r="H40" s="470">
        <v>0.45272095220600078</v>
      </c>
      <c r="I40" s="470">
        <v>2.7751807706393503E-2</v>
      </c>
      <c r="J40" s="470">
        <v>0.7399797451308523</v>
      </c>
      <c r="K40" s="470">
        <v>0.52121309787040804</v>
      </c>
      <c r="L40" s="471">
        <v>6.4940827483785748</v>
      </c>
      <c r="M40" s="30"/>
      <c r="N40" s="554"/>
      <c r="O40" s="477"/>
      <c r="P40" s="30"/>
      <c r="Q40" s="30"/>
      <c r="R40" s="30"/>
    </row>
    <row r="41" spans="1:18" ht="10.15" customHeight="1">
      <c r="A41" s="23">
        <v>2015</v>
      </c>
      <c r="B41" s="470">
        <v>0.10654108004000661</v>
      </c>
      <c r="C41" s="470">
        <v>0.67720613284780806</v>
      </c>
      <c r="D41" s="470">
        <v>0.55749427077321589</v>
      </c>
      <c r="E41" s="470">
        <v>2.1584551812244031</v>
      </c>
      <c r="F41" s="470">
        <v>9.7799751870487825E-2</v>
      </c>
      <c r="G41" s="471">
        <v>3.5975950539384742</v>
      </c>
      <c r="H41" s="470">
        <v>0.40469234538112669</v>
      </c>
      <c r="I41" s="470">
        <v>2.6083326035589844E-2</v>
      </c>
      <c r="J41" s="470">
        <v>0.8071910772141484</v>
      </c>
      <c r="K41" s="470">
        <v>0.45671947210946678</v>
      </c>
      <c r="L41" s="471">
        <v>6.5115569645626206</v>
      </c>
      <c r="M41" s="30"/>
      <c r="N41" s="554"/>
      <c r="O41" s="477"/>
      <c r="P41" s="30"/>
      <c r="Q41" s="30"/>
      <c r="R41" s="30"/>
    </row>
    <row r="42" spans="1:18" ht="10.15" customHeight="1">
      <c r="A42" s="23">
        <v>2016</v>
      </c>
      <c r="B42" s="470">
        <v>8.3726855706608261E-2</v>
      </c>
      <c r="C42" s="470">
        <v>0.64268648464056055</v>
      </c>
      <c r="D42" s="470">
        <v>0.42627209940308214</v>
      </c>
      <c r="E42" s="470">
        <v>1.991870091903134</v>
      </c>
      <c r="F42" s="470">
        <v>8.1555385413170589E-2</v>
      </c>
      <c r="G42" s="471">
        <v>3.2261974929824078</v>
      </c>
      <c r="H42" s="470">
        <v>0.26268473776782875</v>
      </c>
      <c r="I42" s="470">
        <v>1.9599698651718289E-2</v>
      </c>
      <c r="J42" s="470">
        <v>0.78748108153610219</v>
      </c>
      <c r="K42" s="470">
        <v>0.47306909295680388</v>
      </c>
      <c r="L42" s="471">
        <v>5.2610493796273836</v>
      </c>
      <c r="M42" s="30"/>
      <c r="N42" s="554"/>
      <c r="O42" s="477"/>
      <c r="P42" s="30"/>
      <c r="Q42" s="30"/>
      <c r="R42" s="30"/>
    </row>
    <row r="43" spans="1:18" ht="10.15" customHeight="1">
      <c r="A43" s="23">
        <v>2017</v>
      </c>
      <c r="B43" s="470">
        <v>9.3108758873177835E-2</v>
      </c>
      <c r="C43" s="470">
        <v>0.72239229595436727</v>
      </c>
      <c r="D43" s="470">
        <v>0.39435403007537206</v>
      </c>
      <c r="E43" s="470">
        <v>1.970788225934424</v>
      </c>
      <c r="F43" s="470">
        <v>6.964012703597619E-2</v>
      </c>
      <c r="G43" s="471">
        <v>3.250447055461577</v>
      </c>
      <c r="H43" s="470">
        <v>0.23518621726000144</v>
      </c>
      <c r="I43" s="470">
        <v>3.0867460772340174E-2</v>
      </c>
      <c r="J43" s="470">
        <v>0.73108287533054106</v>
      </c>
      <c r="K43" s="470">
        <v>0.32331122127791867</v>
      </c>
      <c r="L43" s="471">
        <v>6.124920419768439</v>
      </c>
      <c r="M43" s="30"/>
      <c r="N43" s="554"/>
      <c r="O43" s="477"/>
      <c r="P43" s="30"/>
      <c r="Q43" s="30"/>
      <c r="R43" s="30"/>
    </row>
    <row r="44" spans="1:18" ht="10.15" customHeight="1">
      <c r="A44" s="31">
        <v>2018</v>
      </c>
      <c r="B44" s="598" t="s">
        <v>561</v>
      </c>
      <c r="C44" s="474">
        <v>0.82642383163754929</v>
      </c>
      <c r="D44" s="474">
        <v>0.38781454423135797</v>
      </c>
      <c r="E44" s="474">
        <v>2.0218738272608712</v>
      </c>
      <c r="F44" s="474">
        <v>5.6362177520611074E-2</v>
      </c>
      <c r="G44" s="476">
        <v>3.2924743806503893</v>
      </c>
      <c r="H44" s="474">
        <v>0.32550510350429335</v>
      </c>
      <c r="I44" s="474">
        <v>8.3417757849677966E-3</v>
      </c>
      <c r="J44" s="474">
        <v>0.64523886077728365</v>
      </c>
      <c r="K44" s="474">
        <v>0.41041448390056623</v>
      </c>
      <c r="L44" s="476">
        <v>6.0119019215546921</v>
      </c>
      <c r="M44" s="30"/>
      <c r="N44" s="554"/>
      <c r="O44" s="477"/>
      <c r="P44" s="30"/>
      <c r="Q44" s="30"/>
      <c r="R44" s="30"/>
    </row>
    <row r="45" spans="1:18" ht="10.15" customHeight="1">
      <c r="A45" s="107" t="s">
        <v>564</v>
      </c>
      <c r="B45" s="597"/>
      <c r="C45" s="470"/>
      <c r="D45" s="470"/>
      <c r="E45" s="470"/>
      <c r="F45" s="470"/>
      <c r="G45" s="471"/>
      <c r="H45" s="470"/>
      <c r="I45" s="470"/>
      <c r="J45" s="470"/>
      <c r="K45" s="470"/>
      <c r="L45" s="471"/>
      <c r="M45" s="30"/>
      <c r="N45" s="554"/>
      <c r="O45" s="477"/>
      <c r="P45" s="30"/>
      <c r="Q45" s="30"/>
      <c r="R45" s="30"/>
    </row>
    <row r="46" spans="1:18" ht="12.6" customHeight="1">
      <c r="A46" s="39" t="s">
        <v>436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N46" s="30"/>
    </row>
    <row r="47" spans="1:18">
      <c r="A47" s="39" t="s">
        <v>437</v>
      </c>
      <c r="B47" s="403"/>
      <c r="C47" s="403"/>
      <c r="D47" s="403"/>
      <c r="E47" s="403"/>
      <c r="F47" s="403"/>
      <c r="G47" s="3"/>
      <c r="H47" s="403"/>
      <c r="I47" s="403"/>
      <c r="J47" s="403"/>
      <c r="K47" s="403"/>
      <c r="L47" s="403"/>
      <c r="M47" s="191"/>
      <c r="N47" s="191"/>
    </row>
    <row r="48" spans="1:18" ht="13.15" customHeight="1">
      <c r="A48" s="43" t="s">
        <v>43</v>
      </c>
      <c r="B48" s="403"/>
      <c r="C48" s="403"/>
      <c r="D48" s="403"/>
      <c r="E48" s="403"/>
      <c r="F48" s="403"/>
      <c r="G48" s="3"/>
      <c r="H48" s="403"/>
      <c r="I48" s="403"/>
      <c r="J48" s="403"/>
      <c r="K48" s="403"/>
      <c r="L48" s="30"/>
      <c r="M48" s="191"/>
      <c r="N48" s="191"/>
    </row>
    <row r="49" spans="1:18">
      <c r="A49" s="403"/>
      <c r="M49" s="191"/>
    </row>
    <row r="50" spans="1:18">
      <c r="B50" s="30"/>
      <c r="C50" s="30"/>
      <c r="D50" s="30"/>
      <c r="E50" s="30"/>
      <c r="F50" s="30"/>
      <c r="H50" s="30"/>
      <c r="I50" s="30"/>
      <c r="J50" s="30"/>
      <c r="M50" s="191"/>
      <c r="P50" s="30"/>
      <c r="Q50" s="30"/>
      <c r="R50" s="30"/>
    </row>
    <row r="51" spans="1:18">
      <c r="B51" s="30"/>
      <c r="C51" s="30"/>
      <c r="D51" s="30"/>
      <c r="E51" s="30"/>
      <c r="F51" s="30"/>
      <c r="H51" s="30"/>
      <c r="I51" s="30"/>
      <c r="J51" s="30"/>
      <c r="K51" s="478"/>
      <c r="L51" s="30"/>
      <c r="M51" s="191"/>
      <c r="P51" s="30"/>
      <c r="Q51" s="30"/>
      <c r="R51" s="30"/>
    </row>
    <row r="52" spans="1:18">
      <c r="B52" s="30"/>
      <c r="C52" s="30"/>
      <c r="D52" s="30"/>
      <c r="E52" s="30"/>
      <c r="F52" s="30"/>
      <c r="H52" s="30"/>
      <c r="I52" s="30"/>
      <c r="J52" s="30"/>
      <c r="K52" s="478"/>
      <c r="L52" s="30"/>
      <c r="M52" s="191"/>
      <c r="P52" s="30"/>
      <c r="Q52" s="30"/>
      <c r="R52" s="30"/>
    </row>
    <row r="53" spans="1:18">
      <c r="B53" s="30"/>
      <c r="C53" s="30"/>
      <c r="D53" s="30"/>
      <c r="E53" s="30"/>
      <c r="F53" s="30"/>
      <c r="H53" s="30"/>
      <c r="I53" s="30"/>
      <c r="J53" s="30"/>
      <c r="K53" s="478"/>
      <c r="L53" s="30"/>
      <c r="M53" s="191"/>
      <c r="P53" s="30"/>
      <c r="Q53" s="30"/>
      <c r="R53" s="30"/>
    </row>
    <row r="54" spans="1:18">
      <c r="B54" s="30"/>
      <c r="C54" s="30"/>
      <c r="D54" s="30"/>
      <c r="E54" s="30"/>
      <c r="F54" s="30"/>
      <c r="H54" s="30"/>
      <c r="I54" s="30"/>
      <c r="J54" s="30"/>
      <c r="K54" s="478"/>
      <c r="L54" s="30"/>
      <c r="M54" s="191"/>
      <c r="P54" s="30"/>
      <c r="Q54" s="30"/>
      <c r="R54" s="30"/>
    </row>
    <row r="55" spans="1:18">
      <c r="B55" s="30"/>
      <c r="C55" s="30"/>
      <c r="D55" s="30"/>
      <c r="E55" s="30"/>
      <c r="F55" s="30"/>
      <c r="H55" s="30"/>
      <c r="I55" s="30"/>
      <c r="J55" s="30"/>
      <c r="K55" s="478"/>
      <c r="L55" s="30"/>
      <c r="M55" s="191"/>
      <c r="P55" s="30"/>
      <c r="Q55" s="30"/>
      <c r="R55" s="30"/>
    </row>
    <row r="56" spans="1:18">
      <c r="B56" s="136"/>
      <c r="K56" s="478"/>
      <c r="L56" s="30"/>
      <c r="M56" s="191"/>
    </row>
    <row r="57" spans="1:18">
      <c r="B57" s="136"/>
      <c r="K57" s="478"/>
      <c r="L57" s="30"/>
      <c r="M57" s="191"/>
    </row>
    <row r="58" spans="1:18">
      <c r="B58" s="136"/>
    </row>
    <row r="59" spans="1:18">
      <c r="B59" s="136"/>
    </row>
    <row r="60" spans="1:18">
      <c r="B60" s="136"/>
    </row>
    <row r="61" spans="1:18">
      <c r="B61" s="136"/>
    </row>
    <row r="62" spans="1:18">
      <c r="B62" s="136"/>
    </row>
  </sheetData>
  <mergeCells count="1">
    <mergeCell ref="B4:L4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A27:A4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showGridLines="0" workbookViewId="0">
      <selection activeCell="M36" sqref="M36"/>
    </sheetView>
  </sheetViews>
  <sheetFormatPr defaultRowHeight="12"/>
  <cols>
    <col min="1" max="1" width="11.140625" customWidth="1"/>
    <col min="2" max="4" width="14.42578125" customWidth="1"/>
    <col min="5" max="5" width="1.42578125" customWidth="1"/>
    <col min="6" max="6" width="14.42578125" customWidth="1"/>
    <col min="7" max="7" width="1.42578125" customWidth="1"/>
    <col min="8" max="9" width="14.42578125" customWidth="1"/>
  </cols>
  <sheetData>
    <row r="1" spans="1:10" ht="12" customHeight="1">
      <c r="A1" s="1" t="s">
        <v>72</v>
      </c>
      <c r="B1" s="2"/>
      <c r="C1" s="2"/>
      <c r="D1" s="2"/>
      <c r="E1" s="2"/>
      <c r="F1" s="2"/>
      <c r="G1" s="2"/>
      <c r="H1" s="2"/>
      <c r="I1" s="2"/>
      <c r="J1" s="70"/>
    </row>
    <row r="2" spans="1:10" ht="12" customHeight="1">
      <c r="A2" s="3"/>
      <c r="B2" s="4" t="s">
        <v>1</v>
      </c>
      <c r="C2" s="71"/>
      <c r="D2" s="4"/>
      <c r="E2" s="3"/>
      <c r="F2" s="4" t="s">
        <v>2</v>
      </c>
      <c r="G2" s="4"/>
      <c r="H2" s="71"/>
      <c r="I2" s="4"/>
      <c r="J2" s="70"/>
    </row>
    <row r="3" spans="1:10" ht="12" customHeight="1">
      <c r="A3" s="6"/>
      <c r="B3" s="3"/>
      <c r="C3" s="3"/>
      <c r="D3" s="3"/>
      <c r="E3" s="3"/>
      <c r="F3" s="3"/>
      <c r="G3" s="3"/>
      <c r="H3" s="7"/>
      <c r="I3" s="8" t="s">
        <v>3</v>
      </c>
      <c r="J3" s="70"/>
    </row>
    <row r="4" spans="1:10" ht="12" customHeight="1">
      <c r="A4" s="9" t="s">
        <v>73</v>
      </c>
      <c r="B4" s="10" t="s">
        <v>4</v>
      </c>
      <c r="C4" s="10" t="s">
        <v>74</v>
      </c>
      <c r="D4" s="10" t="s">
        <v>6</v>
      </c>
      <c r="E4" s="10"/>
      <c r="F4" s="10" t="s">
        <v>75</v>
      </c>
      <c r="G4" s="10"/>
      <c r="H4" s="10" t="s">
        <v>8</v>
      </c>
      <c r="I4" s="10" t="s">
        <v>9</v>
      </c>
      <c r="J4" s="70"/>
    </row>
    <row r="5" spans="1:10" ht="15" customHeight="1">
      <c r="A5" s="3"/>
      <c r="B5" s="610" t="s">
        <v>520</v>
      </c>
      <c r="C5" s="610"/>
      <c r="D5" s="610"/>
      <c r="E5" s="610"/>
      <c r="F5" s="610"/>
      <c r="G5" s="610"/>
      <c r="H5" s="610"/>
      <c r="I5" s="14" t="s">
        <v>10</v>
      </c>
      <c r="J5" s="70"/>
    </row>
    <row r="6" spans="1:10" ht="3" customHeight="1">
      <c r="A6" s="70"/>
      <c r="B6" s="70"/>
      <c r="C6" s="70"/>
      <c r="D6" s="70"/>
      <c r="E6" s="70"/>
      <c r="F6" s="70"/>
      <c r="G6" s="70"/>
      <c r="H6" s="70"/>
      <c r="I6" s="70"/>
      <c r="J6" s="70"/>
    </row>
    <row r="7" spans="1:10" ht="10.35" customHeight="1">
      <c r="A7" s="70" t="s">
        <v>76</v>
      </c>
      <c r="B7" s="72">
        <v>527.6</v>
      </c>
      <c r="C7" s="72">
        <v>1.9</v>
      </c>
      <c r="D7" s="72">
        <v>529.5</v>
      </c>
      <c r="E7" s="72"/>
      <c r="F7" s="72">
        <v>50.7</v>
      </c>
      <c r="G7" s="72"/>
      <c r="H7" s="72">
        <v>478.8</v>
      </c>
      <c r="I7" s="60">
        <v>2.0820469112825375</v>
      </c>
      <c r="J7" s="70"/>
    </row>
    <row r="8" spans="1:10" ht="10.35" customHeight="1">
      <c r="A8" s="70" t="s">
        <v>77</v>
      </c>
      <c r="B8" s="72">
        <v>383.4</v>
      </c>
      <c r="C8" s="72">
        <v>1.5</v>
      </c>
      <c r="D8" s="72">
        <v>384.9</v>
      </c>
      <c r="E8" s="72"/>
      <c r="F8" s="72">
        <v>24.9</v>
      </c>
      <c r="G8" s="72"/>
      <c r="H8" s="72">
        <v>360</v>
      </c>
      <c r="I8" s="60">
        <v>1.5504677244302034</v>
      </c>
      <c r="J8" s="70"/>
    </row>
    <row r="9" spans="1:10" ht="10.35" customHeight="1">
      <c r="A9" s="70" t="s">
        <v>78</v>
      </c>
      <c r="B9" s="72">
        <v>458</v>
      </c>
      <c r="C9" s="72">
        <v>3.4</v>
      </c>
      <c r="D9" s="72">
        <v>461.4</v>
      </c>
      <c r="E9" s="72"/>
      <c r="F9" s="72">
        <v>28.9</v>
      </c>
      <c r="G9" s="72"/>
      <c r="H9" s="72">
        <v>432.5</v>
      </c>
      <c r="I9" s="60">
        <v>1.8458688814247974</v>
      </c>
      <c r="J9" s="70"/>
    </row>
    <row r="10" spans="1:10" ht="10.35" customHeight="1">
      <c r="A10" s="70" t="s">
        <v>79</v>
      </c>
      <c r="B10" s="72">
        <v>553</v>
      </c>
      <c r="C10" s="72">
        <v>7.3</v>
      </c>
      <c r="D10" s="72">
        <v>560.29999999999995</v>
      </c>
      <c r="E10" s="72"/>
      <c r="F10" s="72">
        <v>41.9</v>
      </c>
      <c r="G10" s="72"/>
      <c r="H10" s="72">
        <v>518.4</v>
      </c>
      <c r="I10" s="60">
        <v>2.193375869480596</v>
      </c>
      <c r="J10" s="70"/>
    </row>
    <row r="11" spans="1:10" ht="10.35" customHeight="1">
      <c r="A11" s="70" t="s">
        <v>80</v>
      </c>
      <c r="B11" s="72">
        <v>457</v>
      </c>
      <c r="C11" s="72">
        <v>3.7</v>
      </c>
      <c r="D11" s="72">
        <v>460.7</v>
      </c>
      <c r="E11" s="72"/>
      <c r="F11" s="72">
        <v>24.1</v>
      </c>
      <c r="G11" s="72"/>
      <c r="H11" s="72">
        <v>436.6</v>
      </c>
      <c r="I11" s="60">
        <v>1.8308689708386099</v>
      </c>
      <c r="J11" s="70"/>
    </row>
    <row r="12" spans="1:10" ht="10.35" customHeight="1">
      <c r="A12" s="70" t="s">
        <v>81</v>
      </c>
      <c r="B12" s="72">
        <v>369.4</v>
      </c>
      <c r="C12" s="72">
        <v>15.8</v>
      </c>
      <c r="D12" s="72">
        <v>385.2</v>
      </c>
      <c r="E12" s="72"/>
      <c r="F12" s="72">
        <v>22.6</v>
      </c>
      <c r="G12" s="72"/>
      <c r="H12" s="72">
        <v>362.6</v>
      </c>
      <c r="I12" s="60">
        <v>1.5067462840378807</v>
      </c>
      <c r="J12" s="70"/>
    </row>
    <row r="13" spans="1:10" ht="10.35" customHeight="1">
      <c r="A13" s="70" t="s">
        <v>82</v>
      </c>
      <c r="B13" s="72">
        <v>614</v>
      </c>
      <c r="C13" s="72">
        <v>4</v>
      </c>
      <c r="D13" s="72">
        <v>618</v>
      </c>
      <c r="E13" s="72"/>
      <c r="F13" s="72">
        <v>47.2</v>
      </c>
      <c r="G13" s="72"/>
      <c r="H13" s="72">
        <v>570.79999999999995</v>
      </c>
      <c r="I13" s="60">
        <v>2.3508673662707369</v>
      </c>
      <c r="J13" s="70"/>
    </row>
    <row r="14" spans="1:10" ht="10.35" customHeight="1">
      <c r="A14" s="70" t="s">
        <v>83</v>
      </c>
      <c r="B14" s="72">
        <v>414</v>
      </c>
      <c r="C14" s="72">
        <v>12.5</v>
      </c>
      <c r="D14" s="72">
        <v>426.5</v>
      </c>
      <c r="E14" s="72"/>
      <c r="F14" s="72">
        <v>38.799999999999997</v>
      </c>
      <c r="G14" s="72"/>
      <c r="H14" s="72">
        <v>387.7</v>
      </c>
      <c r="I14" s="60">
        <v>1.5823133527330311</v>
      </c>
      <c r="J14" s="70"/>
    </row>
    <row r="15" spans="1:10" ht="10.35" customHeight="1">
      <c r="A15" s="70" t="s">
        <v>84</v>
      </c>
      <c r="B15" s="72">
        <v>397</v>
      </c>
      <c r="C15" s="72">
        <v>10.3</v>
      </c>
      <c r="D15" s="72">
        <v>407.3</v>
      </c>
      <c r="E15" s="72"/>
      <c r="F15" s="72">
        <v>21.6</v>
      </c>
      <c r="G15" s="72"/>
      <c r="H15" s="72">
        <v>385.7</v>
      </c>
      <c r="I15" s="60">
        <v>1.5593793209402365</v>
      </c>
      <c r="J15" s="70"/>
    </row>
    <row r="16" spans="1:10" ht="10.35" customHeight="1">
      <c r="A16" s="70" t="s">
        <v>85</v>
      </c>
      <c r="B16" s="72">
        <v>249.2</v>
      </c>
      <c r="C16" s="72">
        <v>29.492000000000001</v>
      </c>
      <c r="D16" s="72">
        <v>278.69200000000001</v>
      </c>
      <c r="E16" s="72"/>
      <c r="F16" s="72">
        <v>10.859</v>
      </c>
      <c r="G16" s="72"/>
      <c r="H16" s="72">
        <v>267.83300000000003</v>
      </c>
      <c r="I16" s="60">
        <v>1.0714477163533662</v>
      </c>
      <c r="J16" s="70"/>
    </row>
    <row r="17" spans="1:15" ht="10.35" customHeight="1">
      <c r="A17" s="70" t="s">
        <v>86</v>
      </c>
      <c r="B17" s="72">
        <v>328.6</v>
      </c>
      <c r="C17" s="72">
        <v>37.590000000000003</v>
      </c>
      <c r="D17" s="72">
        <v>366.19</v>
      </c>
      <c r="E17" s="72"/>
      <c r="F17" s="72">
        <v>10.079000000000001</v>
      </c>
      <c r="G17" s="72"/>
      <c r="H17" s="72">
        <v>356.11100000000005</v>
      </c>
      <c r="I17" s="60">
        <v>1.4056865190892729</v>
      </c>
      <c r="J17" s="70"/>
    </row>
    <row r="18" spans="1:15" ht="10.35" customHeight="1">
      <c r="A18" s="70" t="s">
        <v>87</v>
      </c>
      <c r="B18" s="72">
        <v>326.39999999999998</v>
      </c>
      <c r="C18" s="72">
        <v>53.238999999999997</v>
      </c>
      <c r="D18" s="72">
        <v>379.63900000000001</v>
      </c>
      <c r="E18" s="72"/>
      <c r="F18" s="72">
        <v>13.805999999999999</v>
      </c>
      <c r="G18" s="72"/>
      <c r="H18" s="72">
        <v>365.83300000000003</v>
      </c>
      <c r="I18" s="60">
        <v>1.4252659957845852</v>
      </c>
      <c r="J18" s="70"/>
    </row>
    <row r="19" spans="1:15" ht="10.35" customHeight="1">
      <c r="A19" s="70" t="s">
        <v>88</v>
      </c>
      <c r="B19" s="72">
        <v>576.79999999999995</v>
      </c>
      <c r="C19" s="72">
        <v>18.143000000000001</v>
      </c>
      <c r="D19" s="72">
        <v>594.9430000000001</v>
      </c>
      <c r="E19" s="72"/>
      <c r="F19" s="72">
        <v>33.704999999999998</v>
      </c>
      <c r="G19" s="72"/>
      <c r="H19" s="72">
        <v>561.23800000000006</v>
      </c>
      <c r="I19" s="60">
        <v>2.1583005495371816</v>
      </c>
      <c r="J19" s="70"/>
    </row>
    <row r="20" spans="1:15" ht="10.35" customHeight="1">
      <c r="A20" s="70" t="s">
        <v>89</v>
      </c>
      <c r="B20" s="72">
        <v>318</v>
      </c>
      <c r="C20" s="72">
        <v>52.762999999999998</v>
      </c>
      <c r="D20" s="72">
        <v>370.76299999999998</v>
      </c>
      <c r="E20" s="72"/>
      <c r="F20" s="72">
        <v>21.265999999999998</v>
      </c>
      <c r="G20" s="72"/>
      <c r="H20" s="72">
        <v>349.49699999999996</v>
      </c>
      <c r="I20" s="60">
        <v>1.3277449795992795</v>
      </c>
      <c r="J20" s="70"/>
    </row>
    <row r="21" spans="1:15" ht="10.35" customHeight="1">
      <c r="A21" s="70" t="s">
        <v>90</v>
      </c>
      <c r="B21" s="72">
        <v>348</v>
      </c>
      <c r="C21" s="72">
        <v>40.954000000000001</v>
      </c>
      <c r="D21" s="72">
        <v>388.95400000000001</v>
      </c>
      <c r="E21" s="72"/>
      <c r="F21" s="72">
        <v>28.888000000000002</v>
      </c>
      <c r="G21" s="72"/>
      <c r="H21" s="72">
        <v>360.06600000000003</v>
      </c>
      <c r="I21" s="60">
        <v>1.3517817723115739</v>
      </c>
      <c r="J21" s="70"/>
    </row>
    <row r="22" spans="1:15" ht="10.35" customHeight="1">
      <c r="A22" s="70" t="s">
        <v>91</v>
      </c>
      <c r="B22" s="72">
        <v>389</v>
      </c>
      <c r="C22" s="72">
        <v>56.008000000000003</v>
      </c>
      <c r="D22" s="72">
        <v>445.00799999999998</v>
      </c>
      <c r="E22" s="72"/>
      <c r="F22" s="72">
        <v>20.555</v>
      </c>
      <c r="G22" s="72"/>
      <c r="H22" s="72">
        <v>424.45299999999997</v>
      </c>
      <c r="I22" s="60">
        <v>1.5750524147911755</v>
      </c>
      <c r="J22" s="70"/>
    </row>
    <row r="23" spans="1:15" ht="10.35" customHeight="1">
      <c r="A23" s="70" t="s">
        <v>92</v>
      </c>
      <c r="B23" s="72">
        <v>382</v>
      </c>
      <c r="C23" s="72">
        <v>58.83</v>
      </c>
      <c r="D23" s="72">
        <v>440.83</v>
      </c>
      <c r="E23" s="72"/>
      <c r="F23" s="72">
        <v>9.2289999999999992</v>
      </c>
      <c r="G23" s="72"/>
      <c r="H23" s="72">
        <v>431.601</v>
      </c>
      <c r="I23" s="60">
        <v>1.5823703236592415</v>
      </c>
      <c r="J23" s="70"/>
    </row>
    <row r="24" spans="1:15" ht="10.35" customHeight="1">
      <c r="A24" s="70" t="s">
        <v>93</v>
      </c>
      <c r="B24" s="72">
        <v>354</v>
      </c>
      <c r="C24" s="72">
        <v>133.72399999999999</v>
      </c>
      <c r="D24" s="72">
        <v>487.72399999999999</v>
      </c>
      <c r="E24" s="72"/>
      <c r="F24" s="72">
        <v>10.334</v>
      </c>
      <c r="G24" s="72"/>
      <c r="H24" s="72">
        <v>477.39</v>
      </c>
      <c r="I24" s="60">
        <v>1.7299559710822416</v>
      </c>
      <c r="J24" s="70"/>
    </row>
    <row r="25" spans="1:15" ht="10.35" customHeight="1">
      <c r="A25" s="70" t="s">
        <v>94</v>
      </c>
      <c r="B25" s="72">
        <v>316.60000000000002</v>
      </c>
      <c r="C25" s="72">
        <v>121.662108</v>
      </c>
      <c r="D25" s="72">
        <v>438.26210800000001</v>
      </c>
      <c r="E25" s="72"/>
      <c r="F25" s="72">
        <v>13.906861999999999</v>
      </c>
      <c r="G25" s="72"/>
      <c r="H25" s="72">
        <v>424.35524600000002</v>
      </c>
      <c r="I25" s="60">
        <v>1.5202019244547618</v>
      </c>
      <c r="J25" s="70"/>
    </row>
    <row r="26" spans="1:15" ht="10.35" customHeight="1">
      <c r="A26" s="70" t="s">
        <v>95</v>
      </c>
      <c r="B26" s="72">
        <v>374.64</v>
      </c>
      <c r="C26" s="72">
        <v>173.333697</v>
      </c>
      <c r="D26" s="72">
        <v>547.97369700000002</v>
      </c>
      <c r="E26" s="72"/>
      <c r="F26" s="72">
        <v>5.5111079999999992</v>
      </c>
      <c r="G26" s="72"/>
      <c r="H26" s="72">
        <v>542.46258899999998</v>
      </c>
      <c r="I26" s="60">
        <v>1.9207004372930998</v>
      </c>
      <c r="J26" s="70"/>
    </row>
    <row r="27" spans="1:15" ht="10.35" customHeight="1">
      <c r="A27" s="70" t="s">
        <v>96</v>
      </c>
      <c r="B27" s="72">
        <v>478.64</v>
      </c>
      <c r="C27" s="72">
        <v>162.12002999999999</v>
      </c>
      <c r="D27" s="72">
        <v>640.76002999999992</v>
      </c>
      <c r="E27" s="72"/>
      <c r="F27" s="72">
        <v>3.9149380000000003</v>
      </c>
      <c r="G27" s="72"/>
      <c r="H27" s="72">
        <v>636.84509199999991</v>
      </c>
      <c r="I27" s="60">
        <v>2.2321239413745975</v>
      </c>
      <c r="J27" s="556"/>
    </row>
    <row r="28" spans="1:15" ht="10.35" customHeight="1">
      <c r="A28" s="70" t="s">
        <v>97</v>
      </c>
      <c r="B28" s="72">
        <v>446.6</v>
      </c>
      <c r="C28" s="72">
        <v>262.37545599999999</v>
      </c>
      <c r="D28" s="72">
        <v>708.97545600000001</v>
      </c>
      <c r="E28" s="72"/>
      <c r="F28" s="72">
        <v>4.0784599999999998</v>
      </c>
      <c r="G28" s="72"/>
      <c r="H28" s="72">
        <v>704.89699600000006</v>
      </c>
      <c r="I28" s="60">
        <v>2.4466685454736132</v>
      </c>
      <c r="J28" s="556"/>
    </row>
    <row r="29" spans="1:15" ht="10.35" customHeight="1">
      <c r="A29" s="70" t="s">
        <v>98</v>
      </c>
      <c r="B29" s="72">
        <v>398.7</v>
      </c>
      <c r="C29" s="72">
        <v>311.14681400000001</v>
      </c>
      <c r="D29" s="72">
        <v>709.84681399999999</v>
      </c>
      <c r="E29" s="72"/>
      <c r="F29" s="72">
        <v>2.6647369999999997</v>
      </c>
      <c r="G29" s="72"/>
      <c r="H29" s="72">
        <v>707.18207700000005</v>
      </c>
      <c r="I29" s="60">
        <v>2.4316861529369782</v>
      </c>
      <c r="J29" s="556"/>
      <c r="K29" s="19"/>
      <c r="L29" s="19"/>
      <c r="M29" s="19"/>
      <c r="N29" s="19"/>
      <c r="O29" s="30"/>
    </row>
    <row r="30" spans="1:15" ht="10.35" customHeight="1">
      <c r="A30" s="70" t="s">
        <v>99</v>
      </c>
      <c r="B30" s="72">
        <v>466.76</v>
      </c>
      <c r="C30" s="72">
        <v>320.33992299999994</v>
      </c>
      <c r="D30" s="72">
        <v>787.09992299999999</v>
      </c>
      <c r="E30" s="72"/>
      <c r="F30" s="72">
        <v>3.527933</v>
      </c>
      <c r="G30" s="72"/>
      <c r="H30" s="72">
        <v>783.57199000000003</v>
      </c>
      <c r="I30" s="60">
        <v>2.6700861643003022</v>
      </c>
      <c r="J30" s="556"/>
      <c r="K30" s="19"/>
      <c r="L30" s="19"/>
      <c r="M30" s="19"/>
      <c r="N30" s="19"/>
      <c r="O30" s="30"/>
    </row>
    <row r="31" spans="1:15" ht="10.35" customHeight="1">
      <c r="A31" s="70" t="s">
        <v>100</v>
      </c>
      <c r="B31" s="72">
        <v>358.74</v>
      </c>
      <c r="C31" s="72">
        <v>582.47614899999996</v>
      </c>
      <c r="D31" s="72">
        <v>941.21614899999997</v>
      </c>
      <c r="E31" s="72"/>
      <c r="F31" s="72">
        <v>2.9349980000000002</v>
      </c>
      <c r="G31" s="72"/>
      <c r="H31" s="72">
        <v>938.28115100000002</v>
      </c>
      <c r="I31" s="60">
        <v>3.1678758170164136</v>
      </c>
      <c r="J31" s="556"/>
      <c r="K31" s="19"/>
      <c r="L31" s="19"/>
      <c r="M31" s="19"/>
      <c r="N31" s="19"/>
      <c r="O31" s="30"/>
    </row>
    <row r="32" spans="1:15" ht="10.35" customHeight="1">
      <c r="A32" s="74" t="s">
        <v>101</v>
      </c>
      <c r="B32" s="75">
        <v>624.80000000000007</v>
      </c>
      <c r="C32" s="75">
        <v>424.78292399999998</v>
      </c>
      <c r="D32" s="75">
        <v>1049.582924</v>
      </c>
      <c r="E32" s="75"/>
      <c r="F32" s="75">
        <v>14.496867999999999</v>
      </c>
      <c r="G32" s="75"/>
      <c r="H32" s="75">
        <v>1035.0860560000001</v>
      </c>
      <c r="I32" s="63">
        <v>3.4618746131321401</v>
      </c>
      <c r="J32" s="556"/>
      <c r="K32" s="19"/>
      <c r="L32" s="19"/>
      <c r="M32" s="19"/>
      <c r="N32" s="19"/>
      <c r="O32" s="30"/>
    </row>
    <row r="33" spans="1:15" ht="10.35" customHeight="1">
      <c r="A33" s="74" t="s">
        <v>102</v>
      </c>
      <c r="B33" s="75">
        <v>293.02</v>
      </c>
      <c r="C33" s="75">
        <v>769.099287</v>
      </c>
      <c r="D33" s="75">
        <v>1062.119287</v>
      </c>
      <c r="E33" s="75"/>
      <c r="F33" s="75">
        <v>4.8720410000000003</v>
      </c>
      <c r="G33" s="75"/>
      <c r="H33" s="75">
        <v>1057.2472459999999</v>
      </c>
      <c r="I33" s="63">
        <v>3.5007732896391537</v>
      </c>
      <c r="J33" s="556"/>
      <c r="K33" s="19"/>
      <c r="L33" s="19"/>
      <c r="M33" s="19"/>
      <c r="N33" s="19"/>
      <c r="O33" s="30"/>
    </row>
    <row r="34" spans="1:15" ht="10.35" customHeight="1">
      <c r="A34" s="76" t="s">
        <v>103</v>
      </c>
      <c r="B34" s="75">
        <v>386.16</v>
      </c>
      <c r="C34" s="75">
        <v>694.09853199999998</v>
      </c>
      <c r="D34" s="75">
        <v>1080.2585320000001</v>
      </c>
      <c r="E34" s="75"/>
      <c r="F34" s="75">
        <v>13.624756</v>
      </c>
      <c r="H34" s="75">
        <v>1066.6337760000001</v>
      </c>
      <c r="I34" s="63">
        <v>3.4994803521539</v>
      </c>
      <c r="J34" s="556"/>
      <c r="K34" s="19"/>
      <c r="L34" s="19"/>
      <c r="M34" s="19"/>
      <c r="N34" s="19"/>
      <c r="O34" s="30"/>
    </row>
    <row r="35" spans="1:15" ht="10.35" customHeight="1">
      <c r="A35" s="76" t="s">
        <v>104</v>
      </c>
      <c r="B35" s="75">
        <v>231.9</v>
      </c>
      <c r="C35" s="75">
        <v>951.80931099999987</v>
      </c>
      <c r="D35" s="75">
        <v>1183.7093109999998</v>
      </c>
      <c r="E35" s="75"/>
      <c r="F35" s="75">
        <v>5.4120500000000007</v>
      </c>
      <c r="H35" s="75">
        <v>1178.2972609999999</v>
      </c>
      <c r="I35" s="63">
        <v>3.8326162424344519</v>
      </c>
      <c r="J35" s="556"/>
      <c r="K35" s="19"/>
      <c r="L35" s="19"/>
      <c r="M35" s="19"/>
      <c r="N35" s="19"/>
      <c r="O35" s="30"/>
    </row>
    <row r="36" spans="1:15" ht="10.35" customHeight="1">
      <c r="A36" s="76" t="s">
        <v>105</v>
      </c>
      <c r="B36" s="75">
        <v>597.04</v>
      </c>
      <c r="C36" s="75">
        <v>760.61615800000015</v>
      </c>
      <c r="D36" s="75">
        <v>1357.6561580000002</v>
      </c>
      <c r="E36" s="75"/>
      <c r="F36" s="75">
        <v>40.801143000000003</v>
      </c>
      <c r="H36" s="75">
        <v>1316.8550150000003</v>
      </c>
      <c r="I36" s="63">
        <v>4.2514069557795775</v>
      </c>
      <c r="J36" s="556"/>
      <c r="K36" s="19"/>
      <c r="L36" s="19"/>
      <c r="M36" s="19"/>
      <c r="N36" s="19"/>
      <c r="O36" s="30"/>
    </row>
    <row r="37" spans="1:15" ht="10.35" customHeight="1">
      <c r="A37" s="76" t="s">
        <v>106</v>
      </c>
      <c r="B37" s="75">
        <v>348.66</v>
      </c>
      <c r="C37" s="75">
        <v>915.59220699999992</v>
      </c>
      <c r="D37" s="75">
        <v>1264.252207</v>
      </c>
      <c r="E37" s="75"/>
      <c r="F37" s="75">
        <v>16.185038420000001</v>
      </c>
      <c r="H37" s="75">
        <v>1248.06716858</v>
      </c>
      <c r="I37" s="63">
        <v>4.00025311963768</v>
      </c>
      <c r="J37" s="556"/>
      <c r="K37" s="19"/>
      <c r="L37" s="19"/>
      <c r="M37" s="19"/>
      <c r="N37" s="19"/>
      <c r="O37" s="30"/>
    </row>
    <row r="38" spans="1:15" ht="10.35" customHeight="1">
      <c r="A38" s="76" t="s">
        <v>107</v>
      </c>
      <c r="B38" s="75">
        <v>525.9</v>
      </c>
      <c r="C38" s="75">
        <v>1107.9684877499999</v>
      </c>
      <c r="D38" s="75">
        <v>1633.86848775</v>
      </c>
      <c r="E38" s="75"/>
      <c r="F38" s="75">
        <v>30.383763120000001</v>
      </c>
      <c r="H38" s="75">
        <v>1603.4847246300001</v>
      </c>
      <c r="I38" s="63">
        <v>5.1032134989471691</v>
      </c>
      <c r="J38" s="556"/>
      <c r="K38" s="19"/>
      <c r="L38" s="19"/>
      <c r="M38" s="19"/>
      <c r="N38" s="19"/>
      <c r="O38" s="30"/>
    </row>
    <row r="39" spans="1:15" ht="12.95" customHeight="1">
      <c r="A39" s="77" t="s">
        <v>108</v>
      </c>
      <c r="B39" s="75">
        <v>566</v>
      </c>
      <c r="C39" s="75">
        <v>1260.6623094299998</v>
      </c>
      <c r="D39" s="75">
        <v>1826.6623094299998</v>
      </c>
      <c r="E39" s="75"/>
      <c r="F39" s="75">
        <v>49.453655199999993</v>
      </c>
      <c r="H39" s="75">
        <v>1777.2086542299999</v>
      </c>
      <c r="I39" s="63">
        <v>5.6176998326564531</v>
      </c>
      <c r="J39" s="556"/>
      <c r="K39" s="19"/>
      <c r="L39" s="19"/>
      <c r="M39" s="19"/>
      <c r="N39" s="19"/>
      <c r="O39" s="30"/>
    </row>
    <row r="40" spans="1:15" ht="10.35" customHeight="1">
      <c r="A40" s="76" t="s">
        <v>109</v>
      </c>
      <c r="B40" s="75">
        <v>365.84000000000003</v>
      </c>
      <c r="C40" s="75">
        <v>1607.5291132600005</v>
      </c>
      <c r="D40" s="75">
        <v>1973.3691132600006</v>
      </c>
      <c r="E40" s="75"/>
      <c r="F40" s="75">
        <v>25.297373869999998</v>
      </c>
      <c r="H40" s="75">
        <v>1948.0717393900006</v>
      </c>
      <c r="I40" s="63">
        <v>6.1132783002164865</v>
      </c>
      <c r="J40" s="556"/>
      <c r="K40" s="19"/>
      <c r="L40" s="19"/>
      <c r="M40" s="19"/>
      <c r="N40" s="19"/>
      <c r="O40" s="30"/>
    </row>
    <row r="41" spans="1:15" ht="10.35" customHeight="1">
      <c r="A41" s="76" t="s">
        <v>264</v>
      </c>
      <c r="B41" s="75">
        <v>345.88</v>
      </c>
      <c r="C41" s="75">
        <v>1912.2509674099999</v>
      </c>
      <c r="D41" s="75">
        <v>2258.1309674099998</v>
      </c>
      <c r="E41" s="75"/>
      <c r="F41" s="75">
        <v>18.404477669999995</v>
      </c>
      <c r="G41" s="65"/>
      <c r="H41" s="75">
        <v>2239.72648974</v>
      </c>
      <c r="I41" s="63">
        <v>6.9778146896842506</v>
      </c>
      <c r="J41" s="556"/>
      <c r="K41" s="19"/>
      <c r="L41" s="19"/>
      <c r="M41" s="19"/>
      <c r="N41" s="19"/>
      <c r="O41" s="30"/>
    </row>
    <row r="42" spans="1:15" ht="10.35" customHeight="1">
      <c r="A42" s="76" t="s">
        <v>571</v>
      </c>
      <c r="B42" s="75">
        <v>457.88</v>
      </c>
      <c r="C42" s="75">
        <v>1895.1072182400001</v>
      </c>
      <c r="D42" s="75">
        <v>2352.9872182399999</v>
      </c>
      <c r="E42" s="75"/>
      <c r="F42" s="75">
        <v>28.024356799999996</v>
      </c>
      <c r="G42" s="65"/>
      <c r="H42" s="75">
        <v>2324.9628614399999</v>
      </c>
      <c r="I42" s="63">
        <v>7.1915474275343509</v>
      </c>
      <c r="J42" s="556"/>
      <c r="K42" s="19"/>
      <c r="L42" s="19"/>
      <c r="M42" s="19"/>
      <c r="N42" s="19"/>
      <c r="O42" s="30"/>
    </row>
    <row r="43" spans="1:15" ht="10.35" customHeight="1">
      <c r="A43" s="76" t="s">
        <v>578</v>
      </c>
      <c r="B43" s="75">
        <v>265.38</v>
      </c>
      <c r="C43" s="75">
        <v>1984.5963305900002</v>
      </c>
      <c r="D43" s="75">
        <v>2249.9763305900001</v>
      </c>
      <c r="E43" s="75"/>
      <c r="F43" s="75">
        <v>16.724174310000002</v>
      </c>
      <c r="G43" s="65"/>
      <c r="H43" s="75">
        <v>2233.2521562800002</v>
      </c>
      <c r="I43" s="63">
        <v>6.8637813780924208</v>
      </c>
      <c r="J43" s="556"/>
      <c r="K43" s="19"/>
      <c r="L43" s="19"/>
      <c r="M43" s="19"/>
      <c r="N43" s="19"/>
      <c r="O43" s="30"/>
    </row>
    <row r="44" spans="1:15" ht="10.35" customHeight="1">
      <c r="A44" s="76" t="s">
        <v>608</v>
      </c>
      <c r="B44" s="75">
        <v>370.66</v>
      </c>
      <c r="C44" s="75">
        <v>2288.64197646</v>
      </c>
      <c r="D44" s="75">
        <v>2659.3019764599999</v>
      </c>
      <c r="E44" s="75"/>
      <c r="F44" s="75">
        <v>37.332555259999992</v>
      </c>
      <c r="G44" s="65"/>
      <c r="H44" s="75">
        <v>2621.9694211999999</v>
      </c>
      <c r="I44" s="63">
        <v>8.008363214747078</v>
      </c>
      <c r="J44" s="556"/>
      <c r="K44" s="19"/>
      <c r="L44" s="19"/>
      <c r="M44" s="19"/>
      <c r="N44" s="19"/>
      <c r="O44" s="30"/>
    </row>
    <row r="45" spans="1:15" ht="10.35" customHeight="1">
      <c r="A45" s="78" t="s">
        <v>664</v>
      </c>
      <c r="B45" s="79">
        <v>364.02</v>
      </c>
      <c r="C45" s="79">
        <v>2300</v>
      </c>
      <c r="D45" s="79">
        <v>2664.02</v>
      </c>
      <c r="E45" s="79"/>
      <c r="F45" s="79">
        <v>17.37991135</v>
      </c>
      <c r="G45" s="67"/>
      <c r="H45" s="79">
        <v>2646.6400886500001</v>
      </c>
      <c r="I45" s="69">
        <v>8.0348522135854079</v>
      </c>
      <c r="J45" s="556"/>
      <c r="K45" s="19"/>
      <c r="L45" s="19"/>
      <c r="M45" s="19"/>
      <c r="N45" s="19"/>
      <c r="O45" s="30"/>
    </row>
    <row r="46" spans="1:15">
      <c r="A46" s="42" t="s">
        <v>110</v>
      </c>
      <c r="B46" s="42"/>
      <c r="C46" s="42"/>
      <c r="D46" s="42"/>
      <c r="E46" s="42"/>
      <c r="F46" s="42"/>
      <c r="G46" s="42"/>
      <c r="H46" s="42"/>
      <c r="I46" s="42"/>
      <c r="J46" s="70"/>
    </row>
    <row r="47" spans="1:15">
      <c r="A47" s="42" t="s">
        <v>591</v>
      </c>
      <c r="B47" s="42"/>
      <c r="C47" s="42"/>
      <c r="D47" s="42"/>
      <c r="E47" s="42"/>
      <c r="F47" s="42"/>
      <c r="G47" s="42"/>
      <c r="H47" s="42"/>
      <c r="I47" s="42"/>
      <c r="J47" s="70"/>
    </row>
    <row r="48" spans="1:15">
      <c r="A48" s="42" t="s">
        <v>676</v>
      </c>
      <c r="B48" s="42"/>
      <c r="C48" s="42"/>
      <c r="D48" s="42"/>
      <c r="E48" s="42"/>
      <c r="F48" s="42"/>
      <c r="G48" s="42"/>
      <c r="H48" s="42"/>
      <c r="I48" s="42"/>
      <c r="J48" s="70"/>
    </row>
    <row r="49" spans="1:10">
      <c r="A49" s="42" t="s">
        <v>111</v>
      </c>
      <c r="B49" s="42"/>
      <c r="C49" s="42"/>
      <c r="D49" s="42"/>
      <c r="E49" s="42"/>
      <c r="F49" s="42"/>
      <c r="G49" s="42"/>
      <c r="H49" s="42"/>
      <c r="I49" s="42"/>
      <c r="J49" s="70"/>
    </row>
    <row r="50" spans="1:10">
      <c r="A50" s="42" t="s">
        <v>592</v>
      </c>
      <c r="B50" s="42"/>
      <c r="C50" s="42"/>
      <c r="D50" s="42"/>
      <c r="E50" s="42"/>
      <c r="F50" s="42"/>
      <c r="G50" s="42"/>
      <c r="H50" s="42"/>
      <c r="I50" s="42"/>
      <c r="J50" s="70"/>
    </row>
    <row r="51" spans="1:10">
      <c r="A51" s="42" t="s">
        <v>593</v>
      </c>
      <c r="B51" s="42"/>
      <c r="C51" s="42"/>
      <c r="D51" s="42"/>
      <c r="E51" s="42"/>
      <c r="F51" s="42"/>
      <c r="G51" s="42"/>
      <c r="H51" s="42"/>
      <c r="I51" s="42"/>
      <c r="J51" s="70"/>
    </row>
    <row r="52" spans="1:10">
      <c r="A52" s="43" t="s">
        <v>43</v>
      </c>
      <c r="B52" s="42"/>
      <c r="C52" s="42"/>
      <c r="D52" s="42"/>
      <c r="E52" s="42"/>
      <c r="F52" s="42"/>
      <c r="G52" s="42"/>
      <c r="H52" s="42"/>
      <c r="I52" s="42"/>
      <c r="J52" s="70"/>
    </row>
    <row r="53" spans="1:10" ht="10.3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</row>
    <row r="54" spans="1:10" ht="10.35" customHeight="1">
      <c r="A54" s="70"/>
      <c r="B54" s="70"/>
      <c r="C54" s="70"/>
      <c r="D54" s="70"/>
      <c r="E54" s="70"/>
      <c r="F54" s="70"/>
      <c r="G54" s="70"/>
      <c r="H54" s="70"/>
      <c r="I54" s="70"/>
    </row>
    <row r="55" spans="1:10" ht="10.35" customHeight="1">
      <c r="A55" s="70"/>
      <c r="B55" s="73"/>
      <c r="C55" s="73"/>
      <c r="D55" s="73"/>
      <c r="E55" s="70"/>
      <c r="F55" s="70"/>
      <c r="G55" s="70"/>
      <c r="H55" s="70"/>
      <c r="I55" s="70"/>
    </row>
    <row r="56" spans="1:10" ht="10.35" customHeight="1">
      <c r="A56" s="70"/>
      <c r="B56" s="73"/>
      <c r="C56" s="73"/>
      <c r="D56" s="73"/>
      <c r="E56" s="70"/>
      <c r="F56" s="70"/>
      <c r="G56" s="70"/>
      <c r="H56" s="70"/>
      <c r="I56" s="70"/>
    </row>
    <row r="57" spans="1:10" ht="10.35" customHeight="1">
      <c r="A57" s="70"/>
      <c r="B57" s="73"/>
      <c r="C57" s="73"/>
      <c r="D57" s="73"/>
      <c r="E57" s="70"/>
      <c r="F57" s="70"/>
      <c r="G57" s="70"/>
      <c r="H57" s="70"/>
      <c r="I57" s="70"/>
    </row>
    <row r="58" spans="1:10" ht="10.35" customHeight="1">
      <c r="B58" s="19"/>
      <c r="C58" s="19"/>
      <c r="D58" s="19"/>
      <c r="F58" s="19"/>
      <c r="H58" s="19"/>
      <c r="I58" s="30"/>
    </row>
    <row r="59" spans="1:10" ht="10.35" customHeight="1">
      <c r="B59" s="19"/>
      <c r="C59" s="19"/>
      <c r="D59" s="19"/>
      <c r="F59" s="19"/>
      <c r="H59" s="19"/>
      <c r="I59" s="30"/>
    </row>
    <row r="60" spans="1:10" ht="10.35" customHeight="1">
      <c r="B60" s="19"/>
      <c r="C60" s="19"/>
      <c r="D60" s="19"/>
      <c r="F60" s="19"/>
      <c r="H60" s="19"/>
      <c r="I60" s="30"/>
    </row>
    <row r="61" spans="1:10" ht="10.35" customHeight="1">
      <c r="B61" s="19"/>
      <c r="C61" s="19"/>
      <c r="D61" s="19"/>
      <c r="F61" s="19"/>
      <c r="H61" s="19"/>
      <c r="I61" s="30"/>
    </row>
    <row r="62" spans="1:10">
      <c r="B62" s="19"/>
      <c r="C62" s="19"/>
      <c r="D62" s="19"/>
      <c r="F62" s="19"/>
      <c r="H62" s="19"/>
      <c r="I62" s="30"/>
    </row>
    <row r="63" spans="1:10">
      <c r="B63" s="19"/>
      <c r="C63" s="19"/>
      <c r="D63" s="19"/>
      <c r="F63" s="19"/>
      <c r="H63" s="19"/>
      <c r="I63" s="30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G50"/>
  <sheetViews>
    <sheetView showGridLines="0" workbookViewId="0">
      <selection activeCell="Q18" sqref="Q18"/>
    </sheetView>
  </sheetViews>
  <sheetFormatPr defaultColWidth="9.7109375" defaultRowHeight="12"/>
  <cols>
    <col min="1" max="1" width="10.28515625" customWidth="1"/>
    <col min="2" max="10" width="10.140625" customWidth="1"/>
  </cols>
  <sheetData>
    <row r="1" spans="1:11" ht="12" customHeight="1">
      <c r="A1" s="1" t="s">
        <v>438</v>
      </c>
      <c r="B1" s="2"/>
      <c r="C1" s="2"/>
      <c r="D1" s="2"/>
      <c r="E1" s="2"/>
      <c r="F1" s="2"/>
      <c r="G1" s="2"/>
      <c r="H1" s="2"/>
      <c r="I1" s="2"/>
      <c r="J1" s="2"/>
    </row>
    <row r="2" spans="1:11" ht="12.95" customHeight="1">
      <c r="A2" s="362" t="s">
        <v>47</v>
      </c>
      <c r="B2" s="292" t="s">
        <v>385</v>
      </c>
      <c r="C2" s="292" t="s">
        <v>416</v>
      </c>
      <c r="D2" s="292" t="s">
        <v>439</v>
      </c>
      <c r="E2" s="292" t="s">
        <v>440</v>
      </c>
      <c r="F2" s="292" t="s">
        <v>419</v>
      </c>
      <c r="G2" s="292" t="s">
        <v>404</v>
      </c>
      <c r="H2" s="292" t="s">
        <v>441</v>
      </c>
      <c r="I2" s="292" t="s">
        <v>442</v>
      </c>
      <c r="J2" s="292" t="s">
        <v>432</v>
      </c>
    </row>
    <row r="3" spans="1:11" ht="15" customHeight="1">
      <c r="A3" s="479"/>
      <c r="B3" s="620" t="s">
        <v>530</v>
      </c>
      <c r="C3" s="620"/>
      <c r="D3" s="620"/>
      <c r="E3" s="620"/>
      <c r="F3" s="620"/>
      <c r="G3" s="620"/>
      <c r="H3" s="620"/>
      <c r="I3" s="620"/>
      <c r="J3" s="620"/>
    </row>
    <row r="4" spans="1:11" ht="3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spans="1:11" ht="10.15" customHeight="1">
      <c r="A5" s="6" t="s">
        <v>11</v>
      </c>
      <c r="B5" s="466">
        <v>0.1</v>
      </c>
      <c r="C5" s="466">
        <v>0.03</v>
      </c>
      <c r="D5" s="466">
        <v>0.14000000000000001</v>
      </c>
      <c r="E5" s="466">
        <v>0.13</v>
      </c>
      <c r="F5" s="466">
        <v>0.01</v>
      </c>
      <c r="G5" s="466">
        <v>0.01</v>
      </c>
      <c r="H5" s="466">
        <v>0.43</v>
      </c>
      <c r="I5" s="466">
        <v>1.46</v>
      </c>
      <c r="J5" s="466">
        <v>2.31</v>
      </c>
      <c r="K5" s="30"/>
    </row>
    <row r="6" spans="1:11" ht="10.15" customHeight="1">
      <c r="A6" s="6" t="s">
        <v>12</v>
      </c>
      <c r="B6" s="466">
        <v>0.1</v>
      </c>
      <c r="C6" s="466">
        <v>0.05</v>
      </c>
      <c r="D6" s="466">
        <v>0.18</v>
      </c>
      <c r="E6" s="466">
        <v>0.14000000000000001</v>
      </c>
      <c r="F6" s="466">
        <v>0.02</v>
      </c>
      <c r="G6" s="466">
        <v>0.01</v>
      </c>
      <c r="H6" s="466">
        <v>0.46</v>
      </c>
      <c r="I6" s="466">
        <v>1.52</v>
      </c>
      <c r="J6" s="466">
        <v>2.48</v>
      </c>
      <c r="K6" s="30"/>
    </row>
    <row r="7" spans="1:11" ht="10.15" customHeight="1">
      <c r="A7" s="6" t="s">
        <v>13</v>
      </c>
      <c r="B7" s="466">
        <v>0.11</v>
      </c>
      <c r="C7" s="466">
        <v>0.08</v>
      </c>
      <c r="D7" s="466">
        <v>0.26</v>
      </c>
      <c r="E7" s="466">
        <v>0.14000000000000001</v>
      </c>
      <c r="F7" s="466">
        <v>0.02</v>
      </c>
      <c r="G7" s="466">
        <v>0.01</v>
      </c>
      <c r="H7" s="466">
        <v>0.42</v>
      </c>
      <c r="I7" s="466">
        <v>1.52</v>
      </c>
      <c r="J7" s="466">
        <v>2.56</v>
      </c>
      <c r="K7" s="30"/>
    </row>
    <row r="8" spans="1:11" ht="10.15" customHeight="1">
      <c r="A8" s="6" t="s">
        <v>14</v>
      </c>
      <c r="B8" s="466">
        <v>0.15</v>
      </c>
      <c r="C8" s="466">
        <v>0.09</v>
      </c>
      <c r="D8" s="466">
        <v>0.25</v>
      </c>
      <c r="E8" s="466">
        <v>0.14000000000000001</v>
      </c>
      <c r="F8" s="466">
        <v>0.04</v>
      </c>
      <c r="G8" s="466">
        <v>0.01</v>
      </c>
      <c r="H8" s="466">
        <v>0.47</v>
      </c>
      <c r="I8" s="466">
        <v>1.58</v>
      </c>
      <c r="J8" s="466">
        <v>2.73</v>
      </c>
      <c r="K8" s="30"/>
    </row>
    <row r="9" spans="1:11" ht="10.15" customHeight="1">
      <c r="A9" s="6" t="s">
        <v>15</v>
      </c>
      <c r="B9" s="466">
        <v>0.16</v>
      </c>
      <c r="C9" s="466">
        <v>0.09</v>
      </c>
      <c r="D9" s="466">
        <v>0.32</v>
      </c>
      <c r="E9" s="466">
        <v>0.13</v>
      </c>
      <c r="F9" s="466">
        <v>0.04</v>
      </c>
      <c r="G9" s="466">
        <v>0.01</v>
      </c>
      <c r="H9" s="466">
        <v>0.48</v>
      </c>
      <c r="I9" s="466">
        <v>1.9</v>
      </c>
      <c r="J9" s="466">
        <v>3.13</v>
      </c>
      <c r="K9" s="30"/>
    </row>
    <row r="10" spans="1:11" ht="10.15" customHeight="1">
      <c r="A10" s="6" t="s">
        <v>16</v>
      </c>
      <c r="B10" s="466">
        <v>0.14000000000000001</v>
      </c>
      <c r="C10" s="466">
        <v>0.03</v>
      </c>
      <c r="D10" s="466">
        <v>0.24</v>
      </c>
      <c r="E10" s="466">
        <v>0.13</v>
      </c>
      <c r="F10" s="466">
        <v>0.02</v>
      </c>
      <c r="G10" s="466">
        <v>0.01</v>
      </c>
      <c r="H10" s="466">
        <v>0.49</v>
      </c>
      <c r="I10" s="466">
        <v>1.92</v>
      </c>
      <c r="J10" s="466">
        <v>2.98</v>
      </c>
      <c r="K10" s="30"/>
    </row>
    <row r="11" spans="1:11" ht="10.15" customHeight="1">
      <c r="A11" s="6" t="s">
        <v>17</v>
      </c>
      <c r="B11" s="466">
        <v>0.1</v>
      </c>
      <c r="C11" s="466">
        <v>0.08</v>
      </c>
      <c r="D11" s="466">
        <v>0.15</v>
      </c>
      <c r="E11" s="466">
        <v>0.14000000000000001</v>
      </c>
      <c r="F11" s="466">
        <v>0.01</v>
      </c>
      <c r="G11" s="466">
        <v>0.01</v>
      </c>
      <c r="H11" s="466">
        <v>0.46</v>
      </c>
      <c r="I11" s="466">
        <v>1.83</v>
      </c>
      <c r="J11" s="466">
        <v>2.78</v>
      </c>
      <c r="K11" s="30"/>
    </row>
    <row r="12" spans="1:11" ht="10.15" customHeight="1">
      <c r="A12" s="6" t="s">
        <v>18</v>
      </c>
      <c r="B12" s="466">
        <v>0.15</v>
      </c>
      <c r="C12" s="466">
        <v>0.05</v>
      </c>
      <c r="D12" s="466">
        <v>0.17</v>
      </c>
      <c r="E12" s="466">
        <v>0.18</v>
      </c>
      <c r="F12" s="466">
        <v>0.02</v>
      </c>
      <c r="G12" s="466">
        <v>0.01</v>
      </c>
      <c r="H12" s="466">
        <v>0.64</v>
      </c>
      <c r="I12" s="466">
        <v>1.88</v>
      </c>
      <c r="J12" s="466">
        <v>3.1</v>
      </c>
      <c r="K12" s="30"/>
    </row>
    <row r="13" spans="1:11" ht="10.15" customHeight="1">
      <c r="A13" s="6" t="s">
        <v>443</v>
      </c>
      <c r="B13" s="466">
        <v>0.15</v>
      </c>
      <c r="C13" s="466">
        <v>0.08</v>
      </c>
      <c r="D13" s="466">
        <v>0.23</v>
      </c>
      <c r="E13" s="466">
        <v>0.15</v>
      </c>
      <c r="F13" s="466">
        <v>0.02</v>
      </c>
      <c r="G13" s="466">
        <v>0.01</v>
      </c>
      <c r="H13" s="466">
        <v>0.6</v>
      </c>
      <c r="I13" s="466">
        <v>2.0699999999999998</v>
      </c>
      <c r="J13" s="466">
        <v>3.31</v>
      </c>
      <c r="K13" s="30"/>
    </row>
    <row r="14" spans="1:11" ht="10.15" customHeight="1">
      <c r="A14" s="6" t="s">
        <v>20</v>
      </c>
      <c r="B14" s="466">
        <v>0.14000000000000001</v>
      </c>
      <c r="C14" s="466">
        <v>0.1</v>
      </c>
      <c r="D14" s="466">
        <v>0.23</v>
      </c>
      <c r="E14" s="466">
        <v>0.16</v>
      </c>
      <c r="F14" s="466">
        <v>0.01</v>
      </c>
      <c r="G14" s="466">
        <v>0.01</v>
      </c>
      <c r="H14" s="466">
        <v>0.74</v>
      </c>
      <c r="I14" s="466">
        <v>1.92</v>
      </c>
      <c r="J14" s="466">
        <v>3.31</v>
      </c>
      <c r="K14" s="30"/>
    </row>
    <row r="15" spans="1:11" ht="10.15" customHeight="1">
      <c r="A15" s="6" t="s">
        <v>148</v>
      </c>
      <c r="B15" s="466">
        <v>0.1</v>
      </c>
      <c r="C15" s="466">
        <v>7.0000000000000007E-2</v>
      </c>
      <c r="D15" s="466">
        <v>0.23</v>
      </c>
      <c r="E15" s="466">
        <v>0.2</v>
      </c>
      <c r="F15" s="466">
        <v>0.01</v>
      </c>
      <c r="G15" s="466">
        <v>0.01</v>
      </c>
      <c r="H15" s="466">
        <v>0.63</v>
      </c>
      <c r="I15" s="466">
        <v>1.8</v>
      </c>
      <c r="J15" s="467">
        <v>3.05</v>
      </c>
      <c r="K15" s="30"/>
    </row>
    <row r="16" spans="1:11" ht="10.15" customHeight="1">
      <c r="A16" s="6" t="s">
        <v>444</v>
      </c>
      <c r="B16" s="466">
        <v>0.1</v>
      </c>
      <c r="C16" s="466">
        <v>0.08</v>
      </c>
      <c r="D16" s="466">
        <v>0.22</v>
      </c>
      <c r="E16" s="466">
        <v>0.15</v>
      </c>
      <c r="F16" s="466">
        <v>0.02</v>
      </c>
      <c r="G16" s="466">
        <v>0.01</v>
      </c>
      <c r="H16" s="466">
        <v>0.63</v>
      </c>
      <c r="I16" s="466">
        <v>1.77</v>
      </c>
      <c r="J16" s="467">
        <v>2.98</v>
      </c>
      <c r="K16" s="30"/>
    </row>
    <row r="17" spans="1:33" ht="10.15" customHeight="1">
      <c r="A17" s="6" t="s">
        <v>445</v>
      </c>
      <c r="B17" s="466">
        <v>0.15</v>
      </c>
      <c r="C17" s="466">
        <v>0.1</v>
      </c>
      <c r="D17" s="466">
        <v>0.16</v>
      </c>
      <c r="E17" s="466">
        <v>0.15</v>
      </c>
      <c r="F17" s="466">
        <v>0.02</v>
      </c>
      <c r="G17" s="466">
        <v>0.01</v>
      </c>
      <c r="H17" s="466">
        <v>0.52</v>
      </c>
      <c r="I17" s="466">
        <v>1.61</v>
      </c>
      <c r="J17" s="467">
        <v>2.72</v>
      </c>
      <c r="K17" s="30"/>
    </row>
    <row r="18" spans="1:33" ht="10.15" customHeight="1">
      <c r="A18" s="6" t="s">
        <v>24</v>
      </c>
      <c r="B18" s="468">
        <v>0.18</v>
      </c>
      <c r="C18" s="468">
        <v>0.09</v>
      </c>
      <c r="D18" s="468">
        <v>0.21</v>
      </c>
      <c r="E18" s="468">
        <v>0.21</v>
      </c>
      <c r="F18" s="468">
        <v>0.01</v>
      </c>
      <c r="G18" s="468">
        <v>0.01</v>
      </c>
      <c r="H18" s="468">
        <v>0.43</v>
      </c>
      <c r="I18" s="468">
        <v>1.85</v>
      </c>
      <c r="J18" s="467">
        <v>2.99</v>
      </c>
      <c r="K18" s="30"/>
    </row>
    <row r="19" spans="1:33" ht="10.15" customHeight="1">
      <c r="A19" s="6" t="s">
        <v>25</v>
      </c>
      <c r="B19" s="468">
        <v>0.19</v>
      </c>
      <c r="C19" s="468">
        <v>0.15</v>
      </c>
      <c r="D19" s="468">
        <v>0.15</v>
      </c>
      <c r="E19" s="468">
        <v>0.2</v>
      </c>
      <c r="F19" s="468">
        <v>0.01</v>
      </c>
      <c r="G19" s="468">
        <v>0.01</v>
      </c>
      <c r="H19" s="468">
        <v>0.51</v>
      </c>
      <c r="I19" s="468">
        <v>1.71</v>
      </c>
      <c r="J19" s="467">
        <v>2.93</v>
      </c>
      <c r="K19" s="30"/>
    </row>
    <row r="20" spans="1:33" ht="10.15" customHeight="1">
      <c r="A20" s="23" t="s">
        <v>26</v>
      </c>
      <c r="B20" s="469">
        <v>0.15</v>
      </c>
      <c r="C20" s="469">
        <v>0.12</v>
      </c>
      <c r="D20" s="469">
        <v>0.17</v>
      </c>
      <c r="E20" s="469">
        <v>0.12</v>
      </c>
      <c r="F20" s="469">
        <v>0.01</v>
      </c>
      <c r="G20" s="469">
        <v>0.01</v>
      </c>
      <c r="H20" s="469">
        <v>0.5</v>
      </c>
      <c r="I20" s="469">
        <v>1.66</v>
      </c>
      <c r="J20" s="471">
        <v>2.74</v>
      </c>
      <c r="K20" s="30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</row>
    <row r="21" spans="1:33" ht="10.15" customHeight="1">
      <c r="A21" s="23" t="s">
        <v>27</v>
      </c>
      <c r="B21" s="469">
        <v>0.15</v>
      </c>
      <c r="C21" s="469">
        <v>0.1</v>
      </c>
      <c r="D21" s="469">
        <v>0.16</v>
      </c>
      <c r="E21" s="469">
        <v>0.11</v>
      </c>
      <c r="F21" s="469">
        <v>0.01</v>
      </c>
      <c r="G21" s="469">
        <v>0.01</v>
      </c>
      <c r="H21" s="469">
        <v>0.66</v>
      </c>
      <c r="I21" s="469">
        <v>1.57</v>
      </c>
      <c r="J21" s="471">
        <v>2.77</v>
      </c>
      <c r="K21" s="30"/>
    </row>
    <row r="22" spans="1:33" ht="10.15" customHeight="1">
      <c r="A22" s="23" t="s">
        <v>149</v>
      </c>
      <c r="B22" s="469">
        <v>0.12</v>
      </c>
      <c r="C22" s="469">
        <v>0.11</v>
      </c>
      <c r="D22" s="469">
        <v>0.15</v>
      </c>
      <c r="E22" s="469">
        <v>0.16</v>
      </c>
      <c r="F22" s="469">
        <v>0.01</v>
      </c>
      <c r="G22" s="469">
        <v>0.01</v>
      </c>
      <c r="H22" s="469">
        <v>0.52</v>
      </c>
      <c r="I22" s="469">
        <v>1.58</v>
      </c>
      <c r="J22" s="471">
        <v>2.66</v>
      </c>
      <c r="K22" s="30"/>
    </row>
    <row r="23" spans="1:33" ht="10.15" customHeight="1">
      <c r="A23" s="23" t="s">
        <v>336</v>
      </c>
      <c r="B23" s="469">
        <v>0.14756564943253467</v>
      </c>
      <c r="C23" s="469">
        <v>0.11807232467830221</v>
      </c>
      <c r="D23" s="469">
        <v>0.19349399951279628</v>
      </c>
      <c r="E23" s="469">
        <v>0.12994590963803629</v>
      </c>
      <c r="F23" s="469">
        <v>1.1214677729057402E-2</v>
      </c>
      <c r="G23" s="469">
        <v>7.8812369243114674E-3</v>
      </c>
      <c r="H23" s="469">
        <v>0.53906847003697023</v>
      </c>
      <c r="I23" s="469">
        <v>1.6245099232570706</v>
      </c>
      <c r="J23" s="471">
        <v>2.771752191209079</v>
      </c>
      <c r="K23" s="30"/>
    </row>
    <row r="24" spans="1:33" ht="10.15" customHeight="1">
      <c r="A24" s="23" t="s">
        <v>30</v>
      </c>
      <c r="B24" s="469">
        <v>0.12335047121462334</v>
      </c>
      <c r="C24" s="469">
        <v>9.4237580969966775E-2</v>
      </c>
      <c r="D24" s="469">
        <v>0.17170358563559021</v>
      </c>
      <c r="E24" s="469">
        <v>0.11503117600312131</v>
      </c>
      <c r="F24" s="469">
        <v>1.4169816109726329E-2</v>
      </c>
      <c r="G24" s="469">
        <v>7.152225723960591E-3</v>
      </c>
      <c r="H24" s="469">
        <v>0.39189208820967442</v>
      </c>
      <c r="I24" s="469">
        <v>1.5767936265019076</v>
      </c>
      <c r="J24" s="471">
        <v>2.4943305703685708</v>
      </c>
      <c r="K24" s="30"/>
    </row>
    <row r="25" spans="1:33" ht="10.15" customHeight="1">
      <c r="A25" s="23" t="s">
        <v>31</v>
      </c>
      <c r="B25" s="469">
        <v>9.6540286668092265E-2</v>
      </c>
      <c r="C25" s="469">
        <v>0.13985684763789399</v>
      </c>
      <c r="D25" s="469">
        <v>0.12057732742055381</v>
      </c>
      <c r="E25" s="469">
        <v>0.12590868359475171</v>
      </c>
      <c r="F25" s="469">
        <v>1.0940789782744303E-2</v>
      </c>
      <c r="G25" s="469">
        <v>4.2059658829081744E-3</v>
      </c>
      <c r="H25" s="469">
        <v>0.45813341778725919</v>
      </c>
      <c r="I25" s="469">
        <v>1.5082926763396172</v>
      </c>
      <c r="J25" s="471">
        <v>2.4644559951138207</v>
      </c>
      <c r="K25" s="30"/>
      <c r="L25" s="30"/>
    </row>
    <row r="26" spans="1:33" ht="10.15" customHeight="1">
      <c r="A26" s="23" t="s">
        <v>32</v>
      </c>
      <c r="B26" s="469">
        <v>0.10397535025577817</v>
      </c>
      <c r="C26" s="469">
        <v>0.12925433617705065</v>
      </c>
      <c r="D26" s="469">
        <v>0.14170307627413575</v>
      </c>
      <c r="E26" s="469">
        <v>0.1266317559465458</v>
      </c>
      <c r="F26" s="469">
        <v>1.0266832816381431E-2</v>
      </c>
      <c r="G26" s="469">
        <v>3.4709589618872666E-3</v>
      </c>
      <c r="H26" s="469">
        <v>0.44807540150196301</v>
      </c>
      <c r="I26" s="469">
        <v>1.4685384540389412</v>
      </c>
      <c r="J26" s="471">
        <v>2.4319161659726833</v>
      </c>
      <c r="K26" s="30"/>
      <c r="L26" s="30"/>
    </row>
    <row r="27" spans="1:33" ht="10.15" customHeight="1">
      <c r="A27" s="23" t="s">
        <v>151</v>
      </c>
      <c r="B27" s="469">
        <v>0.10053154941219269</v>
      </c>
      <c r="C27" s="469">
        <v>8.4793380903574064E-2</v>
      </c>
      <c r="D27" s="469">
        <v>0.17973189182955923</v>
      </c>
      <c r="E27" s="469">
        <v>0.15181113253171893</v>
      </c>
      <c r="F27" s="469">
        <v>1.1251303617279157E-2</v>
      </c>
      <c r="G27" s="469">
        <v>3.1634727935872446E-3</v>
      </c>
      <c r="H27" s="469">
        <v>0.52850958818000582</v>
      </c>
      <c r="I27" s="469">
        <v>1.5332520859933543</v>
      </c>
      <c r="J27" s="471">
        <v>2.5930444052612716</v>
      </c>
      <c r="K27" s="30"/>
      <c r="L27" s="30"/>
    </row>
    <row r="28" spans="1:33" ht="10.15" customHeight="1">
      <c r="A28" s="23" t="s">
        <v>34</v>
      </c>
      <c r="B28" s="469">
        <v>7.9966610298458293E-2</v>
      </c>
      <c r="C28" s="469">
        <v>0.13185254409339286</v>
      </c>
      <c r="D28" s="469">
        <v>0.1352839096324808</v>
      </c>
      <c r="E28" s="469">
        <v>0.12104896224035737</v>
      </c>
      <c r="F28" s="469">
        <v>4.2239823029249821E-2</v>
      </c>
      <c r="G28" s="469">
        <v>4.1572505934603004E-3</v>
      </c>
      <c r="H28" s="469">
        <v>0.4369548210437193</v>
      </c>
      <c r="I28" s="469">
        <v>1.3663197838927015</v>
      </c>
      <c r="J28" s="471">
        <v>2.3178237048238204</v>
      </c>
      <c r="K28" s="30"/>
      <c r="L28" s="30"/>
    </row>
    <row r="29" spans="1:33" ht="10.15" customHeight="1">
      <c r="A29" s="23" t="s">
        <v>229</v>
      </c>
      <c r="B29" s="469">
        <v>8.7317796299895264E-2</v>
      </c>
      <c r="C29" s="469">
        <v>9.5695685581803039E-2</v>
      </c>
      <c r="D29" s="469">
        <v>0.1264006728793888</v>
      </c>
      <c r="E29" s="469">
        <v>0.12140788145252512</v>
      </c>
      <c r="F29" s="469">
        <v>3.8031033827718705E-2</v>
      </c>
      <c r="G29" s="469">
        <v>4.1865553932462539E-3</v>
      </c>
      <c r="H29" s="469">
        <v>0.35624557838968907</v>
      </c>
      <c r="I29" s="469">
        <v>1.508111628510385</v>
      </c>
      <c r="J29" s="471">
        <v>2.3373968323346515</v>
      </c>
      <c r="K29" s="30"/>
      <c r="L29" s="30"/>
    </row>
    <row r="30" spans="1:33" ht="10.15" customHeight="1">
      <c r="A30" s="23" t="s">
        <v>248</v>
      </c>
      <c r="B30" s="469">
        <v>9.0918841033326647E-2</v>
      </c>
      <c r="C30" s="469">
        <v>0.13674971548515766</v>
      </c>
      <c r="D30" s="469">
        <v>0.13030177929741993</v>
      </c>
      <c r="E30" s="469">
        <v>0.10008697278632568</v>
      </c>
      <c r="F30" s="469">
        <v>3.8455874760124159E-2</v>
      </c>
      <c r="G30" s="469">
        <v>2.7767671695098136E-3</v>
      </c>
      <c r="H30" s="469">
        <v>0.34820217985683388</v>
      </c>
      <c r="I30" s="469">
        <v>1.4428654855900112</v>
      </c>
      <c r="J30" s="471">
        <v>2.2903576159787091</v>
      </c>
      <c r="K30" s="30"/>
      <c r="L30" s="30"/>
    </row>
    <row r="31" spans="1:33" ht="10.15" customHeight="1">
      <c r="A31" s="23" t="s">
        <v>153</v>
      </c>
      <c r="B31" s="469">
        <v>0.12082493456921249</v>
      </c>
      <c r="C31" s="469">
        <v>0.12486549636374419</v>
      </c>
      <c r="D31" s="469">
        <v>0.16170057820806344</v>
      </c>
      <c r="E31" s="469">
        <v>0.10337787440021844</v>
      </c>
      <c r="F31" s="469">
        <v>2.3394769412874866E-2</v>
      </c>
      <c r="G31" s="469">
        <v>0</v>
      </c>
      <c r="H31" s="469">
        <v>0.29576470427314638</v>
      </c>
      <c r="I31" s="469">
        <v>1.5056904082286349</v>
      </c>
      <c r="J31" s="471">
        <v>2.3356187654558944</v>
      </c>
      <c r="K31" s="30"/>
      <c r="L31" s="30"/>
    </row>
    <row r="32" spans="1:33" ht="10.15" customHeight="1">
      <c r="A32" s="23" t="s">
        <v>154</v>
      </c>
      <c r="B32" s="469">
        <v>0.11297308789816933</v>
      </c>
      <c r="C32" s="469">
        <v>0.12254243888622265</v>
      </c>
      <c r="D32" s="469">
        <v>0.12242162106958523</v>
      </c>
      <c r="E32" s="469">
        <v>9.146465153987797E-2</v>
      </c>
      <c r="F32" s="469">
        <v>4.7027422225716417E-2</v>
      </c>
      <c r="G32" s="469">
        <v>0</v>
      </c>
      <c r="H32" s="469">
        <v>0.28890085984971675</v>
      </c>
      <c r="I32" s="469">
        <v>1.4597215389171818</v>
      </c>
      <c r="J32" s="471">
        <v>2.2450516203864703</v>
      </c>
      <c r="K32" s="30"/>
      <c r="L32" s="30"/>
    </row>
    <row r="33" spans="1:16" ht="10.15" customHeight="1">
      <c r="A33" s="23" t="s">
        <v>155</v>
      </c>
      <c r="B33" s="469">
        <v>0.10952868565667999</v>
      </c>
      <c r="C33" s="469">
        <v>0.10451001521906397</v>
      </c>
      <c r="D33" s="469">
        <v>0.20492209446956841</v>
      </c>
      <c r="E33" s="469">
        <v>9.3715953250312997E-2</v>
      </c>
      <c r="F33" s="469">
        <v>4.497928609711143E-2</v>
      </c>
      <c r="G33" s="469">
        <v>0</v>
      </c>
      <c r="H33" s="469">
        <v>0.28658987590227386</v>
      </c>
      <c r="I33" s="469">
        <v>1.3677561048028319</v>
      </c>
      <c r="J33" s="471">
        <v>2.2120020153978426</v>
      </c>
      <c r="K33" s="30"/>
      <c r="L33" s="30"/>
    </row>
    <row r="34" spans="1:16" ht="10.15" customHeight="1">
      <c r="A34" s="23" t="s">
        <v>232</v>
      </c>
      <c r="B34" s="469">
        <v>7.59034816923089E-2</v>
      </c>
      <c r="C34" s="469">
        <v>0.10462467181707233</v>
      </c>
      <c r="D34" s="469">
        <v>0.21137646928585002</v>
      </c>
      <c r="E34" s="469">
        <v>7.2551877701946335E-2</v>
      </c>
      <c r="F34" s="469">
        <v>2.8852608956948588E-2</v>
      </c>
      <c r="G34" s="469">
        <v>0</v>
      </c>
      <c r="H34" s="469">
        <v>0.31559228037295123</v>
      </c>
      <c r="I34" s="469">
        <v>1.3338199572957916</v>
      </c>
      <c r="J34" s="471">
        <f>SUM(B34:I34)</f>
        <v>2.142721347122869</v>
      </c>
      <c r="K34" s="30"/>
      <c r="L34" s="30"/>
    </row>
    <row r="35" spans="1:16" ht="10.15" customHeight="1">
      <c r="A35" s="23" t="s">
        <v>250</v>
      </c>
      <c r="B35" s="469">
        <v>8.1535178790797261E-2</v>
      </c>
      <c r="C35" s="469">
        <v>0.10173843984017937</v>
      </c>
      <c r="D35" s="469">
        <v>0.29422889509445332</v>
      </c>
      <c r="E35" s="469">
        <v>7.2590401327802298E-2</v>
      </c>
      <c r="F35" s="469">
        <v>6.125575886456542E-2</v>
      </c>
      <c r="G35" s="469">
        <v>0</v>
      </c>
      <c r="H35" s="469">
        <v>0.33558183967651428</v>
      </c>
      <c r="I35" s="469">
        <v>1.3127941914116532</v>
      </c>
      <c r="J35" s="471">
        <f t="shared" ref="J35:J42" si="0">SUM(B35:I35)</f>
        <v>2.259724705005965</v>
      </c>
      <c r="K35" s="30"/>
      <c r="L35" s="30"/>
      <c r="P35" s="361"/>
    </row>
    <row r="36" spans="1:16" ht="10.15" customHeight="1">
      <c r="A36" s="23" t="s">
        <v>157</v>
      </c>
      <c r="B36" s="469">
        <v>7.5031220340066346E-2</v>
      </c>
      <c r="C36" s="469">
        <v>0.10342255405579871</v>
      </c>
      <c r="D36" s="469">
        <v>0.32649961927150395</v>
      </c>
      <c r="E36" s="469">
        <v>6.1562749790518012E-2</v>
      </c>
      <c r="F36" s="469">
        <v>2.6020691727622614E-2</v>
      </c>
      <c r="G36" s="469">
        <v>0</v>
      </c>
      <c r="H36" s="469">
        <v>0.39798115906366915</v>
      </c>
      <c r="I36" s="469">
        <v>1.3167848860582394</v>
      </c>
      <c r="J36" s="471">
        <f t="shared" si="0"/>
        <v>2.307302880307418</v>
      </c>
      <c r="K36" s="30"/>
      <c r="L36" s="30"/>
    </row>
    <row r="37" spans="1:16" ht="10.15" customHeight="1">
      <c r="A37" s="23" t="s">
        <v>158</v>
      </c>
      <c r="B37" s="469">
        <v>0.10903648562848914</v>
      </c>
      <c r="C37" s="469">
        <v>0.10917234763752943</v>
      </c>
      <c r="D37" s="469">
        <v>0.32622831919650419</v>
      </c>
      <c r="E37" s="469">
        <v>7.094575469627086E-2</v>
      </c>
      <c r="F37" s="469">
        <v>2.9149966908773438E-2</v>
      </c>
      <c r="G37" s="469">
        <v>0</v>
      </c>
      <c r="H37" s="469">
        <v>0.33579479409084656</v>
      </c>
      <c r="I37" s="469">
        <v>1.3170314405728445</v>
      </c>
      <c r="J37" s="471">
        <f t="shared" si="0"/>
        <v>2.2973591087312579</v>
      </c>
      <c r="K37" s="30"/>
      <c r="L37" s="30"/>
    </row>
    <row r="38" spans="1:16" ht="10.15" customHeight="1">
      <c r="A38" s="23" t="s">
        <v>159</v>
      </c>
      <c r="B38" s="469">
        <v>8.0056721299389497E-2</v>
      </c>
      <c r="C38" s="469">
        <v>0.11854642908446598</v>
      </c>
      <c r="D38" s="469">
        <v>0.34410079510863351</v>
      </c>
      <c r="E38" s="469">
        <v>9.2693036442884902E-2</v>
      </c>
      <c r="F38" s="469">
        <v>3.5583139267953971E-2</v>
      </c>
      <c r="G38" s="469">
        <v>0</v>
      </c>
      <c r="H38" s="469">
        <v>0.38942990909052977</v>
      </c>
      <c r="I38" s="469">
        <v>1.3762160401715895</v>
      </c>
      <c r="J38" s="471">
        <f t="shared" si="0"/>
        <v>2.4366260704654472</v>
      </c>
      <c r="K38" s="30"/>
      <c r="L38" s="30"/>
    </row>
    <row r="39" spans="1:16" ht="10.15" customHeight="1">
      <c r="A39" s="23" t="s">
        <v>233</v>
      </c>
      <c r="B39" s="469">
        <v>8.7564797666709909E-2</v>
      </c>
      <c r="C39" s="469">
        <v>7.9133179546986898E-2</v>
      </c>
      <c r="D39" s="469">
        <v>0.38309460159528025</v>
      </c>
      <c r="E39" s="469">
        <v>7.5381739320730778E-2</v>
      </c>
      <c r="F39" s="469">
        <v>2.6986129148896476E-2</v>
      </c>
      <c r="G39" s="469">
        <v>0</v>
      </c>
      <c r="H39" s="469">
        <v>0.29365104985127549</v>
      </c>
      <c r="I39" s="469">
        <v>1.3241133725047121</v>
      </c>
      <c r="J39" s="471">
        <f t="shared" si="0"/>
        <v>2.2699248696345915</v>
      </c>
      <c r="K39" s="30"/>
      <c r="L39" s="30"/>
    </row>
    <row r="40" spans="1:16" ht="10.15" customHeight="1">
      <c r="A40" s="23" t="s">
        <v>573</v>
      </c>
      <c r="B40" s="469">
        <v>8.5819061991507295E-2</v>
      </c>
      <c r="C40" s="469">
        <v>9.8660231297098527E-2</v>
      </c>
      <c r="D40" s="469">
        <v>0.37543374294917831</v>
      </c>
      <c r="E40" s="469">
        <v>0.11434087183894194</v>
      </c>
      <c r="F40" s="469">
        <v>5.0980025082167306E-2</v>
      </c>
      <c r="G40" s="469">
        <v>0</v>
      </c>
      <c r="H40" s="469">
        <v>0.32505280026620192</v>
      </c>
      <c r="I40" s="469">
        <v>1.3665327509371206</v>
      </c>
      <c r="J40" s="471">
        <f t="shared" si="0"/>
        <v>2.4168194843622155</v>
      </c>
      <c r="K40" s="30"/>
      <c r="L40" s="30"/>
    </row>
    <row r="41" spans="1:16" ht="10.15" customHeight="1">
      <c r="A41" s="23" t="s">
        <v>583</v>
      </c>
      <c r="B41" s="469">
        <v>0.15001054785616752</v>
      </c>
      <c r="C41" s="469">
        <v>8.6735229442566647E-2</v>
      </c>
      <c r="D41" s="469">
        <v>0.33113237749060287</v>
      </c>
      <c r="E41" s="469">
        <v>9.1635074544543171E-2</v>
      </c>
      <c r="F41" s="469">
        <v>3.2463912142552169E-2</v>
      </c>
      <c r="G41" s="469">
        <v>0</v>
      </c>
      <c r="H41" s="469">
        <v>0.39018338583354328</v>
      </c>
      <c r="I41" s="469">
        <v>1.3326732889733648</v>
      </c>
      <c r="J41" s="471">
        <f t="shared" si="0"/>
        <v>2.4148338162833403</v>
      </c>
      <c r="K41" s="30"/>
      <c r="L41" s="30"/>
    </row>
    <row r="42" spans="1:16" ht="10.15" customHeight="1">
      <c r="A42" s="346" t="s">
        <v>621</v>
      </c>
      <c r="B42" s="472">
        <v>0.16868524264821902</v>
      </c>
      <c r="C42" s="472">
        <v>0.1035317742571598</v>
      </c>
      <c r="D42" s="472">
        <v>0.42900797632199317</v>
      </c>
      <c r="E42" s="472">
        <v>0.1188965819586473</v>
      </c>
      <c r="F42" s="472">
        <v>3.2757941720237674E-2</v>
      </c>
      <c r="G42" s="472">
        <v>0</v>
      </c>
      <c r="H42" s="472">
        <v>0.24739400525183824</v>
      </c>
      <c r="I42" s="472">
        <v>1.243139226188114</v>
      </c>
      <c r="J42" s="471">
        <f t="shared" si="0"/>
        <v>2.3434127483462093</v>
      </c>
      <c r="K42" s="30"/>
      <c r="L42" s="30"/>
    </row>
    <row r="43" spans="1:16" ht="12" customHeight="1">
      <c r="A43" s="31" t="s">
        <v>634</v>
      </c>
      <c r="B43" s="473">
        <v>0.11123789608676823</v>
      </c>
      <c r="C43" s="473">
        <v>7.939881457235505E-2</v>
      </c>
      <c r="D43" s="473">
        <v>0.37319831057662733</v>
      </c>
      <c r="E43" s="475">
        <v>0.10744937823022709</v>
      </c>
      <c r="F43" s="473">
        <v>3.2559930775875517E-2</v>
      </c>
      <c r="G43" s="473">
        <v>0</v>
      </c>
      <c r="H43" s="473">
        <v>0.29287291680373884</v>
      </c>
      <c r="I43" s="605" t="s">
        <v>667</v>
      </c>
      <c r="J43" s="604">
        <v>0.99671724704559195</v>
      </c>
      <c r="K43" s="30"/>
      <c r="L43" s="30"/>
    </row>
    <row r="44" spans="1:16">
      <c r="A44" s="39" t="s">
        <v>446</v>
      </c>
      <c r="B44" s="3"/>
      <c r="C44" s="3"/>
      <c r="D44" s="3"/>
      <c r="E44" s="3"/>
      <c r="F44" s="3"/>
      <c r="G44" s="3"/>
      <c r="H44" s="3"/>
      <c r="I44" s="3"/>
      <c r="J44" s="403"/>
    </row>
    <row r="45" spans="1:16">
      <c r="A45" s="39" t="s">
        <v>668</v>
      </c>
      <c r="B45" s="3"/>
      <c r="C45" s="3"/>
      <c r="D45" s="3"/>
      <c r="E45" s="3"/>
      <c r="F45" s="3"/>
      <c r="G45" s="3"/>
      <c r="H45" s="3"/>
      <c r="I45" s="3"/>
      <c r="J45" s="3"/>
    </row>
    <row r="46" spans="1:16">
      <c r="A46" s="39" t="s">
        <v>669</v>
      </c>
      <c r="B46" s="3"/>
      <c r="C46" s="3"/>
      <c r="D46" s="3"/>
      <c r="E46" s="3"/>
      <c r="F46" s="3"/>
      <c r="G46" s="3"/>
      <c r="H46" s="3"/>
      <c r="I46" s="3"/>
      <c r="J46" s="3"/>
    </row>
    <row r="47" spans="1:16">
      <c r="A47" s="43" t="s">
        <v>43</v>
      </c>
      <c r="B47" s="3"/>
      <c r="C47" s="3"/>
      <c r="D47" s="3"/>
      <c r="E47" s="3"/>
      <c r="F47" s="3"/>
      <c r="G47" s="3"/>
      <c r="H47" s="3"/>
      <c r="I47" s="480"/>
      <c r="J47" s="3"/>
    </row>
    <row r="48" spans="1:16">
      <c r="B48" s="19"/>
      <c r="C48" s="19"/>
      <c r="D48" s="19"/>
      <c r="E48" s="19"/>
      <c r="F48" s="19"/>
      <c r="G48" s="19"/>
      <c r="H48" s="19"/>
      <c r="I48" s="19"/>
      <c r="J48" s="19"/>
    </row>
    <row r="49" spans="3:10">
      <c r="C49" s="19"/>
      <c r="D49" s="19"/>
      <c r="E49" s="19"/>
      <c r="F49" s="19"/>
      <c r="G49" s="19"/>
      <c r="H49" s="19"/>
      <c r="I49" s="19"/>
      <c r="J49" s="19"/>
    </row>
    <row r="50" spans="3:10">
      <c r="C50" s="137"/>
    </row>
  </sheetData>
  <mergeCells count="1">
    <mergeCell ref="B3:J3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I43" numberStoredAsText="1"/>
    <ignoredError sqref="J34:J42" unlockedFormula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F61"/>
  <sheetViews>
    <sheetView showGridLines="0" workbookViewId="0">
      <selection activeCell="T46" sqref="T46"/>
    </sheetView>
  </sheetViews>
  <sheetFormatPr defaultColWidth="9.7109375" defaultRowHeight="12"/>
  <cols>
    <col min="1" max="1" width="8.5703125" customWidth="1"/>
    <col min="2" max="2" width="7.5703125" customWidth="1"/>
    <col min="3" max="3" width="8.140625" customWidth="1"/>
    <col min="4" max="13" width="7.5703125" customWidth="1"/>
    <col min="14" max="14" width="16.42578125" bestFit="1" customWidth="1"/>
    <col min="15" max="15" width="19.7109375" bestFit="1" customWidth="1"/>
  </cols>
  <sheetData>
    <row r="1" spans="1:15" ht="12" customHeight="1">
      <c r="A1" s="1" t="s">
        <v>447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 ht="12" customHeight="1">
      <c r="A2" s="3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 t="s">
        <v>364</v>
      </c>
    </row>
    <row r="3" spans="1:15" ht="12" customHeight="1">
      <c r="F3" s="58" t="s">
        <v>364</v>
      </c>
      <c r="I3" s="58" t="s">
        <v>397</v>
      </c>
      <c r="J3" s="58" t="s">
        <v>379</v>
      </c>
      <c r="L3" s="58" t="s">
        <v>364</v>
      </c>
      <c r="M3" s="58" t="s">
        <v>384</v>
      </c>
    </row>
    <row r="4" spans="1:15" ht="12" customHeight="1">
      <c r="A4" s="9" t="s">
        <v>448</v>
      </c>
      <c r="B4" s="10" t="s">
        <v>449</v>
      </c>
      <c r="C4" s="285" t="s">
        <v>450</v>
      </c>
      <c r="D4" s="10" t="s">
        <v>451</v>
      </c>
      <c r="E4" s="10" t="s">
        <v>452</v>
      </c>
      <c r="F4" s="10" t="s">
        <v>453</v>
      </c>
      <c r="G4" s="10" t="s">
        <v>454</v>
      </c>
      <c r="H4" s="10" t="s">
        <v>455</v>
      </c>
      <c r="I4" s="10" t="s">
        <v>456</v>
      </c>
      <c r="J4" s="10" t="s">
        <v>457</v>
      </c>
      <c r="K4" s="10" t="s">
        <v>458</v>
      </c>
      <c r="L4" s="10" t="s">
        <v>459</v>
      </c>
      <c r="M4" s="10" t="s">
        <v>460</v>
      </c>
    </row>
    <row r="5" spans="1:15" ht="15" customHeight="1">
      <c r="A5" s="3"/>
      <c r="B5" s="610" t="s">
        <v>531</v>
      </c>
      <c r="C5" s="610"/>
      <c r="D5" s="610"/>
      <c r="E5" s="610"/>
      <c r="F5" s="610"/>
      <c r="G5" s="610"/>
      <c r="H5" s="610"/>
      <c r="I5" s="610"/>
      <c r="J5" s="610"/>
      <c r="K5" s="610"/>
      <c r="L5" s="610"/>
      <c r="M5" s="610"/>
    </row>
    <row r="6" spans="1:15" ht="3" customHeight="1">
      <c r="A6" s="3"/>
      <c r="B6" s="3"/>
      <c r="C6" s="58" t="s">
        <v>461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5" ht="10.15" customHeight="1">
      <c r="A7" s="6" t="s">
        <v>76</v>
      </c>
      <c r="B7" s="405">
        <v>4.7158662214495397</v>
      </c>
      <c r="C7" s="405">
        <v>0.71893500028326696</v>
      </c>
      <c r="D7" s="405">
        <v>0.25003730986319717</v>
      </c>
      <c r="E7" s="405">
        <v>7.3033192537685036E-3</v>
      </c>
      <c r="F7" s="405">
        <f>SUM(B7:E7)</f>
        <v>5.6921418508497723</v>
      </c>
      <c r="G7" s="405">
        <v>1.08</v>
      </c>
      <c r="H7" s="405">
        <v>0.249803714678793</v>
      </c>
      <c r="I7" s="415">
        <v>0.31</v>
      </c>
      <c r="J7" s="481" t="s">
        <v>307</v>
      </c>
      <c r="K7" s="405">
        <v>0.09</v>
      </c>
      <c r="L7" s="450">
        <v>1.7298037146787932</v>
      </c>
      <c r="M7" s="483">
        <f t="shared" ref="M7:M16" si="0">L7+F7</f>
        <v>7.4219455655285653</v>
      </c>
      <c r="N7" s="30"/>
      <c r="O7" s="136"/>
    </row>
    <row r="8" spans="1:15" ht="10.15" customHeight="1">
      <c r="A8" s="6" t="s">
        <v>77</v>
      </c>
      <c r="B8" s="405">
        <v>4.3018507202360796</v>
      </c>
      <c r="C8" s="405">
        <v>0.68909743771459997</v>
      </c>
      <c r="D8" s="405">
        <v>0.17724430203111272</v>
      </c>
      <c r="E8" s="405">
        <v>9.8634261562487828E-3</v>
      </c>
      <c r="F8" s="405">
        <f t="shared" ref="F8:F33" si="1">SUM(B8:E8)</f>
        <v>5.1780558861380417</v>
      </c>
      <c r="G8" s="405">
        <v>0.96</v>
      </c>
      <c r="H8" s="405">
        <v>0.238334008069707</v>
      </c>
      <c r="I8" s="415">
        <v>0.28000000000000003</v>
      </c>
      <c r="J8" s="481" t="s">
        <v>307</v>
      </c>
      <c r="K8" s="405">
        <v>0.1</v>
      </c>
      <c r="L8" s="450">
        <v>1.578334008069707</v>
      </c>
      <c r="M8" s="483">
        <f t="shared" si="0"/>
        <v>6.7563898942077483</v>
      </c>
      <c r="N8" s="30"/>
      <c r="O8" s="136"/>
    </row>
    <row r="9" spans="1:15" ht="10.15" customHeight="1">
      <c r="A9" s="6" t="s">
        <v>78</v>
      </c>
      <c r="B9" s="405">
        <v>5.7778549219307802</v>
      </c>
      <c r="C9" s="405">
        <v>0.65303714055890283</v>
      </c>
      <c r="D9" s="405">
        <v>0.16682847716884258</v>
      </c>
      <c r="E9" s="405">
        <v>1.0423363420508995E-2</v>
      </c>
      <c r="F9" s="405">
        <f t="shared" si="1"/>
        <v>6.6081439030790348</v>
      </c>
      <c r="G9" s="405">
        <v>1.21</v>
      </c>
      <c r="H9" s="405">
        <v>0.23908409207122899</v>
      </c>
      <c r="I9" s="415">
        <v>0.28999999999999998</v>
      </c>
      <c r="J9" s="481" t="s">
        <v>307</v>
      </c>
      <c r="K9" s="405">
        <v>0.08</v>
      </c>
      <c r="L9" s="450">
        <v>1.819084092071229</v>
      </c>
      <c r="M9" s="483">
        <f t="shared" si="0"/>
        <v>8.4272279951502647</v>
      </c>
      <c r="N9" s="30"/>
      <c r="O9" s="136"/>
    </row>
    <row r="10" spans="1:15" ht="10.15" customHeight="1">
      <c r="A10" s="6" t="s">
        <v>79</v>
      </c>
      <c r="B10" s="405">
        <v>4.8245470458438797</v>
      </c>
      <c r="C10" s="405">
        <v>0.33366578050397</v>
      </c>
      <c r="D10" s="405">
        <v>0.11583867855873542</v>
      </c>
      <c r="E10" s="405">
        <v>8.7176328143254676E-3</v>
      </c>
      <c r="F10" s="405">
        <f t="shared" si="1"/>
        <v>5.2827691377209103</v>
      </c>
      <c r="G10" s="405">
        <v>1.32</v>
      </c>
      <c r="H10" s="405">
        <v>0.33438863640649602</v>
      </c>
      <c r="I10" s="415">
        <v>0.28000000000000003</v>
      </c>
      <c r="J10" s="481" t="s">
        <v>307</v>
      </c>
      <c r="K10" s="405">
        <v>0.06</v>
      </c>
      <c r="L10" s="450">
        <v>1.9943886364064962</v>
      </c>
      <c r="M10" s="483">
        <f t="shared" si="0"/>
        <v>7.2771577741274065</v>
      </c>
      <c r="N10" s="30"/>
      <c r="O10" s="136"/>
    </row>
    <row r="11" spans="1:15" ht="10.15" customHeight="1">
      <c r="A11" s="6" t="s">
        <v>80</v>
      </c>
      <c r="B11" s="405">
        <v>4.8050461791961299</v>
      </c>
      <c r="C11" s="405">
        <v>0.60647790522138401</v>
      </c>
      <c r="D11" s="405">
        <v>0.14638244026402084</v>
      </c>
      <c r="E11" s="405">
        <v>1.0969629592197688E-2</v>
      </c>
      <c r="F11" s="405">
        <f t="shared" si="1"/>
        <v>5.5688761542737319</v>
      </c>
      <c r="G11" s="405">
        <v>1.53</v>
      </c>
      <c r="H11" s="405">
        <v>0.28793034992961197</v>
      </c>
      <c r="I11" s="415">
        <v>0.27</v>
      </c>
      <c r="J11" s="481" t="s">
        <v>307</v>
      </c>
      <c r="K11" s="405">
        <v>7.0000000000000007E-2</v>
      </c>
      <c r="L11" s="450">
        <v>2.1579303499296119</v>
      </c>
      <c r="M11" s="483">
        <f t="shared" si="0"/>
        <v>7.7268065042033438</v>
      </c>
      <c r="N11" s="30"/>
      <c r="O11" s="136"/>
    </row>
    <row r="12" spans="1:15" ht="10.15" customHeight="1">
      <c r="A12" s="6" t="s">
        <v>81</v>
      </c>
      <c r="B12" s="405">
        <f>'[4]tab-g32'!K7</f>
        <v>5</v>
      </c>
      <c r="C12" s="405">
        <v>0.47815116662801299</v>
      </c>
      <c r="D12" s="405">
        <v>0.10735018346069621</v>
      </c>
      <c r="E12" s="405">
        <v>1.4832655922683379E-2</v>
      </c>
      <c r="F12" s="405">
        <f t="shared" si="1"/>
        <v>5.6003340060113924</v>
      </c>
      <c r="G12" s="405">
        <v>1.53</v>
      </c>
      <c r="H12" s="405">
        <v>0.232785243439499</v>
      </c>
      <c r="I12" s="415">
        <v>0.34</v>
      </c>
      <c r="J12" s="481" t="s">
        <v>307</v>
      </c>
      <c r="K12" s="405">
        <v>7.0000000000000007E-2</v>
      </c>
      <c r="L12" s="450">
        <v>2.172785243439499</v>
      </c>
      <c r="M12" s="483">
        <f t="shared" si="0"/>
        <v>7.7731192494508914</v>
      </c>
      <c r="N12" s="30"/>
      <c r="O12" s="136"/>
    </row>
    <row r="13" spans="1:15" ht="10.15" customHeight="1">
      <c r="A13" s="6" t="s">
        <v>82</v>
      </c>
      <c r="B13" s="405">
        <f>'[4]tab-g32'!K8</f>
        <v>4.5748284569698576</v>
      </c>
      <c r="C13" s="405">
        <v>0.68100000000000005</v>
      </c>
      <c r="D13" s="405">
        <v>0.20608750267705636</v>
      </c>
      <c r="E13" s="405">
        <v>1.4479961453197895E-2</v>
      </c>
      <c r="F13" s="405">
        <f t="shared" si="1"/>
        <v>5.4763959211001119</v>
      </c>
      <c r="G13" s="405">
        <v>1.52</v>
      </c>
      <c r="H13" s="405">
        <v>0.22146889660844499</v>
      </c>
      <c r="I13" s="415">
        <v>0.39</v>
      </c>
      <c r="J13" s="481" t="s">
        <v>307</v>
      </c>
      <c r="K13" s="405">
        <v>7.0000000000000007E-2</v>
      </c>
      <c r="L13" s="450">
        <v>2.201468896608445</v>
      </c>
      <c r="M13" s="483">
        <f t="shared" si="0"/>
        <v>7.6778648177085564</v>
      </c>
      <c r="N13" s="30"/>
      <c r="O13" s="136"/>
    </row>
    <row r="14" spans="1:15" ht="10.15" customHeight="1">
      <c r="A14" s="6" t="s">
        <v>83</v>
      </c>
      <c r="B14" s="405">
        <f>'[4]tab-g32'!K9</f>
        <v>4.5201152684840222</v>
      </c>
      <c r="C14" s="405">
        <v>0.36478844607702798</v>
      </c>
      <c r="D14" s="405">
        <v>0.1024416356149065</v>
      </c>
      <c r="E14" s="405">
        <v>7.2370840352322524E-3</v>
      </c>
      <c r="F14" s="405">
        <f t="shared" si="1"/>
        <v>4.9945824342111882</v>
      </c>
      <c r="G14" s="405">
        <v>1.62</v>
      </c>
      <c r="H14" s="405">
        <v>0.29976726330488801</v>
      </c>
      <c r="I14" s="415">
        <v>0.43</v>
      </c>
      <c r="J14" s="481" t="s">
        <v>307</v>
      </c>
      <c r="K14" s="405">
        <v>0.06</v>
      </c>
      <c r="L14" s="450">
        <v>2.4097672633048881</v>
      </c>
      <c r="M14" s="483">
        <f t="shared" si="0"/>
        <v>7.4043496975160767</v>
      </c>
      <c r="N14" s="30"/>
      <c r="O14" s="136"/>
    </row>
    <row r="15" spans="1:15" ht="10.15" customHeight="1">
      <c r="A15" s="6" t="s">
        <v>84</v>
      </c>
      <c r="B15" s="405">
        <f>'[4]tab-g32'!K10</f>
        <v>4.6625124181233355</v>
      </c>
      <c r="C15" s="405">
        <v>0.59945888553932702</v>
      </c>
      <c r="D15" s="405">
        <v>0.10465297846706177</v>
      </c>
      <c r="E15" s="405">
        <v>9.3450191695366829E-3</v>
      </c>
      <c r="F15" s="405">
        <f t="shared" si="1"/>
        <v>5.3759693012992606</v>
      </c>
      <c r="G15" s="405">
        <v>1.6</v>
      </c>
      <c r="H15" s="405">
        <v>0.27</v>
      </c>
      <c r="I15" s="415">
        <v>0.43</v>
      </c>
      <c r="J15" s="481" t="s">
        <v>307</v>
      </c>
      <c r="K15" s="405">
        <v>7.0000000000000007E-2</v>
      </c>
      <c r="L15" s="450">
        <v>2.37</v>
      </c>
      <c r="M15" s="483">
        <f t="shared" si="0"/>
        <v>7.7459693012992608</v>
      </c>
      <c r="N15" s="30"/>
      <c r="O15" s="136"/>
    </row>
    <row r="16" spans="1:15" ht="10.15" customHeight="1">
      <c r="A16" s="6" t="s">
        <v>85</v>
      </c>
      <c r="B16" s="405">
        <f>'[4]tab-g32'!K11</f>
        <v>3.6989614622434739</v>
      </c>
      <c r="C16" s="405">
        <v>0.90905739070922387</v>
      </c>
      <c r="D16" s="415">
        <v>0.13892447584339107</v>
      </c>
      <c r="E16" s="405">
        <v>2.1801583694939657E-2</v>
      </c>
      <c r="F16" s="405">
        <f t="shared" si="1"/>
        <v>4.7687449124910284</v>
      </c>
      <c r="G16" s="405">
        <v>1.45</v>
      </c>
      <c r="H16" s="405">
        <v>0.30626546285274597</v>
      </c>
      <c r="I16" s="415">
        <v>0.44</v>
      </c>
      <c r="J16" s="482">
        <v>0.15</v>
      </c>
      <c r="K16" s="405">
        <v>0.04</v>
      </c>
      <c r="L16" s="450">
        <v>2.3852654628527459</v>
      </c>
      <c r="M16" s="483">
        <f t="shared" si="0"/>
        <v>7.1540103753437743</v>
      </c>
      <c r="N16" s="30"/>
      <c r="O16" s="136"/>
    </row>
    <row r="17" spans="1:32" ht="10.15" customHeight="1">
      <c r="A17" s="559" t="s">
        <v>86</v>
      </c>
      <c r="B17" s="405">
        <v>4.6490613329942505</v>
      </c>
      <c r="C17" s="405">
        <v>0.5203188371004619</v>
      </c>
      <c r="D17" s="415">
        <v>0.1330754413111441</v>
      </c>
      <c r="E17" s="405">
        <v>1.7976229739449016E-2</v>
      </c>
      <c r="F17" s="405">
        <f t="shared" si="1"/>
        <v>5.3204318411453047</v>
      </c>
      <c r="G17" s="405">
        <v>1.72</v>
      </c>
      <c r="H17" s="405">
        <v>0.28391938114051002</v>
      </c>
      <c r="I17" s="405">
        <v>0.5</v>
      </c>
      <c r="J17" s="482">
        <v>0.14000000000000001</v>
      </c>
      <c r="K17" s="405">
        <v>3.6999999999999998E-2</v>
      </c>
      <c r="L17" s="450">
        <v>2.68</v>
      </c>
      <c r="M17" s="483">
        <f t="shared" ref="M17:M26" si="2">L17+F17</f>
        <v>8.0004318411453053</v>
      </c>
      <c r="N17" s="30"/>
      <c r="O17" s="136"/>
    </row>
    <row r="18" spans="1:32" ht="10.15" customHeight="1">
      <c r="A18" s="6" t="s">
        <v>87</v>
      </c>
      <c r="B18" s="405">
        <v>4.2998610181808097</v>
      </c>
      <c r="C18" s="405">
        <v>0.40335982872999532</v>
      </c>
      <c r="D18" s="405">
        <v>0.12280015739626066</v>
      </c>
      <c r="E18" s="405">
        <v>1.4718497923586411E-2</v>
      </c>
      <c r="F18" s="405">
        <f t="shared" si="1"/>
        <v>4.840739502230651</v>
      </c>
      <c r="G18" s="405">
        <v>1.51</v>
      </c>
      <c r="H18" s="405">
        <v>0.35691072736878399</v>
      </c>
      <c r="I18" s="405">
        <v>0.5</v>
      </c>
      <c r="J18" s="405">
        <v>0.17</v>
      </c>
      <c r="K18" s="405">
        <v>3.3478508477290635E-2</v>
      </c>
      <c r="L18" s="450">
        <v>2.5703892358460743</v>
      </c>
      <c r="M18" s="483">
        <f t="shared" si="2"/>
        <v>7.4111287380767248</v>
      </c>
      <c r="N18" s="30"/>
      <c r="O18" s="136"/>
    </row>
    <row r="19" spans="1:32" ht="10.15" customHeight="1">
      <c r="A19" s="6" t="s">
        <v>88</v>
      </c>
      <c r="B19" s="412">
        <v>5.0637895844631124</v>
      </c>
      <c r="C19" s="405">
        <v>0.51651231043533519</v>
      </c>
      <c r="D19" s="405">
        <v>0.16673725662117314</v>
      </c>
      <c r="E19" s="405">
        <v>7.4001478574220935E-3</v>
      </c>
      <c r="F19" s="405">
        <f t="shared" si="1"/>
        <v>5.7544392993770428</v>
      </c>
      <c r="G19" s="405">
        <v>1.56</v>
      </c>
      <c r="H19" s="405">
        <v>0.384511435757805</v>
      </c>
      <c r="I19" s="405">
        <v>0.47</v>
      </c>
      <c r="J19" s="405">
        <v>0.16</v>
      </c>
      <c r="K19" s="405">
        <v>3.5999999999999997E-2</v>
      </c>
      <c r="L19" s="412">
        <v>2.6105114357578052</v>
      </c>
      <c r="M19" s="483">
        <f t="shared" si="2"/>
        <v>8.3649507351348475</v>
      </c>
      <c r="N19" s="30"/>
      <c r="O19" s="136"/>
    </row>
    <row r="20" spans="1:32" ht="10.15" customHeight="1">
      <c r="A20" s="6" t="s">
        <v>349</v>
      </c>
      <c r="B20" s="412">
        <v>5.1285785606132421</v>
      </c>
      <c r="C20" s="405">
        <v>0.6191891300259692</v>
      </c>
      <c r="D20" s="405">
        <v>0.18113982661287259</v>
      </c>
      <c r="E20" s="405">
        <v>8.8567147749510754E-3</v>
      </c>
      <c r="F20" s="405">
        <f t="shared" si="1"/>
        <v>5.9377642320270345</v>
      </c>
      <c r="G20" s="405">
        <v>1.78</v>
      </c>
      <c r="H20" s="405">
        <v>0.35</v>
      </c>
      <c r="I20" s="405">
        <v>0.41</v>
      </c>
      <c r="J20" s="405">
        <v>0.15</v>
      </c>
      <c r="K20" s="405">
        <v>4.2000000000000003E-2</v>
      </c>
      <c r="L20" s="412">
        <v>2.7319999999999998</v>
      </c>
      <c r="M20" s="483">
        <f t="shared" si="2"/>
        <v>8.6697642320270347</v>
      </c>
      <c r="N20" s="30"/>
      <c r="O20" s="136"/>
    </row>
    <row r="21" spans="1:32" ht="10.15" customHeight="1">
      <c r="A21" s="6" t="s">
        <v>289</v>
      </c>
      <c r="B21" s="412">
        <v>4.9309793631803958</v>
      </c>
      <c r="C21" s="405">
        <v>0.58928269797948152</v>
      </c>
      <c r="D21" s="405">
        <v>0.12260236368277998</v>
      </c>
      <c r="E21" s="405">
        <v>1.9342359183519325E-2</v>
      </c>
      <c r="F21" s="405">
        <f t="shared" si="1"/>
        <v>5.6622067840261758</v>
      </c>
      <c r="G21" s="405">
        <v>1.77</v>
      </c>
      <c r="H21" s="405">
        <v>0.28999999999999998</v>
      </c>
      <c r="I21" s="405">
        <v>0.35</v>
      </c>
      <c r="J21" s="405">
        <v>0.19</v>
      </c>
      <c r="K21" s="405">
        <v>0.04</v>
      </c>
      <c r="L21" s="412">
        <v>2.64</v>
      </c>
      <c r="M21" s="483">
        <f t="shared" si="2"/>
        <v>8.3022067840261755</v>
      </c>
      <c r="N21" s="30"/>
      <c r="O21" s="136"/>
    </row>
    <row r="22" spans="1:32" ht="10.15" customHeight="1">
      <c r="A22" s="23" t="s">
        <v>91</v>
      </c>
      <c r="B22" s="412">
        <v>5.1601562291024168</v>
      </c>
      <c r="C22" s="412">
        <v>0.55824454552416802</v>
      </c>
      <c r="D22" s="412">
        <v>0.15373139135758948</v>
      </c>
      <c r="E22" s="412">
        <v>1.0725538863487916E-2</v>
      </c>
      <c r="F22" s="405">
        <f t="shared" si="1"/>
        <v>5.8828577048476625</v>
      </c>
      <c r="G22" s="412">
        <v>1.57</v>
      </c>
      <c r="H22" s="412">
        <v>0.45</v>
      </c>
      <c r="I22" s="412">
        <v>0.38</v>
      </c>
      <c r="J22" s="412">
        <v>0.16</v>
      </c>
      <c r="K22" s="412">
        <v>3.3000000000000002E-2</v>
      </c>
      <c r="L22" s="412">
        <v>2.593</v>
      </c>
      <c r="M22" s="483">
        <f t="shared" si="2"/>
        <v>8.4758577048476624</v>
      </c>
      <c r="N22" s="30"/>
      <c r="O22" s="136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</row>
    <row r="23" spans="1:32" ht="10.15" customHeight="1">
      <c r="A23" s="23" t="s">
        <v>259</v>
      </c>
      <c r="B23" s="412">
        <v>5.2331047025130415</v>
      </c>
      <c r="C23" s="412">
        <v>0.5552978490797299</v>
      </c>
      <c r="D23" s="412">
        <v>0.1604178386543284</v>
      </c>
      <c r="E23" s="412">
        <v>1.8528111064801327E-2</v>
      </c>
      <c r="F23" s="405">
        <f t="shared" si="1"/>
        <v>5.9673485013119008</v>
      </c>
      <c r="G23" s="412">
        <v>1.69</v>
      </c>
      <c r="H23" s="412">
        <v>0.38</v>
      </c>
      <c r="I23" s="412">
        <v>0.38</v>
      </c>
      <c r="J23" s="412">
        <v>0.17</v>
      </c>
      <c r="K23" s="412">
        <v>3.1E-2</v>
      </c>
      <c r="L23" s="412">
        <v>2.6509999999999998</v>
      </c>
      <c r="M23" s="483">
        <f t="shared" si="2"/>
        <v>8.6183485013118997</v>
      </c>
      <c r="N23" s="30"/>
      <c r="O23" s="136"/>
    </row>
    <row r="24" spans="1:32" ht="10.15" customHeight="1">
      <c r="A24" s="23" t="s">
        <v>93</v>
      </c>
      <c r="B24" s="412">
        <v>5.8152967822353929</v>
      </c>
      <c r="C24" s="412">
        <v>0.60218172547605009</v>
      </c>
      <c r="D24" s="412">
        <v>0.16490377416607782</v>
      </c>
      <c r="E24" s="412">
        <v>8.6961466124305647E-3</v>
      </c>
      <c r="F24" s="405">
        <f t="shared" si="1"/>
        <v>6.5910784284899506</v>
      </c>
      <c r="G24" s="412">
        <v>1.54</v>
      </c>
      <c r="H24" s="412">
        <v>0.4</v>
      </c>
      <c r="I24" s="412">
        <v>0.34</v>
      </c>
      <c r="J24" s="412">
        <v>0.2</v>
      </c>
      <c r="K24" s="412">
        <v>2.7E-2</v>
      </c>
      <c r="L24" s="412">
        <v>2.5070000000000001</v>
      </c>
      <c r="M24" s="483">
        <f t="shared" si="2"/>
        <v>9.0980784284899503</v>
      </c>
      <c r="N24" s="159"/>
      <c r="O24" s="136"/>
    </row>
    <row r="25" spans="1:32" ht="10.15" customHeight="1">
      <c r="A25" s="23" t="s">
        <v>94</v>
      </c>
      <c r="B25" s="412">
        <v>5.5257529724071368</v>
      </c>
      <c r="C25" s="412">
        <v>0.58092619301744708</v>
      </c>
      <c r="D25" s="412">
        <v>0.11519203350242167</v>
      </c>
      <c r="E25" s="412">
        <v>8.2305062150963785E-3</v>
      </c>
      <c r="F25" s="405">
        <f t="shared" si="1"/>
        <v>6.2301017051421024</v>
      </c>
      <c r="G25" s="412">
        <v>1.7936856134029904</v>
      </c>
      <c r="H25" s="412">
        <v>0.27445726256131719</v>
      </c>
      <c r="I25" s="412">
        <v>0.28681125545831754</v>
      </c>
      <c r="J25" s="412">
        <v>0.20681255363883103</v>
      </c>
      <c r="K25" s="412">
        <v>2.5321643873580688E-2</v>
      </c>
      <c r="L25" s="412">
        <v>2.5870883289350366</v>
      </c>
      <c r="M25" s="483">
        <f t="shared" si="2"/>
        <v>8.8171900340771394</v>
      </c>
      <c r="N25" s="30"/>
      <c r="O25" s="136"/>
    </row>
    <row r="26" spans="1:32" ht="10.15" customHeight="1">
      <c r="A26" s="23" t="s">
        <v>290</v>
      </c>
      <c r="B26" s="412">
        <v>5.5652517649923423</v>
      </c>
      <c r="C26" s="412">
        <v>0.52605467178400367</v>
      </c>
      <c r="D26" s="412">
        <v>0.14947632108479977</v>
      </c>
      <c r="E26" s="412">
        <v>1.899699618472752E-2</v>
      </c>
      <c r="F26" s="405">
        <f t="shared" si="1"/>
        <v>6.2597797540458728</v>
      </c>
      <c r="G26" s="412">
        <v>1.7803149723345293</v>
      </c>
      <c r="H26" s="412">
        <v>0.43765551956240478</v>
      </c>
      <c r="I26" s="412">
        <v>0.32467615639239966</v>
      </c>
      <c r="J26" s="412">
        <v>0.23493940195463434</v>
      </c>
      <c r="K26" s="412">
        <v>2.4260365023844196E-2</v>
      </c>
      <c r="L26" s="412">
        <v>2.801846415267812</v>
      </c>
      <c r="M26" s="483">
        <f t="shared" si="2"/>
        <v>9.0616261693136853</v>
      </c>
      <c r="N26" s="30"/>
      <c r="O26" s="136"/>
    </row>
    <row r="27" spans="1:32" ht="10.15" customHeight="1">
      <c r="A27" s="560" t="s">
        <v>261</v>
      </c>
      <c r="B27" s="412">
        <v>5.1767444880319538</v>
      </c>
      <c r="C27" s="412">
        <v>0.54304288604167783</v>
      </c>
      <c r="D27" s="412">
        <v>0.20065581361800555</v>
      </c>
      <c r="E27" s="412">
        <v>2.094351078017986E-2</v>
      </c>
      <c r="F27" s="405">
        <f t="shared" si="1"/>
        <v>5.9413866984718169</v>
      </c>
      <c r="G27" s="412">
        <v>1.7808237371167615</v>
      </c>
      <c r="H27" s="412">
        <v>0.34132675259226286</v>
      </c>
      <c r="I27" s="412">
        <v>0.30330796144501931</v>
      </c>
      <c r="J27" s="412">
        <v>0.200011928652574</v>
      </c>
      <c r="K27" s="412">
        <v>2.4028145784370247E-2</v>
      </c>
      <c r="L27" s="412">
        <v>2.649498525590988</v>
      </c>
      <c r="M27" s="483">
        <f t="shared" ref="M27:M35" si="3">L27+F27</f>
        <v>8.5908852240628057</v>
      </c>
      <c r="N27" s="30"/>
      <c r="O27" s="30"/>
      <c r="P27" s="30"/>
    </row>
    <row r="28" spans="1:32" ht="10.15" customHeight="1">
      <c r="A28" s="23" t="s">
        <v>97</v>
      </c>
      <c r="B28" s="412">
        <v>5.0612568782319522</v>
      </c>
      <c r="C28" s="412">
        <v>0.47039638647131204</v>
      </c>
      <c r="D28" s="412">
        <v>0.12625955050845417</v>
      </c>
      <c r="E28" s="412">
        <v>1.3385517667199722E-2</v>
      </c>
      <c r="F28" s="405">
        <f t="shared" si="1"/>
        <v>5.6712983328789175</v>
      </c>
      <c r="G28" s="412">
        <v>1.7738530906524215</v>
      </c>
      <c r="H28" s="412">
        <v>0.33091928445750535</v>
      </c>
      <c r="I28" s="412">
        <v>0.31030306476221142</v>
      </c>
      <c r="J28" s="412">
        <v>0.16893217587646167</v>
      </c>
      <c r="K28" s="412">
        <v>2.6988570424437558E-2</v>
      </c>
      <c r="L28" s="412">
        <v>2.6109961861730375</v>
      </c>
      <c r="M28" s="483">
        <f t="shared" si="3"/>
        <v>8.2822945190519555</v>
      </c>
      <c r="N28" s="30"/>
      <c r="O28" s="30"/>
      <c r="P28" s="30"/>
    </row>
    <row r="29" spans="1:32" ht="10.15" customHeight="1">
      <c r="A29" s="23" t="s">
        <v>98</v>
      </c>
      <c r="B29" s="412">
        <v>4.9022739696147219</v>
      </c>
      <c r="C29" s="412">
        <v>0.39447596971973836</v>
      </c>
      <c r="D29" s="412">
        <v>0.20503565732429191</v>
      </c>
      <c r="E29" s="412">
        <v>1.186779541377834E-2</v>
      </c>
      <c r="F29" s="412">
        <f t="shared" si="1"/>
        <v>5.5136533920725297</v>
      </c>
      <c r="G29" s="412">
        <v>1.7878645580421593</v>
      </c>
      <c r="H29" s="412">
        <v>0.36801421550185404</v>
      </c>
      <c r="I29" s="412">
        <v>0.31996211878692005</v>
      </c>
      <c r="J29" s="412">
        <v>0.20995142031802028</v>
      </c>
      <c r="K29" s="412">
        <v>2.5554376881977963E-2</v>
      </c>
      <c r="L29" s="412">
        <v>2.7113466895309317</v>
      </c>
      <c r="M29" s="483">
        <f t="shared" si="3"/>
        <v>8.2250000816034614</v>
      </c>
      <c r="N29" s="30"/>
      <c r="O29" s="30"/>
      <c r="P29" s="30"/>
    </row>
    <row r="30" spans="1:32" ht="10.15" customHeight="1">
      <c r="A30" s="23" t="s">
        <v>99</v>
      </c>
      <c r="B30" s="412">
        <v>4.9644132589952417</v>
      </c>
      <c r="C30" s="412">
        <v>0.38445194284934503</v>
      </c>
      <c r="D30" s="412">
        <v>0.12880873810457688</v>
      </c>
      <c r="E30" s="412">
        <v>2.6302390459913175E-2</v>
      </c>
      <c r="F30" s="412">
        <f t="shared" si="1"/>
        <v>5.5039763304090767</v>
      </c>
      <c r="G30" s="412">
        <v>1.9275670564755696</v>
      </c>
      <c r="H30" s="412">
        <v>0.40352430806422956</v>
      </c>
      <c r="I30" s="412">
        <v>0.33531083736939171</v>
      </c>
      <c r="J30" s="412">
        <v>0.22947369388240035</v>
      </c>
      <c r="K30" s="412">
        <v>2.9088774834357151E-2</v>
      </c>
      <c r="L30" s="412">
        <v>2.9249646706259487</v>
      </c>
      <c r="M30" s="483">
        <f t="shared" si="3"/>
        <v>8.4289410010350245</v>
      </c>
      <c r="N30" s="30"/>
      <c r="O30" s="30"/>
      <c r="P30" s="30"/>
    </row>
    <row r="31" spans="1:32" ht="10.15" customHeight="1">
      <c r="A31" s="23" t="s">
        <v>291</v>
      </c>
      <c r="B31" s="412">
        <v>4.7747814165793212</v>
      </c>
      <c r="C31" s="412">
        <v>0.23104041048881432</v>
      </c>
      <c r="D31" s="412">
        <v>0.1627015015107928</v>
      </c>
      <c r="E31" s="412">
        <v>2.582867674834859E-2</v>
      </c>
      <c r="F31" s="412">
        <f t="shared" si="1"/>
        <v>5.1943520053272776</v>
      </c>
      <c r="G31" s="412">
        <v>2.1068482922181668</v>
      </c>
      <c r="H31" s="412">
        <v>0.38427586125617036</v>
      </c>
      <c r="I31" s="412">
        <v>0.26782518563614716</v>
      </c>
      <c r="J31" s="412">
        <v>0.22622804309592001</v>
      </c>
      <c r="K31" s="412">
        <v>3.0549600995439085E-2</v>
      </c>
      <c r="L31" s="412">
        <v>3.0157269832018434</v>
      </c>
      <c r="M31" s="483">
        <f t="shared" si="3"/>
        <v>8.210078988529121</v>
      </c>
      <c r="N31" s="30"/>
      <c r="O31" s="30"/>
      <c r="P31" s="30"/>
    </row>
    <row r="32" spans="1:32" ht="10.15" customHeight="1">
      <c r="A32" s="23" t="s">
        <v>101</v>
      </c>
      <c r="B32" s="412">
        <v>4.4078125753562301</v>
      </c>
      <c r="C32" s="412">
        <v>0.20466162731121307</v>
      </c>
      <c r="D32" s="412">
        <v>0.14449069611590729</v>
      </c>
      <c r="E32" s="412">
        <v>3.1078963228188795E-2</v>
      </c>
      <c r="F32" s="412">
        <f t="shared" si="1"/>
        <v>4.7880438620115395</v>
      </c>
      <c r="G32" s="412">
        <v>1.8550499286754167</v>
      </c>
      <c r="H32" s="412">
        <v>0.51227251335064083</v>
      </c>
      <c r="I32" s="412">
        <v>0.25672980676453899</v>
      </c>
      <c r="J32" s="412">
        <v>0.22561883927655854</v>
      </c>
      <c r="K32" s="412">
        <v>3.0937857722417392E-2</v>
      </c>
      <c r="L32" s="412">
        <v>2.8806089457895725</v>
      </c>
      <c r="M32" s="483">
        <f t="shared" si="3"/>
        <v>7.668652807801112</v>
      </c>
      <c r="N32" s="30"/>
      <c r="O32" s="30"/>
      <c r="P32" s="30"/>
    </row>
    <row r="33" spans="1:16" ht="10.15" customHeight="1">
      <c r="A33" s="23" t="s">
        <v>102</v>
      </c>
      <c r="B33" s="412">
        <v>4.1533722491664911</v>
      </c>
      <c r="C33" s="412">
        <v>0.2857301960621913</v>
      </c>
      <c r="D33" s="412">
        <v>0.1384143966583056</v>
      </c>
      <c r="E33" s="483">
        <v>2.1969519561442746E-2</v>
      </c>
      <c r="F33" s="483">
        <f t="shared" si="1"/>
        <v>4.5994863614484309</v>
      </c>
      <c r="G33" s="412">
        <v>2.1973084645643399</v>
      </c>
      <c r="H33" s="412">
        <v>0.44356833262479167</v>
      </c>
      <c r="I33" s="412">
        <v>0.26654456128275361</v>
      </c>
      <c r="J33" s="412">
        <v>0.24602254607060778</v>
      </c>
      <c r="K33" s="412">
        <v>3.8424249531396754E-2</v>
      </c>
      <c r="L33" s="412">
        <v>3.19186815407389</v>
      </c>
      <c r="M33" s="483">
        <f t="shared" si="3"/>
        <v>7.7913545155223209</v>
      </c>
      <c r="N33" s="30"/>
      <c r="O33" s="30"/>
      <c r="P33" s="30"/>
    </row>
    <row r="34" spans="1:16" ht="10.15" customHeight="1">
      <c r="A34" s="23" t="s">
        <v>173</v>
      </c>
      <c r="B34" s="483">
        <v>3.7975508574651631</v>
      </c>
      <c r="C34" s="483">
        <v>0.30036888981308274</v>
      </c>
      <c r="D34" s="483">
        <v>0.12262321730112712</v>
      </c>
      <c r="E34" s="483">
        <v>2.8073894991674793E-2</v>
      </c>
      <c r="F34" s="483">
        <f>SUM(B34:E34)</f>
        <v>4.2486168595710474</v>
      </c>
      <c r="G34" s="412">
        <v>2.2615362046862995</v>
      </c>
      <c r="H34" s="412">
        <v>0.56263878387781519</v>
      </c>
      <c r="I34" s="412">
        <v>0.21593191786317126</v>
      </c>
      <c r="J34" s="412">
        <v>0.23339876089090866</v>
      </c>
      <c r="K34" s="412">
        <v>4.0871732431253832E-2</v>
      </c>
      <c r="L34" s="412">
        <v>3.3143773997494486</v>
      </c>
      <c r="M34" s="483">
        <f t="shared" si="3"/>
        <v>7.5629942593204955</v>
      </c>
      <c r="N34" s="30"/>
      <c r="O34" s="30"/>
      <c r="P34" s="30"/>
    </row>
    <row r="35" spans="1:16" ht="10.15" customHeight="1">
      <c r="A35" s="23" t="s">
        <v>104</v>
      </c>
      <c r="B35" s="483">
        <v>3.9860382105591494</v>
      </c>
      <c r="C35" s="483">
        <v>0.26309081270549273</v>
      </c>
      <c r="D35" s="483">
        <v>0.16193944848436248</v>
      </c>
      <c r="E35" s="483">
        <v>4.0657798766986671E-2</v>
      </c>
      <c r="F35" s="483">
        <f t="shared" ref="F35:F45" si="4">SUM(B35:E35)</f>
        <v>4.4517262705159908</v>
      </c>
      <c r="G35" s="412">
        <v>2.0871914248945935</v>
      </c>
      <c r="H35" s="412">
        <v>0.45337047644459083</v>
      </c>
      <c r="I35" s="412">
        <v>0.2684352853891207</v>
      </c>
      <c r="J35" s="412">
        <v>0.27056644135808844</v>
      </c>
      <c r="K35" s="412">
        <v>3.3681441721309088E-2</v>
      </c>
      <c r="L35" s="412">
        <v>3.1132450698077023</v>
      </c>
      <c r="M35" s="483">
        <f t="shared" si="3"/>
        <v>7.5649713403236927</v>
      </c>
      <c r="N35" s="30"/>
      <c r="O35" s="30"/>
      <c r="P35" s="30"/>
    </row>
    <row r="36" spans="1:16" ht="10.15" customHeight="1">
      <c r="A36" s="23" t="s">
        <v>105</v>
      </c>
      <c r="B36" s="483">
        <v>3.7020985769002031</v>
      </c>
      <c r="C36" s="483">
        <v>0.21814840024431775</v>
      </c>
      <c r="D36" s="483">
        <v>0.15158722375429809</v>
      </c>
      <c r="E36" s="483">
        <v>3.6202967922522755E-2</v>
      </c>
      <c r="F36" s="483">
        <f t="shared" si="4"/>
        <v>4.1080371688213422</v>
      </c>
      <c r="G36" s="412">
        <v>2.0767633059544175</v>
      </c>
      <c r="H36" s="412">
        <v>0.3788756712919738</v>
      </c>
      <c r="I36" s="412">
        <v>0.26989046423671526</v>
      </c>
      <c r="J36" s="412">
        <v>0.24016789962986526</v>
      </c>
      <c r="K36" s="412">
        <v>3.1873457334761254E-2</v>
      </c>
      <c r="L36" s="412">
        <v>2.9975707984477333</v>
      </c>
      <c r="M36" s="483">
        <f t="shared" ref="M36:M45" si="5">L36+F36</f>
        <v>7.1056079672690755</v>
      </c>
      <c r="N36" s="30"/>
      <c r="O36" s="30"/>
      <c r="P36" s="30"/>
    </row>
    <row r="37" spans="1:16" ht="10.15" customHeight="1">
      <c r="A37" s="455" t="s">
        <v>106</v>
      </c>
      <c r="B37" s="601">
        <v>3.6716799493037402</v>
      </c>
      <c r="C37" s="601">
        <v>0.24492532950152457</v>
      </c>
      <c r="D37" s="601">
        <v>0.19637638998950913</v>
      </c>
      <c r="E37" s="601">
        <v>3.9712575322279994E-2</v>
      </c>
      <c r="F37" s="601">
        <f t="shared" si="4"/>
        <v>4.152694244117054</v>
      </c>
      <c r="G37" s="601">
        <v>2.2007406777204834</v>
      </c>
      <c r="H37" s="601">
        <v>0.37227853032166786</v>
      </c>
      <c r="I37" s="601">
        <v>0.21432546375510919</v>
      </c>
      <c r="J37" s="601">
        <v>0.23406870137897492</v>
      </c>
      <c r="K37" s="601">
        <v>2.973996159189082E-2</v>
      </c>
      <c r="L37" s="601">
        <v>3.0511533347681263</v>
      </c>
      <c r="M37" s="601">
        <f t="shared" si="5"/>
        <v>7.2038475788851803</v>
      </c>
      <c r="N37" s="30"/>
      <c r="O37" s="30"/>
      <c r="P37" s="30"/>
    </row>
    <row r="38" spans="1:16" ht="10.15" customHeight="1">
      <c r="A38" s="23" t="s">
        <v>263</v>
      </c>
      <c r="B38" s="483">
        <v>3.1042830610247871</v>
      </c>
      <c r="C38" s="483">
        <v>0.18857561353818894</v>
      </c>
      <c r="D38" s="483">
        <v>0.15248098430968568</v>
      </c>
      <c r="E38" s="483">
        <v>4.4544000412403376E-2</v>
      </c>
      <c r="F38" s="483">
        <f t="shared" si="4"/>
        <v>3.4898836592850651</v>
      </c>
      <c r="G38" s="412">
        <v>1.7202229783348557</v>
      </c>
      <c r="H38" s="412">
        <v>0.42433566766088848</v>
      </c>
      <c r="I38" s="412">
        <v>0.2297380775867531</v>
      </c>
      <c r="J38" s="412">
        <v>0.26292118105071821</v>
      </c>
      <c r="K38" s="412">
        <v>2.2946386436379855E-2</v>
      </c>
      <c r="L38" s="412">
        <v>2.6601642910695955</v>
      </c>
      <c r="M38" s="601">
        <f t="shared" si="5"/>
        <v>6.1500479503546606</v>
      </c>
      <c r="N38" s="30"/>
      <c r="O38" s="30"/>
      <c r="P38" s="30"/>
    </row>
    <row r="39" spans="1:16" ht="10.15" customHeight="1">
      <c r="A39" s="23" t="s">
        <v>176</v>
      </c>
      <c r="B39" s="483">
        <v>3.2498912228018608</v>
      </c>
      <c r="C39" s="483">
        <v>0.20635836637867419</v>
      </c>
      <c r="D39" s="483">
        <v>0.17435824445497133</v>
      </c>
      <c r="E39" s="483">
        <v>3.9146164279526836E-2</v>
      </c>
      <c r="F39" s="483">
        <f t="shared" si="4"/>
        <v>3.6697539979150333</v>
      </c>
      <c r="G39" s="412">
        <v>1.8772207485703234</v>
      </c>
      <c r="H39" s="412">
        <v>0.3400701590237748</v>
      </c>
      <c r="I39" s="412">
        <v>0.21215468055256384</v>
      </c>
      <c r="J39" s="412">
        <v>0.28595367654227649</v>
      </c>
      <c r="K39" s="412">
        <v>1.8710762553073919E-2</v>
      </c>
      <c r="L39" s="412">
        <v>2.7341100272420129</v>
      </c>
      <c r="M39" s="601">
        <f t="shared" si="5"/>
        <v>6.4038640251570467</v>
      </c>
      <c r="N39" s="30"/>
      <c r="O39" s="30"/>
      <c r="P39" s="30"/>
    </row>
    <row r="40" spans="1:16" ht="10.15" customHeight="1">
      <c r="A40" s="23" t="s">
        <v>177</v>
      </c>
      <c r="B40" s="483">
        <v>3.0693969587176815</v>
      </c>
      <c r="C40" s="483">
        <v>0.1754932716193294</v>
      </c>
      <c r="D40" s="483">
        <v>0.14308636635123481</v>
      </c>
      <c r="E40" s="483">
        <v>3.6265341158870659E-2</v>
      </c>
      <c r="F40" s="483">
        <f t="shared" si="4"/>
        <v>3.4242419378471167</v>
      </c>
      <c r="G40" s="412">
        <v>1.7768509205754981</v>
      </c>
      <c r="H40" s="412">
        <v>0.43377793801694381</v>
      </c>
      <c r="I40" s="412">
        <v>0.20900646227682676</v>
      </c>
      <c r="J40" s="412">
        <v>0.30903706132145953</v>
      </c>
      <c r="K40" s="412">
        <v>2.1393444354403508E-2</v>
      </c>
      <c r="L40" s="412">
        <v>2.7500658265451317</v>
      </c>
      <c r="M40" s="601">
        <f t="shared" si="5"/>
        <v>6.1743077643922479</v>
      </c>
      <c r="N40" s="30"/>
      <c r="O40" s="30"/>
      <c r="P40" s="30"/>
    </row>
    <row r="41" spans="1:16" ht="10.15" customHeight="1">
      <c r="A41" s="23" t="s">
        <v>295</v>
      </c>
      <c r="B41" s="483">
        <v>2.8844893203158035</v>
      </c>
      <c r="C41" s="483">
        <v>0.13635294064333509</v>
      </c>
      <c r="D41" s="483">
        <v>0.20059322431332746</v>
      </c>
      <c r="E41" s="483">
        <v>3.6587202557030851E-2</v>
      </c>
      <c r="F41" s="483">
        <f t="shared" si="4"/>
        <v>3.2580226878294969</v>
      </c>
      <c r="G41" s="412">
        <v>1.7147325270910494</v>
      </c>
      <c r="H41" s="412">
        <v>0.43845574813694183</v>
      </c>
      <c r="I41" s="412">
        <v>0.21012173025087161</v>
      </c>
      <c r="J41" s="412">
        <v>0.28619578609756924</v>
      </c>
      <c r="K41" s="412">
        <v>2.0434259935257309E-2</v>
      </c>
      <c r="L41" s="412">
        <v>2.6699400515116896</v>
      </c>
      <c r="M41" s="601">
        <f t="shared" si="5"/>
        <v>5.9279627393411864</v>
      </c>
      <c r="N41" s="30"/>
      <c r="O41" s="30"/>
      <c r="P41" s="30"/>
    </row>
    <row r="42" spans="1:16" ht="10.15" customHeight="1">
      <c r="A42" s="23" t="s">
        <v>572</v>
      </c>
      <c r="B42" s="483">
        <v>2.7341895798274982</v>
      </c>
      <c r="C42" s="483">
        <v>0.11504148042919538</v>
      </c>
      <c r="D42" s="483">
        <v>0.19335535164627299</v>
      </c>
      <c r="E42" s="483">
        <v>3.2984473214029406E-2</v>
      </c>
      <c r="F42" s="483">
        <f t="shared" si="4"/>
        <v>3.0755708851169956</v>
      </c>
      <c r="G42" s="412">
        <v>1.8796790114572026</v>
      </c>
      <c r="H42" s="412">
        <v>0.36901158590315475</v>
      </c>
      <c r="I42" s="412">
        <v>0.20099288527100129</v>
      </c>
      <c r="J42" s="412">
        <v>0.28926338319344991</v>
      </c>
      <c r="K42" s="412">
        <v>2.1074501997313953E-2</v>
      </c>
      <c r="L42" s="412">
        <v>2.7600213678221226</v>
      </c>
      <c r="M42" s="601">
        <f t="shared" si="5"/>
        <v>5.8355922529391187</v>
      </c>
      <c r="N42" s="30"/>
      <c r="O42" s="30"/>
      <c r="P42" s="30"/>
    </row>
    <row r="43" spans="1:16" ht="10.15" customHeight="1">
      <c r="A43" s="23" t="s">
        <v>578</v>
      </c>
      <c r="B43" s="483">
        <v>2.4940335942973193</v>
      </c>
      <c r="C43" s="483">
        <v>0.10162644613758935</v>
      </c>
      <c r="D43" s="483">
        <v>0.2114458361024576</v>
      </c>
      <c r="E43" s="483">
        <v>3.7273936029038175E-2</v>
      </c>
      <c r="F43" s="483">
        <f t="shared" si="4"/>
        <v>2.8443798125664044</v>
      </c>
      <c r="G43" s="412">
        <v>1.8882322987425937</v>
      </c>
      <c r="H43" s="412">
        <v>0.34858661516292055</v>
      </c>
      <c r="I43" s="412">
        <v>0.20775465897381712</v>
      </c>
      <c r="J43" s="412">
        <v>0.31924758153369315</v>
      </c>
      <c r="K43" s="412">
        <v>1.5850889409694303E-2</v>
      </c>
      <c r="L43" s="412">
        <v>2.7796720438227189</v>
      </c>
      <c r="M43" s="601">
        <f t="shared" si="5"/>
        <v>5.6240518563891229</v>
      </c>
      <c r="N43" s="30"/>
      <c r="O43" s="30"/>
      <c r="P43" s="30"/>
    </row>
    <row r="44" spans="1:16" ht="10.15" customHeight="1">
      <c r="A44" s="23" t="s">
        <v>608</v>
      </c>
      <c r="B44" s="483">
        <v>2.4453053054406966</v>
      </c>
      <c r="C44" s="483">
        <v>8.9110910479242342E-2</v>
      </c>
      <c r="D44" s="483">
        <v>0.19701804925609484</v>
      </c>
      <c r="E44" s="483">
        <v>4.0881429796586141E-2</v>
      </c>
      <c r="F44" s="483">
        <f t="shared" si="4"/>
        <v>2.7723156949726198</v>
      </c>
      <c r="G44" s="412">
        <v>1.8532443495511461</v>
      </c>
      <c r="H44" s="412">
        <v>0.31506346480671416</v>
      </c>
      <c r="I44" s="412">
        <v>0.20110798508119487</v>
      </c>
      <c r="J44" s="412">
        <v>0.27554743802326948</v>
      </c>
      <c r="K44" s="412">
        <v>1.8121669053623304E-2</v>
      </c>
      <c r="L44" s="412">
        <v>2.6630849065159481</v>
      </c>
      <c r="M44" s="601">
        <f t="shared" si="5"/>
        <v>5.4354006014885679</v>
      </c>
      <c r="N44" s="30"/>
      <c r="O44" s="30"/>
      <c r="P44" s="30"/>
    </row>
    <row r="45" spans="1:16" ht="10.15" customHeight="1">
      <c r="A45" s="31" t="s">
        <v>633</v>
      </c>
      <c r="B45" s="581">
        <v>2.2384313921226222</v>
      </c>
      <c r="C45" s="581">
        <v>0.11395375657313289</v>
      </c>
      <c r="D45" s="581">
        <v>0.20045039960526523</v>
      </c>
      <c r="E45" s="581">
        <v>4.0233907678351867E-2</v>
      </c>
      <c r="F45" s="581">
        <f t="shared" si="4"/>
        <v>2.5930694559793723</v>
      </c>
      <c r="G45" s="434">
        <v>1.8312568447824837</v>
      </c>
      <c r="H45" s="434">
        <v>0.35860752757935255</v>
      </c>
      <c r="I45" s="434">
        <v>0.12802849931764254</v>
      </c>
      <c r="J45" s="434">
        <v>0.30640441500902177</v>
      </c>
      <c r="K45" s="434">
        <v>1.734772913459964E-2</v>
      </c>
      <c r="L45" s="434">
        <v>2.6416450158231006</v>
      </c>
      <c r="M45" s="602">
        <f t="shared" si="5"/>
        <v>5.234714471802473</v>
      </c>
      <c r="N45" s="30"/>
      <c r="O45" s="609"/>
      <c r="P45" s="30"/>
    </row>
    <row r="46" spans="1:16" ht="13.15" customHeight="1">
      <c r="A46" s="39" t="s">
        <v>554</v>
      </c>
      <c r="B46" s="484"/>
      <c r="C46" s="484"/>
      <c r="D46" s="484"/>
      <c r="E46" s="484"/>
      <c r="F46" s="412"/>
      <c r="G46" s="484"/>
      <c r="H46" s="484"/>
      <c r="I46" s="484"/>
      <c r="J46" s="484"/>
      <c r="K46" s="484"/>
      <c r="L46" s="335"/>
      <c r="M46" s="335"/>
      <c r="N46" s="30"/>
    </row>
    <row r="47" spans="1:16" ht="13.15" customHeight="1">
      <c r="A47" s="43" t="s">
        <v>43</v>
      </c>
      <c r="B47" s="3"/>
      <c r="C47" s="3"/>
      <c r="D47" s="3"/>
      <c r="E47" s="3"/>
      <c r="F47" s="412"/>
      <c r="G47" s="3"/>
      <c r="H47" s="3"/>
      <c r="I47" s="403"/>
      <c r="J47" s="403"/>
      <c r="K47" s="3"/>
      <c r="L47" s="3"/>
      <c r="M47" s="3"/>
    </row>
    <row r="48" spans="1:16">
      <c r="O48" s="412"/>
    </row>
    <row r="49" spans="6:12">
      <c r="F49" s="30"/>
    </row>
    <row r="51" spans="6:12">
      <c r="K51" s="30"/>
      <c r="L51" s="30"/>
    </row>
    <row r="52" spans="6:12">
      <c r="K52" s="30"/>
      <c r="L52" s="30"/>
    </row>
    <row r="53" spans="6:12">
      <c r="K53" s="30"/>
      <c r="L53" s="30"/>
    </row>
    <row r="54" spans="6:12">
      <c r="K54" s="30"/>
      <c r="L54" s="30"/>
    </row>
    <row r="55" spans="6:12">
      <c r="K55" s="30"/>
      <c r="L55" s="30"/>
    </row>
    <row r="56" spans="6:12">
      <c r="K56" s="30"/>
      <c r="L56" s="30"/>
    </row>
    <row r="57" spans="6:12">
      <c r="K57" s="30"/>
      <c r="L57" s="30"/>
    </row>
    <row r="58" spans="6:12">
      <c r="K58" s="30"/>
      <c r="L58" s="30"/>
    </row>
    <row r="59" spans="6:12">
      <c r="K59" s="30"/>
      <c r="L59" s="30"/>
    </row>
    <row r="60" spans="6:12">
      <c r="K60" s="30"/>
      <c r="L60" s="30"/>
    </row>
    <row r="61" spans="6:12">
      <c r="K61" s="30"/>
    </row>
  </sheetData>
  <mergeCells count="1">
    <mergeCell ref="B5:M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96"/>
  <sheetViews>
    <sheetView showGridLines="0" zoomScaleNormal="100" workbookViewId="0">
      <selection activeCell="M21" sqref="M21"/>
    </sheetView>
  </sheetViews>
  <sheetFormatPr defaultColWidth="9.7109375" defaultRowHeight="12"/>
  <cols>
    <col min="1" max="1" width="10.7109375" customWidth="1"/>
    <col min="2" max="8" width="12.85546875" customWidth="1"/>
  </cols>
  <sheetData>
    <row r="1" spans="1:9">
      <c r="A1" s="1" t="s">
        <v>462</v>
      </c>
      <c r="B1" s="2"/>
      <c r="C1" s="2"/>
      <c r="D1" s="2"/>
      <c r="E1" s="2"/>
      <c r="F1" s="2"/>
      <c r="G1" s="2"/>
      <c r="H1" s="2"/>
    </row>
    <row r="2" spans="1:9">
      <c r="A2" s="3"/>
      <c r="B2" s="4" t="s">
        <v>463</v>
      </c>
      <c r="C2" s="4"/>
      <c r="D2" s="5"/>
      <c r="E2" s="4"/>
      <c r="F2" s="4"/>
      <c r="G2" s="4"/>
      <c r="H2" s="5"/>
    </row>
    <row r="3" spans="1:9" ht="12.95" customHeight="1">
      <c r="A3" s="362" t="s">
        <v>162</v>
      </c>
      <c r="B3" s="292" t="s">
        <v>385</v>
      </c>
      <c r="C3" s="292" t="s">
        <v>401</v>
      </c>
      <c r="D3" s="292" t="s">
        <v>464</v>
      </c>
      <c r="E3" s="292" t="s">
        <v>404</v>
      </c>
      <c r="F3" s="292" t="s">
        <v>465</v>
      </c>
      <c r="G3" s="292" t="s">
        <v>466</v>
      </c>
      <c r="H3" s="485" t="s">
        <v>364</v>
      </c>
    </row>
    <row r="4" spans="1:9" ht="15" customHeight="1">
      <c r="A4" s="3"/>
      <c r="B4" s="614" t="s">
        <v>529</v>
      </c>
      <c r="C4" s="614"/>
      <c r="D4" s="614"/>
      <c r="E4" s="614"/>
      <c r="F4" s="614"/>
      <c r="G4" s="614"/>
      <c r="H4" s="614"/>
    </row>
    <row r="5" spans="1:9" ht="3" customHeight="1">
      <c r="A5" s="3"/>
      <c r="B5" s="3"/>
      <c r="C5" s="3"/>
      <c r="D5" s="3"/>
      <c r="E5" s="3"/>
      <c r="F5" s="3"/>
      <c r="G5" s="3"/>
      <c r="H5" s="3"/>
    </row>
    <row r="6" spans="1:9" ht="10.5" customHeight="1">
      <c r="A6" s="6" t="s">
        <v>76</v>
      </c>
      <c r="B6" s="18">
        <v>20.601071425035414</v>
      </c>
      <c r="C6" s="18">
        <v>43.24</v>
      </c>
      <c r="D6" s="18">
        <v>6.66</v>
      </c>
      <c r="E6" s="18">
        <v>4.7856362973219699</v>
      </c>
      <c r="F6" s="18">
        <v>10.5705697837752</v>
      </c>
      <c r="G6" s="18">
        <v>1.2224866725802099</v>
      </c>
      <c r="H6" s="145">
        <v>87.079764178712793</v>
      </c>
      <c r="I6" s="30"/>
    </row>
    <row r="7" spans="1:9" ht="10.5" customHeight="1">
      <c r="A7" s="6" t="s">
        <v>77</v>
      </c>
      <c r="B7" s="18">
        <v>17.743947126844525</v>
      </c>
      <c r="C7" s="18">
        <v>37.1</v>
      </c>
      <c r="D7" s="18">
        <v>5.24</v>
      </c>
      <c r="E7" s="18">
        <v>4.4386617969605098</v>
      </c>
      <c r="F7" s="18">
        <v>9.7001769762921501</v>
      </c>
      <c r="G7" s="18">
        <v>1.1641373072541199</v>
      </c>
      <c r="H7" s="145">
        <v>75.386923207351316</v>
      </c>
      <c r="I7" s="30"/>
    </row>
    <row r="8" spans="1:9" ht="10.5" customHeight="1">
      <c r="A8" s="6" t="s">
        <v>78</v>
      </c>
      <c r="B8" s="18">
        <v>22.133634752973713</v>
      </c>
      <c r="C8" s="18">
        <v>45.53</v>
      </c>
      <c r="D8" s="18">
        <v>4.55</v>
      </c>
      <c r="E8" s="18">
        <v>3.69877040741979</v>
      </c>
      <c r="F8" s="18">
        <v>9.8022274766654593</v>
      </c>
      <c r="G8" s="18">
        <v>1.0571691904835701</v>
      </c>
      <c r="H8" s="145">
        <v>86.771801827542518</v>
      </c>
      <c r="I8" s="30"/>
    </row>
    <row r="9" spans="1:9" ht="10.5" customHeight="1">
      <c r="A9" s="6" t="s">
        <v>79</v>
      </c>
      <c r="B9" s="18">
        <v>23.317828676069702</v>
      </c>
      <c r="C9" s="18">
        <v>39.020000000000003</v>
      </c>
      <c r="D9" s="18">
        <v>3.15</v>
      </c>
      <c r="E9" s="18">
        <v>3.32</v>
      </c>
      <c r="F9" s="18">
        <v>9.7257012869483201</v>
      </c>
      <c r="G9" s="18">
        <v>1.1118020374978099</v>
      </c>
      <c r="H9" s="145">
        <v>79.645332000515836</v>
      </c>
      <c r="I9" s="30"/>
    </row>
    <row r="10" spans="1:9" ht="10.5" customHeight="1">
      <c r="A10" s="6" t="s">
        <v>80</v>
      </c>
      <c r="B10" s="18">
        <v>25.98145411592299</v>
      </c>
      <c r="C10" s="18">
        <v>42.09</v>
      </c>
      <c r="D10" s="18">
        <v>5.13</v>
      </c>
      <c r="E10" s="18">
        <v>3.22</v>
      </c>
      <c r="F10" s="18">
        <v>9.0721964837527693</v>
      </c>
      <c r="G10" s="18">
        <v>1.07282904869091</v>
      </c>
      <c r="H10" s="145">
        <v>86.566479648366666</v>
      </c>
      <c r="I10" s="30"/>
    </row>
    <row r="11" spans="1:9" ht="10.5" customHeight="1">
      <c r="A11" s="6" t="s">
        <v>81</v>
      </c>
      <c r="B11" s="18">
        <v>25.923528725967223</v>
      </c>
      <c r="C11" s="18">
        <v>43.62</v>
      </c>
      <c r="D11" s="18">
        <v>4.8600000000000003</v>
      </c>
      <c r="E11" s="18">
        <v>3.43</v>
      </c>
      <c r="F11" s="18">
        <v>10.738656932711599</v>
      </c>
      <c r="G11" s="18">
        <v>1.04949133209766</v>
      </c>
      <c r="H11" s="145">
        <v>89.621676990776479</v>
      </c>
      <c r="I11" s="30"/>
    </row>
    <row r="12" spans="1:9" ht="10.5" customHeight="1">
      <c r="A12" s="6" t="s">
        <v>82</v>
      </c>
      <c r="B12" s="18">
        <v>25.293710928280337</v>
      </c>
      <c r="C12" s="18">
        <v>40.51</v>
      </c>
      <c r="D12" s="18">
        <v>4.68</v>
      </c>
      <c r="E12" s="18">
        <v>3.19</v>
      </c>
      <c r="F12" s="18">
        <v>12.0191952067558</v>
      </c>
      <c r="G12" s="18">
        <v>1.11725694054876</v>
      </c>
      <c r="H12" s="145">
        <v>86.810163075584896</v>
      </c>
      <c r="I12" s="30"/>
    </row>
    <row r="13" spans="1:9" ht="10.5" customHeight="1">
      <c r="A13" s="6" t="s">
        <v>83</v>
      </c>
      <c r="B13" s="18">
        <v>27.347946820654069</v>
      </c>
      <c r="C13" s="18">
        <v>37.82</v>
      </c>
      <c r="D13" s="18">
        <v>4.55</v>
      </c>
      <c r="E13" s="18">
        <v>3.94</v>
      </c>
      <c r="F13" s="18">
        <v>11.586561026198099</v>
      </c>
      <c r="G13" s="18">
        <v>1.1344747203505701</v>
      </c>
      <c r="H13" s="145">
        <v>86.378982567202726</v>
      </c>
      <c r="I13" s="30"/>
    </row>
    <row r="14" spans="1:9" ht="10.5" customHeight="1">
      <c r="A14" s="6" t="s">
        <v>84</v>
      </c>
      <c r="B14" s="18">
        <v>27.460848137942143</v>
      </c>
      <c r="C14" s="18">
        <v>41.73</v>
      </c>
      <c r="D14" s="18">
        <v>5.16</v>
      </c>
      <c r="E14" s="18">
        <v>3.5146654672168398</v>
      </c>
      <c r="F14" s="18">
        <v>11.4792140350011</v>
      </c>
      <c r="G14" s="18">
        <v>1.1692507989111101</v>
      </c>
      <c r="H14" s="145">
        <v>90.513978439071181</v>
      </c>
      <c r="I14" s="30"/>
    </row>
    <row r="15" spans="1:9" ht="10.5" customHeight="1">
      <c r="A15" s="6" t="s">
        <v>85</v>
      </c>
      <c r="B15" s="18">
        <v>25.308438194140034</v>
      </c>
      <c r="C15" s="18">
        <v>38.270000000000003</v>
      </c>
      <c r="D15" s="18">
        <v>4.9800000000000004</v>
      </c>
      <c r="E15" s="18">
        <v>3.93</v>
      </c>
      <c r="F15" s="18">
        <v>12.193071610310801</v>
      </c>
      <c r="G15" s="18">
        <v>1.2260435114727899</v>
      </c>
      <c r="H15" s="145">
        <v>85.907553315923636</v>
      </c>
      <c r="I15" s="30"/>
    </row>
    <row r="16" spans="1:9" ht="10.5" customHeight="1">
      <c r="A16" s="6" t="s">
        <v>86</v>
      </c>
      <c r="B16" s="18">
        <v>28.339287157092205</v>
      </c>
      <c r="C16" s="18">
        <v>35.4</v>
      </c>
      <c r="D16" s="18">
        <v>4.95</v>
      </c>
      <c r="E16" s="18">
        <v>4.33</v>
      </c>
      <c r="F16" s="18">
        <v>12.65</v>
      </c>
      <c r="G16" s="18">
        <v>1.1186845185113501</v>
      </c>
      <c r="H16" s="145">
        <v>86.787971675603558</v>
      </c>
      <c r="I16" s="30"/>
    </row>
    <row r="17" spans="1:11" ht="10.5" customHeight="1">
      <c r="A17" s="6" t="s">
        <v>87</v>
      </c>
      <c r="B17" s="18">
        <v>25.478497322295723</v>
      </c>
      <c r="C17" s="18">
        <v>35.65</v>
      </c>
      <c r="D17" s="18">
        <v>5.04</v>
      </c>
      <c r="E17" s="18">
        <v>3.78</v>
      </c>
      <c r="F17" s="18">
        <v>12.81</v>
      </c>
      <c r="G17" s="18">
        <v>1.24353614669243</v>
      </c>
      <c r="H17" s="145">
        <v>84.002033468988159</v>
      </c>
      <c r="I17" s="30"/>
    </row>
    <row r="18" spans="1:11" ht="10.5" customHeight="1">
      <c r="A18" s="6" t="s">
        <v>88</v>
      </c>
      <c r="B18" s="18">
        <v>27.371026654332312</v>
      </c>
      <c r="C18" s="18">
        <v>38.270000000000003</v>
      </c>
      <c r="D18" s="18">
        <v>5.46</v>
      </c>
      <c r="E18" s="18">
        <v>4.2</v>
      </c>
      <c r="F18" s="18">
        <v>13.18</v>
      </c>
      <c r="G18" s="18">
        <v>1.19</v>
      </c>
      <c r="H18" s="145">
        <v>89.671026654332309</v>
      </c>
      <c r="I18" s="30"/>
    </row>
    <row r="19" spans="1:11" ht="10.5" customHeight="1">
      <c r="A19" s="6" t="s">
        <v>89</v>
      </c>
      <c r="B19" s="183">
        <v>29.294939711757991</v>
      </c>
      <c r="C19" s="183">
        <v>37.4</v>
      </c>
      <c r="D19" s="18">
        <v>5.05</v>
      </c>
      <c r="E19" s="183">
        <v>4.1500000000000004</v>
      </c>
      <c r="F19" s="18">
        <v>11.75</v>
      </c>
      <c r="G19" s="18">
        <v>1.1599999999999999</v>
      </c>
      <c r="H19" s="145">
        <v>88.804939711757996</v>
      </c>
      <c r="I19" s="30"/>
    </row>
    <row r="20" spans="1:11" ht="10.5" customHeight="1">
      <c r="A20" s="6" t="s">
        <v>90</v>
      </c>
      <c r="B20" s="183">
        <v>29.727396350636031</v>
      </c>
      <c r="C20" s="18">
        <v>33.909999999999997</v>
      </c>
      <c r="D20" s="18">
        <v>5.04</v>
      </c>
      <c r="E20" s="18">
        <v>4.7699999999999996</v>
      </c>
      <c r="F20" s="18">
        <v>10.59</v>
      </c>
      <c r="G20" s="18">
        <v>1.1200000000000001</v>
      </c>
      <c r="H20" s="145">
        <v>85.157396350636034</v>
      </c>
      <c r="I20" s="30"/>
    </row>
    <row r="21" spans="1:11" ht="10.5" customHeight="1">
      <c r="A21" s="6" t="s">
        <v>91</v>
      </c>
      <c r="B21" s="93">
        <v>26.471373518708596</v>
      </c>
      <c r="C21" s="93">
        <v>38.24</v>
      </c>
      <c r="D21" s="93">
        <v>3.99</v>
      </c>
      <c r="E21" s="93">
        <v>3.88</v>
      </c>
      <c r="F21" s="93">
        <v>10.44</v>
      </c>
      <c r="G21" s="93">
        <v>1.27</v>
      </c>
      <c r="H21" s="27">
        <v>84.291373518708582</v>
      </c>
      <c r="I21" s="30"/>
    </row>
    <row r="22" spans="1:11" ht="10.5" customHeight="1">
      <c r="A22" s="143" t="s">
        <v>92</v>
      </c>
      <c r="B22" s="93">
        <v>27.74425809878246</v>
      </c>
      <c r="C22" s="93">
        <v>36.36</v>
      </c>
      <c r="D22" s="93">
        <v>4.83</v>
      </c>
      <c r="E22" s="93">
        <v>4.05</v>
      </c>
      <c r="F22" s="93">
        <v>10.43</v>
      </c>
      <c r="G22" s="93">
        <v>1.27</v>
      </c>
      <c r="H22" s="27">
        <v>84.68425809878245</v>
      </c>
      <c r="I22" s="30"/>
      <c r="J22" s="30"/>
    </row>
    <row r="23" spans="1:11" ht="10.5" customHeight="1">
      <c r="A23" s="143" t="s">
        <v>167</v>
      </c>
      <c r="B23" s="93">
        <v>27.025778246754822</v>
      </c>
      <c r="C23" s="93">
        <v>44.25</v>
      </c>
      <c r="D23" s="93">
        <v>5.15</v>
      </c>
      <c r="E23" s="93">
        <v>4.28</v>
      </c>
      <c r="F23" s="93">
        <v>9.81</v>
      </c>
      <c r="G23" s="93">
        <v>1.0900000000000001</v>
      </c>
      <c r="H23" s="27">
        <v>91.605778246754838</v>
      </c>
      <c r="I23" s="30"/>
      <c r="J23" s="30"/>
    </row>
    <row r="24" spans="1:11" ht="10.5" customHeight="1">
      <c r="A24" s="143" t="s">
        <v>168</v>
      </c>
      <c r="B24" s="93">
        <v>28.354078158289791</v>
      </c>
      <c r="C24" s="93">
        <v>37.318264999989033</v>
      </c>
      <c r="D24" s="93">
        <v>4.8545272563502069</v>
      </c>
      <c r="E24" s="93">
        <v>4.2794340731399751</v>
      </c>
      <c r="F24" s="93">
        <v>8.1789958300096153</v>
      </c>
      <c r="G24" s="93">
        <v>1.2499476001521987</v>
      </c>
      <c r="H24" s="27">
        <v>84.23524791793082</v>
      </c>
      <c r="I24" s="30"/>
      <c r="J24" s="30"/>
    </row>
    <row r="25" spans="1:11" ht="10.5" customHeight="1">
      <c r="A25" s="143" t="s">
        <v>169</v>
      </c>
      <c r="B25" s="93">
        <v>28.568774856512064</v>
      </c>
      <c r="C25" s="93">
        <v>37.72930697123639</v>
      </c>
      <c r="D25" s="93">
        <v>4.8764222470246574</v>
      </c>
      <c r="E25" s="93">
        <v>4.631377701298331</v>
      </c>
      <c r="F25" s="93">
        <v>10.033542492323516</v>
      </c>
      <c r="G25" s="93">
        <v>1.2042812946364601</v>
      </c>
      <c r="H25" s="27">
        <v>87.043705563031438</v>
      </c>
      <c r="I25" s="30"/>
      <c r="J25" s="30"/>
    </row>
    <row r="26" spans="1:11" ht="10.5" customHeight="1">
      <c r="A26" s="420" t="s">
        <v>96</v>
      </c>
      <c r="B26" s="486">
        <v>27.599364615521122</v>
      </c>
      <c r="C26" s="486">
        <v>42.296672398277352</v>
      </c>
      <c r="D26" s="486">
        <v>4.9917262606580834</v>
      </c>
      <c r="E26" s="486">
        <v>4.1083471627375339</v>
      </c>
      <c r="F26" s="486">
        <v>9.3376348026935574</v>
      </c>
      <c r="G26" s="486">
        <v>1.3935630091896767</v>
      </c>
      <c r="H26" s="487">
        <v>89.727308249077325</v>
      </c>
      <c r="I26" s="30"/>
      <c r="J26" s="30"/>
      <c r="K26" s="30"/>
    </row>
    <row r="27" spans="1:11" ht="10.5" customHeight="1">
      <c r="A27" s="143" t="s">
        <v>97</v>
      </c>
      <c r="B27" s="93">
        <v>27.842583217056795</v>
      </c>
      <c r="C27" s="93">
        <v>37.482318965289558</v>
      </c>
      <c r="D27" s="93">
        <v>4.4868758011679448</v>
      </c>
      <c r="E27" s="93">
        <v>4.587109371131719</v>
      </c>
      <c r="F27" s="93">
        <v>9.01650264420614</v>
      </c>
      <c r="G27" s="93">
        <v>1.6290856739092432</v>
      </c>
      <c r="H27" s="27">
        <v>85.044475672761394</v>
      </c>
      <c r="I27" s="30"/>
      <c r="J27" s="30"/>
      <c r="K27" s="30"/>
    </row>
    <row r="28" spans="1:11" ht="10.5" customHeight="1">
      <c r="A28" s="23" t="s">
        <v>98</v>
      </c>
      <c r="B28" s="93">
        <v>27.129771823050937</v>
      </c>
      <c r="C28" s="93">
        <v>42.241166413381237</v>
      </c>
      <c r="D28" s="93">
        <v>5.0240688328630378</v>
      </c>
      <c r="E28" s="93">
        <v>3.8347031919971726</v>
      </c>
      <c r="F28" s="93">
        <v>9.313682543495915</v>
      </c>
      <c r="G28" s="93">
        <v>1.430643620579785</v>
      </c>
      <c r="H28" s="27">
        <v>88.974036425368098</v>
      </c>
      <c r="I28" s="30"/>
      <c r="J28" s="30"/>
      <c r="K28" s="30"/>
    </row>
    <row r="29" spans="1:11" ht="10.5" customHeight="1">
      <c r="A29" s="23" t="s">
        <v>99</v>
      </c>
      <c r="B29" s="93">
        <v>29.66246625833227</v>
      </c>
      <c r="C29" s="93">
        <v>38.978179320643299</v>
      </c>
      <c r="D29" s="93">
        <v>4.5712929393077957</v>
      </c>
      <c r="E29" s="93">
        <v>4.0648454274346895</v>
      </c>
      <c r="F29" s="93">
        <v>9.7681194246701715</v>
      </c>
      <c r="G29" s="93">
        <v>1.661267169911919</v>
      </c>
      <c r="H29" s="27">
        <v>88.70617054030015</v>
      </c>
      <c r="I29" s="30"/>
      <c r="J29" s="30"/>
      <c r="K29" s="30"/>
    </row>
    <row r="30" spans="1:11" ht="10.5" customHeight="1">
      <c r="A30" s="23" t="s">
        <v>291</v>
      </c>
      <c r="B30" s="93">
        <v>31.652866025936561</v>
      </c>
      <c r="C30" s="93">
        <v>39.594221540748315</v>
      </c>
      <c r="D30" s="93">
        <v>4.7634904375625204</v>
      </c>
      <c r="E30" s="93">
        <v>3.7954127318130642</v>
      </c>
      <c r="F30" s="93">
        <v>8.4748705702217144</v>
      </c>
      <c r="G30" s="93">
        <v>1.4887280579333997</v>
      </c>
      <c r="H30" s="27">
        <v>89.769589364215577</v>
      </c>
      <c r="I30" s="30"/>
      <c r="J30" s="30"/>
      <c r="K30" s="30"/>
    </row>
    <row r="31" spans="1:11" ht="10.5" customHeight="1">
      <c r="A31" s="23" t="s">
        <v>292</v>
      </c>
      <c r="B31" s="93">
        <v>28.56762078470809</v>
      </c>
      <c r="C31" s="93">
        <v>47.507734277227492</v>
      </c>
      <c r="D31" s="93">
        <v>4.4698488442236552</v>
      </c>
      <c r="E31" s="93">
        <v>4.0308476170278702</v>
      </c>
      <c r="F31" s="93">
        <v>8.6105765829686689</v>
      </c>
      <c r="G31" s="93">
        <v>1.8951285643218454</v>
      </c>
      <c r="H31" s="27">
        <v>95.081756670477631</v>
      </c>
      <c r="I31" s="30"/>
      <c r="J31" s="30"/>
      <c r="K31" s="30"/>
    </row>
    <row r="32" spans="1:11" ht="10.5" customHeight="1">
      <c r="A32" s="23" t="s">
        <v>293</v>
      </c>
      <c r="B32" s="93">
        <v>32.987564988093581</v>
      </c>
      <c r="C32" s="93">
        <v>41.787781467947596</v>
      </c>
      <c r="D32" s="93">
        <v>3.6562721366289246</v>
      </c>
      <c r="E32" s="93">
        <v>4.5539868968450454</v>
      </c>
      <c r="F32" s="93">
        <v>8.7799812168953508</v>
      </c>
      <c r="G32" s="93">
        <v>1.8699528356959501</v>
      </c>
      <c r="H32" s="27">
        <v>93.635539542106457</v>
      </c>
      <c r="I32" s="30"/>
      <c r="J32" s="30"/>
      <c r="K32" s="30"/>
    </row>
    <row r="33" spans="1:11" ht="10.5" customHeight="1">
      <c r="A33" s="23" t="s">
        <v>103</v>
      </c>
      <c r="B33" s="93">
        <v>33.410306025470575</v>
      </c>
      <c r="C33" s="93">
        <v>43.756880659384706</v>
      </c>
      <c r="D33" s="93">
        <v>4.9769948805934678</v>
      </c>
      <c r="E33" s="93">
        <v>3.9761750943107579</v>
      </c>
      <c r="F33" s="93">
        <v>7.584657914655458</v>
      </c>
      <c r="G33" s="93">
        <v>1.6934409221255238</v>
      </c>
      <c r="H33" s="27">
        <v>95.398455496540478</v>
      </c>
      <c r="I33" s="30"/>
      <c r="J33" s="30"/>
      <c r="K33" s="30"/>
    </row>
    <row r="34" spans="1:11" ht="10.5" customHeight="1">
      <c r="A34" s="23" t="s">
        <v>104</v>
      </c>
      <c r="B34" s="93">
        <v>32.022226721963634</v>
      </c>
      <c r="C34" s="93">
        <v>41.932530741539004</v>
      </c>
      <c r="D34" s="93">
        <v>4.0756416108504441</v>
      </c>
      <c r="E34" s="93">
        <v>4.2610490789097319</v>
      </c>
      <c r="F34" s="93">
        <v>8.3849674957651672</v>
      </c>
      <c r="G34" s="93">
        <v>1.7772007600803867</v>
      </c>
      <c r="H34" s="27">
        <v>92.453616409108363</v>
      </c>
      <c r="I34" s="30"/>
      <c r="J34" s="30"/>
      <c r="K34" s="30"/>
    </row>
    <row r="35" spans="1:11" ht="10.5" customHeight="1">
      <c r="A35" s="23" t="s">
        <v>105</v>
      </c>
      <c r="B35" s="93">
        <v>31.084757879254877</v>
      </c>
      <c r="C35" s="93">
        <v>45.072597371951908</v>
      </c>
      <c r="D35" s="93">
        <v>4.0391551959247503</v>
      </c>
      <c r="E35" s="93">
        <v>3.7475843275742475</v>
      </c>
      <c r="F35" s="93">
        <v>8.1964707771770478</v>
      </c>
      <c r="G35" s="93">
        <v>1.5442143432972932</v>
      </c>
      <c r="H35" s="27">
        <v>93.684779895180114</v>
      </c>
      <c r="I35" s="30"/>
      <c r="J35" s="30"/>
      <c r="K35" s="30"/>
    </row>
    <row r="36" spans="1:11" ht="10.5" customHeight="1">
      <c r="A36" s="23" t="s">
        <v>106</v>
      </c>
      <c r="B36" s="93">
        <v>32.323498199639445</v>
      </c>
      <c r="C36" s="93">
        <v>43.900051802412044</v>
      </c>
      <c r="D36" s="93">
        <v>3.9999612220406995</v>
      </c>
      <c r="E36" s="93">
        <v>4.1432522591391017</v>
      </c>
      <c r="F36" s="93">
        <v>7.0659088102766479</v>
      </c>
      <c r="G36" s="93">
        <v>1.9311362588157723</v>
      </c>
      <c r="H36" s="27">
        <v>93.363808552323718</v>
      </c>
      <c r="I36" s="30"/>
      <c r="J36" s="30"/>
      <c r="K36" s="30"/>
    </row>
    <row r="37" spans="1:11" ht="10.5" customHeight="1">
      <c r="A37" s="23" t="s">
        <v>263</v>
      </c>
      <c r="B37" s="93">
        <v>27.096531042363875</v>
      </c>
      <c r="C37" s="93">
        <v>44.514987747032656</v>
      </c>
      <c r="D37" s="93">
        <v>3.7038346908719948</v>
      </c>
      <c r="E37" s="93">
        <v>4.1961889526973017</v>
      </c>
      <c r="F37" s="93">
        <v>7.4158864823175623</v>
      </c>
      <c r="G37" s="93">
        <v>1.6480797029266134</v>
      </c>
      <c r="H37" s="27">
        <v>88.575508618209994</v>
      </c>
      <c r="I37" s="30"/>
      <c r="J37" s="30"/>
      <c r="K37" s="30"/>
    </row>
    <row r="38" spans="1:11" ht="10.5" customHeight="1">
      <c r="A38" s="23" t="s">
        <v>294</v>
      </c>
      <c r="B38" s="93">
        <v>27.432909959283794</v>
      </c>
      <c r="C38" s="93">
        <v>47.978980496487054</v>
      </c>
      <c r="D38" s="93">
        <v>3.2796946763263648</v>
      </c>
      <c r="E38" s="93">
        <v>3.8987167136784961</v>
      </c>
      <c r="F38" s="93">
        <v>7.1300322938348142</v>
      </c>
      <c r="G38" s="93">
        <v>1.8374959213494344</v>
      </c>
      <c r="H38" s="27">
        <v>91.557830060959944</v>
      </c>
      <c r="I38" s="30"/>
      <c r="J38" s="30"/>
      <c r="K38" s="30"/>
    </row>
    <row r="39" spans="1:11" ht="10.5" customHeight="1">
      <c r="A39" s="23" t="s">
        <v>177</v>
      </c>
      <c r="B39" s="93">
        <v>28.420415589928037</v>
      </c>
      <c r="C39" s="93">
        <v>50.766802898954893</v>
      </c>
      <c r="D39" s="93">
        <v>3.6792699560780613</v>
      </c>
      <c r="E39" s="93">
        <v>3.3755375852721756</v>
      </c>
      <c r="F39" s="93">
        <v>7.167574586315447</v>
      </c>
      <c r="G39" s="93">
        <v>1.7451022087457306</v>
      </c>
      <c r="H39" s="27">
        <v>95.154702825294351</v>
      </c>
      <c r="I39" s="30"/>
      <c r="J39" s="30"/>
      <c r="K39" s="30"/>
    </row>
    <row r="40" spans="1:11" ht="10.5" customHeight="1">
      <c r="A40" s="23" t="s">
        <v>295</v>
      </c>
      <c r="B40" s="93">
        <v>27.131165074445285</v>
      </c>
      <c r="C40" s="93">
        <v>46.856931063199013</v>
      </c>
      <c r="D40" s="93">
        <v>3.3482593980993749</v>
      </c>
      <c r="E40" s="93">
        <v>3.4537803285243713</v>
      </c>
      <c r="F40" s="93">
        <v>6.8507263050665266</v>
      </c>
      <c r="G40" s="93">
        <v>1.9150325400396824</v>
      </c>
      <c r="H40" s="27">
        <v>89.555894709374257</v>
      </c>
      <c r="I40" s="30"/>
      <c r="J40" s="30"/>
      <c r="K40" s="30"/>
    </row>
    <row r="41" spans="1:11" ht="10.5" customHeight="1">
      <c r="A41" s="23" t="s">
        <v>571</v>
      </c>
      <c r="B41" s="93">
        <v>29.043139545235153</v>
      </c>
      <c r="C41" s="93">
        <v>44.69672352979353</v>
      </c>
      <c r="D41" s="93">
        <v>3.6090597149898631</v>
      </c>
      <c r="E41" s="93">
        <v>3.2968099321484701</v>
      </c>
      <c r="F41" s="93">
        <v>6.9190151866989815</v>
      </c>
      <c r="G41" s="93">
        <v>1.9210251112897188</v>
      </c>
      <c r="H41" s="27">
        <v>89.485773020155733</v>
      </c>
      <c r="I41" s="30"/>
      <c r="J41" s="30"/>
      <c r="K41" s="30"/>
    </row>
    <row r="42" spans="1:11" ht="10.5" customHeight="1">
      <c r="A42" s="23" t="s">
        <v>578</v>
      </c>
      <c r="B42" s="93">
        <v>29.69369625828266</v>
      </c>
      <c r="C42" s="93">
        <v>46.412982241416273</v>
      </c>
      <c r="D42" s="93">
        <v>3.3956404906431628</v>
      </c>
      <c r="E42" s="93">
        <v>2.7133037789793621</v>
      </c>
      <c r="F42" s="93">
        <v>6.8274655520856955</v>
      </c>
      <c r="G42" s="93">
        <v>1.7727643817937893</v>
      </c>
      <c r="H42" s="27">
        <v>90.815852703200946</v>
      </c>
      <c r="I42" s="30"/>
      <c r="J42" s="30"/>
      <c r="K42" s="30"/>
    </row>
    <row r="43" spans="1:11" ht="10.5" customHeight="1">
      <c r="A43" s="23" t="s">
        <v>608</v>
      </c>
      <c r="B43" s="93">
        <v>29.48594419713767</v>
      </c>
      <c r="C43" s="93">
        <v>46.746682607621807</v>
      </c>
      <c r="D43" s="93">
        <v>3.0166051069122788</v>
      </c>
      <c r="E43" s="93">
        <v>2.8706708512577426</v>
      </c>
      <c r="F43" s="93">
        <v>6.6406142613868706</v>
      </c>
      <c r="G43" s="93">
        <v>1.7540015210816373</v>
      </c>
      <c r="H43" s="27">
        <v>90.514518545398005</v>
      </c>
      <c r="I43" s="30"/>
      <c r="J43" s="30"/>
      <c r="K43" s="30"/>
    </row>
    <row r="44" spans="1:11" ht="10.5" customHeight="1">
      <c r="A44" s="23" t="s">
        <v>665</v>
      </c>
      <c r="B44" s="106">
        <v>28.208899582086921</v>
      </c>
      <c r="C44" s="603" t="s">
        <v>666</v>
      </c>
      <c r="D44" s="106">
        <v>2.8188506156428481</v>
      </c>
      <c r="E44" s="106">
        <v>2.6081732804202056</v>
      </c>
      <c r="F44" s="106">
        <v>5.343910406339071</v>
      </c>
      <c r="G44" s="106">
        <v>1.7985271554882383</v>
      </c>
      <c r="H44" s="38">
        <v>79.967098302824411</v>
      </c>
      <c r="I44" s="30"/>
      <c r="J44" s="30"/>
      <c r="K44" s="30"/>
    </row>
    <row r="45" spans="1:11">
      <c r="A45" s="3"/>
      <c r="B45" s="488" t="s">
        <v>467</v>
      </c>
      <c r="C45" s="488"/>
      <c r="D45" s="443"/>
      <c r="E45" s="488"/>
      <c r="F45" s="488"/>
      <c r="G45" s="489"/>
      <c r="H45" s="488"/>
    </row>
    <row r="46" spans="1:11" ht="12.95" customHeight="1">
      <c r="A46" s="3"/>
      <c r="B46" s="292" t="s">
        <v>385</v>
      </c>
      <c r="C46" s="292" t="s">
        <v>401</v>
      </c>
      <c r="D46" s="292" t="s">
        <v>464</v>
      </c>
      <c r="E46" s="292" t="s">
        <v>404</v>
      </c>
      <c r="F46" s="292" t="s">
        <v>465</v>
      </c>
      <c r="G46" s="292" t="s">
        <v>466</v>
      </c>
      <c r="H46" s="10" t="s">
        <v>364</v>
      </c>
    </row>
    <row r="47" spans="1:11" ht="15" customHeight="1">
      <c r="A47" s="3"/>
      <c r="B47" s="614" t="s">
        <v>532</v>
      </c>
      <c r="C47" s="614"/>
      <c r="D47" s="614"/>
      <c r="E47" s="614"/>
      <c r="F47" s="614"/>
      <c r="G47" s="614"/>
      <c r="H47" s="614"/>
    </row>
    <row r="48" spans="1:11" ht="3" customHeight="1">
      <c r="A48" s="3"/>
      <c r="B48" s="490"/>
      <c r="C48" s="490"/>
      <c r="D48" s="490"/>
      <c r="E48" s="490"/>
      <c r="F48" s="490"/>
      <c r="G48" s="3"/>
    </row>
    <row r="49" spans="1:9" ht="10.5" customHeight="1">
      <c r="A49" s="6" t="s">
        <v>76</v>
      </c>
      <c r="B49" s="18">
        <v>19.1986878486221</v>
      </c>
      <c r="C49" s="18">
        <v>3.9702363532325502</v>
      </c>
      <c r="D49" s="18">
        <v>7.0838683329966701</v>
      </c>
      <c r="E49" s="18">
        <v>2.61207231683826</v>
      </c>
      <c r="F49" s="18">
        <v>1.5013656762951999</v>
      </c>
      <c r="G49" s="18">
        <v>1.9659898298832801</v>
      </c>
      <c r="H49" s="145">
        <v>36.33222035786806</v>
      </c>
      <c r="I49" s="30"/>
    </row>
    <row r="50" spans="1:9" ht="10.5" customHeight="1">
      <c r="A50" s="6" t="s">
        <v>77</v>
      </c>
      <c r="B50" s="18">
        <v>16.8491025580017</v>
      </c>
      <c r="C50" s="18">
        <v>4.0535783039233104</v>
      </c>
      <c r="D50" s="18">
        <v>6.8716027586686703</v>
      </c>
      <c r="E50" s="18">
        <v>2.8236220404313901</v>
      </c>
      <c r="F50" s="18">
        <v>1.56</v>
      </c>
      <c r="G50" s="18">
        <v>2.1735473939625898</v>
      </c>
      <c r="H50" s="145">
        <v>34.331453054987662</v>
      </c>
      <c r="I50" s="30"/>
    </row>
    <row r="51" spans="1:9" ht="10.5" customHeight="1">
      <c r="A51" s="6" t="s">
        <v>78</v>
      </c>
      <c r="B51" s="18">
        <v>17.5377461190972</v>
      </c>
      <c r="C51" s="18">
        <v>5.7196835274856204</v>
      </c>
      <c r="D51" s="18">
        <v>5.3463185005254399</v>
      </c>
      <c r="E51" s="18">
        <v>2.8458525128363399</v>
      </c>
      <c r="F51" s="18">
        <v>1.6628766344513899</v>
      </c>
      <c r="G51" s="18">
        <v>2.3692008200251502</v>
      </c>
      <c r="H51" s="145">
        <v>35.481678114421143</v>
      </c>
      <c r="I51" s="30"/>
    </row>
    <row r="52" spans="1:9" ht="10.5" customHeight="1">
      <c r="A52" s="6" t="s">
        <v>79</v>
      </c>
      <c r="B52" s="18">
        <v>18.2691505406037</v>
      </c>
      <c r="C52" s="18">
        <v>5.5934447819529698</v>
      </c>
      <c r="D52" s="18">
        <v>5.4320144084470403</v>
      </c>
      <c r="E52" s="18">
        <v>2.9895702784799401</v>
      </c>
      <c r="F52" s="18">
        <v>1.68</v>
      </c>
      <c r="G52" s="18">
        <v>2.3222695011245902</v>
      </c>
      <c r="H52" s="145">
        <v>36.286449510608236</v>
      </c>
      <c r="I52" s="30"/>
    </row>
    <row r="53" spans="1:9" ht="10.5" customHeight="1">
      <c r="A53" s="6" t="s">
        <v>80</v>
      </c>
      <c r="B53" s="18">
        <v>18.353083362810999</v>
      </c>
      <c r="C53" s="18">
        <v>6.0871064732932396</v>
      </c>
      <c r="D53" s="18">
        <v>6.6994558870817604</v>
      </c>
      <c r="E53" s="18">
        <v>2.5413950511226799</v>
      </c>
      <c r="F53" s="18">
        <v>1.51</v>
      </c>
      <c r="G53" s="18">
        <v>2.9648526748692601</v>
      </c>
      <c r="H53" s="145">
        <v>38.155893449177938</v>
      </c>
      <c r="I53" s="30"/>
    </row>
    <row r="54" spans="1:9" ht="10.5" customHeight="1">
      <c r="A54" s="6" t="s">
        <v>81</v>
      </c>
      <c r="B54" s="18">
        <v>17.260234186564698</v>
      </c>
      <c r="C54" s="18">
        <v>6.8435181398609597</v>
      </c>
      <c r="D54" s="18">
        <v>5.4953242810295801</v>
      </c>
      <c r="E54" s="18">
        <v>2.7858686852669399</v>
      </c>
      <c r="F54" s="18">
        <v>1.48</v>
      </c>
      <c r="G54" s="18">
        <v>2.9867947631947498</v>
      </c>
      <c r="H54" s="145">
        <v>36.85</v>
      </c>
      <c r="I54" s="30"/>
    </row>
    <row r="55" spans="1:9" ht="10.5" customHeight="1">
      <c r="A55" s="6" t="s">
        <v>82</v>
      </c>
      <c r="B55" s="18">
        <v>17.842363431823401</v>
      </c>
      <c r="C55" s="18">
        <v>7.1006311418456098</v>
      </c>
      <c r="D55" s="18">
        <v>5.8366472609712803</v>
      </c>
      <c r="E55" s="18">
        <v>2.9741422095754899</v>
      </c>
      <c r="F55" s="18">
        <v>1.73</v>
      </c>
      <c r="G55" s="18">
        <v>2.8933559386829901</v>
      </c>
      <c r="H55" s="145">
        <v>38.377139982898761</v>
      </c>
      <c r="I55" s="30"/>
    </row>
    <row r="56" spans="1:9" ht="10.5" customHeight="1">
      <c r="A56" s="6" t="s">
        <v>83</v>
      </c>
      <c r="B56" s="18">
        <v>20.829072755665401</v>
      </c>
      <c r="C56" s="18">
        <v>7.0469831667219998</v>
      </c>
      <c r="D56" s="18">
        <v>6.04957908436434</v>
      </c>
      <c r="E56" s="18">
        <v>3.5133883376164499</v>
      </c>
      <c r="F56" s="18">
        <v>1.63</v>
      </c>
      <c r="G56" s="18">
        <v>3.11561176916361</v>
      </c>
      <c r="H56" s="145">
        <v>42.184635113531797</v>
      </c>
      <c r="I56" s="30"/>
    </row>
    <row r="57" spans="1:9" ht="10.5" customHeight="1">
      <c r="A57" s="6" t="s">
        <v>84</v>
      </c>
      <c r="B57" s="18">
        <v>19.84</v>
      </c>
      <c r="C57" s="18">
        <v>7.6993713041783103</v>
      </c>
      <c r="D57" s="18">
        <v>6.75</v>
      </c>
      <c r="E57" s="18">
        <v>3.22</v>
      </c>
      <c r="F57" s="18">
        <v>1.76</v>
      </c>
      <c r="G57" s="18">
        <v>3.3339999428620399</v>
      </c>
      <c r="H57" s="145">
        <v>42.60337124704035</v>
      </c>
      <c r="I57" s="30"/>
    </row>
    <row r="58" spans="1:9" ht="10.5" customHeight="1">
      <c r="A58" s="6" t="s">
        <v>85</v>
      </c>
      <c r="B58" s="18">
        <v>21.22</v>
      </c>
      <c r="C58" s="18">
        <v>7.9365838356946696</v>
      </c>
      <c r="D58" s="18">
        <v>5.86</v>
      </c>
      <c r="E58" s="18">
        <v>3.2</v>
      </c>
      <c r="F58" s="18">
        <v>1.96</v>
      </c>
      <c r="G58" s="18">
        <v>3.2532970542811199</v>
      </c>
      <c r="H58" s="145">
        <v>43.429880889975792</v>
      </c>
      <c r="I58" s="30"/>
    </row>
    <row r="59" spans="1:9" ht="10.5" customHeight="1">
      <c r="A59" s="6" t="s">
        <v>86</v>
      </c>
      <c r="B59" s="18">
        <v>19.579999999999998</v>
      </c>
      <c r="C59" s="18">
        <v>7.82</v>
      </c>
      <c r="D59" s="18">
        <v>5.54</v>
      </c>
      <c r="E59" s="18">
        <v>3.22</v>
      </c>
      <c r="F59" s="18">
        <v>2.05046418567427</v>
      </c>
      <c r="G59" s="18">
        <v>3.2439095638255302</v>
      </c>
      <c r="H59" s="145">
        <v>41.45</v>
      </c>
      <c r="I59" s="30"/>
    </row>
    <row r="60" spans="1:9" ht="10.5" customHeight="1">
      <c r="A60" s="6" t="s">
        <v>87</v>
      </c>
      <c r="B60" s="18">
        <v>18.11</v>
      </c>
      <c r="C60" s="18">
        <v>7.26</v>
      </c>
      <c r="D60" s="18">
        <v>6.41</v>
      </c>
      <c r="E60" s="18">
        <v>3.14</v>
      </c>
      <c r="F60" s="18">
        <v>1.91</v>
      </c>
      <c r="G60" s="18">
        <v>3.57</v>
      </c>
      <c r="H60" s="145">
        <v>40.4</v>
      </c>
      <c r="I60" s="30"/>
    </row>
    <row r="61" spans="1:9" ht="10.5" customHeight="1">
      <c r="A61" s="6" t="s">
        <v>88</v>
      </c>
      <c r="B61" s="18">
        <v>19.14</v>
      </c>
      <c r="C61" s="18">
        <v>7.12</v>
      </c>
      <c r="D61" s="18">
        <v>6</v>
      </c>
      <c r="E61" s="183">
        <v>3.12</v>
      </c>
      <c r="F61" s="18">
        <v>1.99</v>
      </c>
      <c r="G61" s="18">
        <v>3.59</v>
      </c>
      <c r="H61" s="145">
        <v>40.960000000000008</v>
      </c>
      <c r="I61" s="30"/>
    </row>
    <row r="62" spans="1:9" ht="10.5" customHeight="1">
      <c r="A62" s="6" t="s">
        <v>89</v>
      </c>
      <c r="B62" s="183">
        <v>19.007200954011743</v>
      </c>
      <c r="C62" s="18">
        <v>6.98</v>
      </c>
      <c r="D62" s="183">
        <v>5.85</v>
      </c>
      <c r="E62" s="183">
        <v>3.35</v>
      </c>
      <c r="F62" s="183">
        <v>2.04</v>
      </c>
      <c r="G62" s="18">
        <v>3.62</v>
      </c>
      <c r="H62" s="145">
        <v>40.84720095401174</v>
      </c>
      <c r="I62" s="30"/>
    </row>
    <row r="63" spans="1:9" ht="10.5" customHeight="1">
      <c r="A63" s="6" t="s">
        <v>90</v>
      </c>
      <c r="B63" s="18">
        <v>19.3697161955475</v>
      </c>
      <c r="C63" s="18">
        <v>7.03</v>
      </c>
      <c r="D63" s="18">
        <v>5.42</v>
      </c>
      <c r="E63" s="18">
        <v>3.44</v>
      </c>
      <c r="F63" s="18">
        <v>2.02</v>
      </c>
      <c r="G63" s="18">
        <v>4.05</v>
      </c>
      <c r="H63" s="145">
        <v>41.329716195547498</v>
      </c>
      <c r="I63" s="30"/>
    </row>
    <row r="64" spans="1:9" ht="10.5" customHeight="1">
      <c r="A64" s="88" t="s">
        <v>91</v>
      </c>
      <c r="B64" s="93">
        <v>18.685732947653261</v>
      </c>
      <c r="C64" s="93">
        <v>7.46</v>
      </c>
      <c r="D64" s="93">
        <v>5.33</v>
      </c>
      <c r="E64" s="93">
        <v>3.36</v>
      </c>
      <c r="F64" s="93">
        <v>1.91</v>
      </c>
      <c r="G64" s="93">
        <v>4.0999999999999996</v>
      </c>
      <c r="H64" s="145">
        <v>40.845732947653261</v>
      </c>
      <c r="I64" s="30"/>
    </row>
    <row r="65" spans="1:10" ht="10.5" customHeight="1">
      <c r="A65" s="23" t="s">
        <v>92</v>
      </c>
      <c r="B65" s="93">
        <v>18.670000000000002</v>
      </c>
      <c r="C65" s="93">
        <v>6.73</v>
      </c>
      <c r="D65" s="93">
        <v>4.38</v>
      </c>
      <c r="E65" s="93">
        <v>3.05</v>
      </c>
      <c r="F65" s="93">
        <v>1.9</v>
      </c>
      <c r="G65" s="93">
        <v>4.32</v>
      </c>
      <c r="H65" s="27">
        <v>39.049999999999997</v>
      </c>
      <c r="I65" s="30"/>
    </row>
    <row r="66" spans="1:10" ht="10.5" customHeight="1">
      <c r="A66" s="23" t="s">
        <v>167</v>
      </c>
      <c r="B66" s="93">
        <v>18.09</v>
      </c>
      <c r="C66" s="93">
        <v>7.76</v>
      </c>
      <c r="D66" s="93">
        <v>5.51</v>
      </c>
      <c r="E66" s="93">
        <v>3.39</v>
      </c>
      <c r="F66" s="93">
        <v>2.34</v>
      </c>
      <c r="G66" s="93">
        <v>4.0999999999999996</v>
      </c>
      <c r="H66" s="27">
        <v>41.190000000000005</v>
      </c>
      <c r="I66" s="30"/>
      <c r="J66" s="30"/>
    </row>
    <row r="67" spans="1:10" ht="10.5" customHeight="1">
      <c r="A67" s="23" t="s">
        <v>168</v>
      </c>
      <c r="B67" s="93">
        <v>18.983517100522427</v>
      </c>
      <c r="C67" s="93">
        <v>7.1702450441361902</v>
      </c>
      <c r="D67" s="93">
        <v>4.6945459798688933</v>
      </c>
      <c r="E67" s="93">
        <v>3.4333156043956041</v>
      </c>
      <c r="F67" s="93">
        <v>2.7529379790183186</v>
      </c>
      <c r="G67" s="93">
        <v>3.9175807649797987</v>
      </c>
      <c r="H67" s="27">
        <v>40.952142472921231</v>
      </c>
      <c r="I67" s="30"/>
      <c r="J67" s="30"/>
    </row>
    <row r="68" spans="1:10" ht="10.5" customHeight="1">
      <c r="A68" s="23" t="s">
        <v>169</v>
      </c>
      <c r="B68" s="93">
        <v>18.499987255139228</v>
      </c>
      <c r="C68" s="93">
        <v>7.9652892666989343</v>
      </c>
      <c r="D68" s="93">
        <v>5.2861880084586659</v>
      </c>
      <c r="E68" s="93">
        <v>3.5310682798530837</v>
      </c>
      <c r="F68" s="93">
        <v>3.032241140773221</v>
      </c>
      <c r="G68" s="93">
        <v>4.570150005015333</v>
      </c>
      <c r="H68" s="27">
        <v>42.884923955938469</v>
      </c>
      <c r="I68" s="30"/>
      <c r="J68" s="30"/>
    </row>
    <row r="69" spans="1:10" ht="10.5" customHeight="1">
      <c r="A69" s="455" t="s">
        <v>96</v>
      </c>
      <c r="B69" s="486">
        <v>17.460350690120535</v>
      </c>
      <c r="C69" s="486">
        <v>7.4417997301933942</v>
      </c>
      <c r="D69" s="486">
        <v>5.3029333106110457</v>
      </c>
      <c r="E69" s="486">
        <v>3.3949556044936835</v>
      </c>
      <c r="F69" s="486">
        <v>3.2209244188224595</v>
      </c>
      <c r="G69" s="486">
        <v>4.8621954210891944</v>
      </c>
      <c r="H69" s="487">
        <v>41.683159175330317</v>
      </c>
      <c r="I69" s="30"/>
      <c r="J69" s="30"/>
    </row>
    <row r="70" spans="1:10" ht="10.5" customHeight="1">
      <c r="A70" s="23" t="s">
        <v>170</v>
      </c>
      <c r="B70" s="93">
        <v>15.606546378789929</v>
      </c>
      <c r="C70" s="93">
        <v>7.3774051810336552</v>
      </c>
      <c r="D70" s="93">
        <v>5.1578432179544595</v>
      </c>
      <c r="E70" s="93">
        <v>3.250268236878894</v>
      </c>
      <c r="F70" s="93">
        <v>3.1617446765676904</v>
      </c>
      <c r="G70" s="93">
        <v>4.2139119969425156</v>
      </c>
      <c r="H70" s="27">
        <v>38.767719688167148</v>
      </c>
      <c r="I70" s="30"/>
      <c r="J70" s="30"/>
    </row>
    <row r="71" spans="1:10" ht="10.5" customHeight="1">
      <c r="A71" s="23" t="s">
        <v>98</v>
      </c>
      <c r="B71" s="93">
        <v>16.004253416997152</v>
      </c>
      <c r="C71" s="93">
        <v>8.4162130002046407</v>
      </c>
      <c r="D71" s="93">
        <v>5.2271007422027909</v>
      </c>
      <c r="E71" s="93">
        <v>3.0624133181742774</v>
      </c>
      <c r="F71" s="93">
        <v>3.8188493189308623</v>
      </c>
      <c r="G71" s="93">
        <v>4.648770570022192</v>
      </c>
      <c r="H71" s="27">
        <v>41.177600366531919</v>
      </c>
      <c r="I71" s="30"/>
      <c r="J71" s="30"/>
    </row>
    <row r="72" spans="1:10" ht="10.5" customHeight="1">
      <c r="A72" s="23" t="s">
        <v>99</v>
      </c>
      <c r="B72" s="93">
        <v>16.90571998421996</v>
      </c>
      <c r="C72" s="93">
        <v>7.6572896530427315</v>
      </c>
      <c r="D72" s="93">
        <v>5.171844491077243</v>
      </c>
      <c r="E72" s="93">
        <v>3.0795811683890335</v>
      </c>
      <c r="F72" s="93">
        <v>4.3932615911345243</v>
      </c>
      <c r="G72" s="93">
        <v>5.2882757805822704</v>
      </c>
      <c r="H72" s="27">
        <v>42.495972668445759</v>
      </c>
      <c r="I72" s="30"/>
      <c r="J72" s="30"/>
    </row>
    <row r="73" spans="1:10" ht="10.5" customHeight="1">
      <c r="A73" s="23" t="s">
        <v>291</v>
      </c>
      <c r="B73" s="93">
        <v>18.794614119566383</v>
      </c>
      <c r="C73" s="93">
        <v>7.7966838104731409</v>
      </c>
      <c r="D73" s="93">
        <v>5.1459308158193675</v>
      </c>
      <c r="E73" s="93">
        <v>2.9559229665141289</v>
      </c>
      <c r="F73" s="93">
        <v>4.4306865101324382</v>
      </c>
      <c r="G73" s="93">
        <v>5.4735492187887216</v>
      </c>
      <c r="H73" s="27">
        <v>44.597387441294181</v>
      </c>
      <c r="I73" s="30"/>
      <c r="J73" s="30"/>
    </row>
    <row r="74" spans="1:10" ht="10.5" customHeight="1">
      <c r="A74" s="23" t="s">
        <v>292</v>
      </c>
      <c r="B74" s="93">
        <v>16.655049996093187</v>
      </c>
      <c r="C74" s="93">
        <v>8.5972628200097088</v>
      </c>
      <c r="D74" s="93">
        <v>4.8261370542645379</v>
      </c>
      <c r="E74" s="93">
        <v>2.9125857350333813</v>
      </c>
      <c r="F74" s="93">
        <v>4.9036902311483663</v>
      </c>
      <c r="G74" s="93">
        <v>5.8277044161974105</v>
      </c>
      <c r="H74" s="27">
        <v>43.722430252746591</v>
      </c>
      <c r="I74" s="30"/>
      <c r="J74" s="30"/>
    </row>
    <row r="75" spans="1:10" ht="10.5" customHeight="1">
      <c r="A75" s="23" t="s">
        <v>293</v>
      </c>
      <c r="B75" s="93">
        <v>17.729557370507443</v>
      </c>
      <c r="C75" s="93">
        <v>7.5923475818960169</v>
      </c>
      <c r="D75" s="93">
        <v>4.5812418517883984</v>
      </c>
      <c r="E75" s="93">
        <v>3.1874268062031521</v>
      </c>
      <c r="F75" s="93">
        <v>5.2019974158502036</v>
      </c>
      <c r="G75" s="93">
        <v>6.1380184121300019</v>
      </c>
      <c r="H75" s="27">
        <v>44.430589438375215</v>
      </c>
      <c r="I75" s="30"/>
      <c r="J75" s="30"/>
    </row>
    <row r="76" spans="1:10" ht="10.5" customHeight="1">
      <c r="A76" s="23" t="s">
        <v>103</v>
      </c>
      <c r="B76" s="93">
        <v>16.389611712032405</v>
      </c>
      <c r="C76" s="93">
        <v>8.0141603802191135</v>
      </c>
      <c r="D76" s="93">
        <v>4.4624572965389717</v>
      </c>
      <c r="E76" s="93">
        <v>3.0871669493146787</v>
      </c>
      <c r="F76" s="93">
        <v>5.018784100737343</v>
      </c>
      <c r="G76" s="93">
        <v>6.2604050264685807</v>
      </c>
      <c r="H76" s="27">
        <v>43.232585465311097</v>
      </c>
      <c r="I76" s="30"/>
      <c r="J76" s="30"/>
    </row>
    <row r="77" spans="1:10" ht="10.5" customHeight="1">
      <c r="A77" s="23" t="s">
        <v>104</v>
      </c>
      <c r="B77" s="93">
        <v>15.878453057546858</v>
      </c>
      <c r="C77" s="93">
        <v>8.2617608049260181</v>
      </c>
      <c r="D77" s="93">
        <v>5.0809044755417343</v>
      </c>
      <c r="E77" s="93">
        <v>3.1084558942813585</v>
      </c>
      <c r="F77" s="93">
        <v>5.0746802795575663</v>
      </c>
      <c r="G77" s="93">
        <v>6.4466373458694788</v>
      </c>
      <c r="H77" s="27">
        <v>43.850891857723013</v>
      </c>
      <c r="I77" s="30"/>
      <c r="J77" s="30"/>
    </row>
    <row r="78" spans="1:10" ht="10.5" customHeight="1">
      <c r="A78" s="23" t="s">
        <v>105</v>
      </c>
      <c r="B78" s="93">
        <v>16.197446211623113</v>
      </c>
      <c r="C78" s="93">
        <v>7.6617663050700404</v>
      </c>
      <c r="D78" s="93">
        <v>4.4113549354177453</v>
      </c>
      <c r="E78" s="93">
        <v>3.1873054743222213</v>
      </c>
      <c r="F78" s="93">
        <v>5.0866468399304674</v>
      </c>
      <c r="G78" s="93">
        <v>7.1667417806551441</v>
      </c>
      <c r="H78" s="27">
        <v>43.711261547018736</v>
      </c>
      <c r="I78" s="30"/>
      <c r="J78" s="30"/>
    </row>
    <row r="79" spans="1:10" ht="10.5" customHeight="1">
      <c r="A79" s="23" t="s">
        <v>106</v>
      </c>
      <c r="B79" s="93">
        <v>15.309255152799331</v>
      </c>
      <c r="C79" s="93">
        <v>7.93755714589647</v>
      </c>
      <c r="D79" s="93">
        <v>4.7271481136115732</v>
      </c>
      <c r="E79" s="93">
        <v>2.9090772969963634</v>
      </c>
      <c r="F79" s="93">
        <v>5.6972736421992218</v>
      </c>
      <c r="G79" s="93">
        <v>7.2257324813595964</v>
      </c>
      <c r="H79" s="27">
        <v>43.806043832862557</v>
      </c>
      <c r="I79" s="30"/>
      <c r="J79" s="30"/>
    </row>
    <row r="80" spans="1:10" ht="10.5" customHeight="1">
      <c r="A80" s="23" t="s">
        <v>107</v>
      </c>
      <c r="B80" s="93">
        <v>15.469038382249176</v>
      </c>
      <c r="C80" s="93">
        <v>7.3595200450503251</v>
      </c>
      <c r="D80" s="93">
        <v>4.4670257730546679</v>
      </c>
      <c r="E80" s="93">
        <v>3.2157853727375687</v>
      </c>
      <c r="F80" s="93">
        <v>5.7183612648528594</v>
      </c>
      <c r="G80" s="93">
        <v>7.360193910039194</v>
      </c>
      <c r="H80" s="27">
        <v>43.589924747983794</v>
      </c>
      <c r="I80" s="30"/>
      <c r="J80" s="30"/>
    </row>
    <row r="81" spans="1:10" ht="10.5" customHeight="1">
      <c r="A81" s="23" t="s">
        <v>294</v>
      </c>
      <c r="B81" s="93">
        <v>16.04591894528706</v>
      </c>
      <c r="C81" s="93">
        <v>7.5851214225528203</v>
      </c>
      <c r="D81" s="93">
        <v>3.8631958388595864</v>
      </c>
      <c r="E81" s="93">
        <v>2.7649622954098683</v>
      </c>
      <c r="F81" s="93">
        <v>6.4213461635273097</v>
      </c>
      <c r="G81" s="93">
        <v>7.9718070562988252</v>
      </c>
      <c r="H81" s="27">
        <v>44.652351721935474</v>
      </c>
      <c r="I81" s="30"/>
      <c r="J81" s="30"/>
    </row>
    <row r="82" spans="1:10" ht="10.5" customHeight="1">
      <c r="A82" s="23" t="s">
        <v>177</v>
      </c>
      <c r="B82" s="93">
        <v>17.427702336659934</v>
      </c>
      <c r="C82" s="93">
        <v>7.7602902763005499</v>
      </c>
      <c r="D82" s="93">
        <v>3.0165048896161819</v>
      </c>
      <c r="E82" s="93">
        <v>2.8394301637086428</v>
      </c>
      <c r="F82" s="93">
        <v>6.7408534773452704</v>
      </c>
      <c r="G82" s="93">
        <v>8.005933639527461</v>
      </c>
      <c r="H82" s="27">
        <v>45.790714783158045</v>
      </c>
      <c r="I82" s="30"/>
      <c r="J82" s="30"/>
    </row>
    <row r="83" spans="1:10" ht="10.5" customHeight="1">
      <c r="A83" s="23" t="s">
        <v>264</v>
      </c>
      <c r="B83" s="93">
        <v>18.714855648311428</v>
      </c>
      <c r="C83" s="93">
        <v>7.6738932039997776</v>
      </c>
      <c r="D83" s="93">
        <v>3.1519136760761159</v>
      </c>
      <c r="E83" s="93">
        <v>2.8514871448642074</v>
      </c>
      <c r="F83" s="93">
        <v>7.1916905378673386</v>
      </c>
      <c r="G83" s="93">
        <v>7.960141826944561</v>
      </c>
      <c r="H83" s="27">
        <v>47.543982038063433</v>
      </c>
      <c r="I83" s="30"/>
      <c r="J83" s="30"/>
    </row>
    <row r="84" spans="1:10" ht="10.5" customHeight="1">
      <c r="A84" s="23" t="s">
        <v>572</v>
      </c>
      <c r="B84" s="93">
        <v>17.477567601260816</v>
      </c>
      <c r="C84" s="93">
        <v>7.8706438428681214</v>
      </c>
      <c r="D84" s="93">
        <v>2.9101057429714086</v>
      </c>
      <c r="E84" s="93">
        <v>2.6657110527649417</v>
      </c>
      <c r="F84" s="93">
        <v>6.983007069891066</v>
      </c>
      <c r="G84" s="93">
        <v>7.7208326981370536</v>
      </c>
      <c r="H84" s="27">
        <v>45.627868007893404</v>
      </c>
      <c r="I84" s="30"/>
      <c r="J84" s="30"/>
    </row>
    <row r="85" spans="1:10" ht="10.5" customHeight="1">
      <c r="A85" s="23" t="s">
        <v>579</v>
      </c>
      <c r="B85" s="93">
        <v>19.152678789015063</v>
      </c>
      <c r="C85" s="93">
        <v>8.087741869963347</v>
      </c>
      <c r="D85" s="93">
        <v>2.7323952454271843</v>
      </c>
      <c r="E85" s="93">
        <v>2.7599957528516459</v>
      </c>
      <c r="F85" s="93">
        <v>7.2764779374245698</v>
      </c>
      <c r="G85" s="93">
        <v>7.3924112309613568</v>
      </c>
      <c r="H85" s="27">
        <v>47.401700825643161</v>
      </c>
      <c r="I85" s="30"/>
      <c r="J85" s="30"/>
    </row>
    <row r="86" spans="1:10" ht="10.5" customHeight="1">
      <c r="A86" s="23" t="s">
        <v>609</v>
      </c>
      <c r="B86" s="93">
        <v>18.059311055693247</v>
      </c>
      <c r="C86" s="93">
        <v>8.2266031589798754</v>
      </c>
      <c r="D86" s="93">
        <v>2.6623814333124223</v>
      </c>
      <c r="E86" s="93">
        <v>2.6930341792565669</v>
      </c>
      <c r="F86" s="93">
        <v>7.7514109356711254</v>
      </c>
      <c r="G86" s="93">
        <v>6.8043692045783581</v>
      </c>
      <c r="H86" s="27">
        <v>46.197109967491592</v>
      </c>
      <c r="I86" s="30"/>
      <c r="J86" s="30"/>
    </row>
    <row r="87" spans="1:10" ht="10.5" customHeight="1">
      <c r="A87" s="31" t="s">
        <v>651</v>
      </c>
      <c r="B87" s="106">
        <v>16.913179492304238</v>
      </c>
      <c r="C87" s="106">
        <v>8.057847362179194</v>
      </c>
      <c r="D87" s="106">
        <v>2.1985592749776082</v>
      </c>
      <c r="E87" s="106">
        <v>2.9222762651696472</v>
      </c>
      <c r="F87" s="106">
        <v>7.7994532483422496</v>
      </c>
      <c r="G87" s="106">
        <v>7.1416423212894502</v>
      </c>
      <c r="H87" s="38">
        <v>45.032957964262394</v>
      </c>
      <c r="I87" s="30"/>
      <c r="J87" s="30"/>
    </row>
    <row r="88" spans="1:10">
      <c r="A88" s="39" t="s">
        <v>671</v>
      </c>
      <c r="B88" s="3"/>
      <c r="C88" s="3"/>
      <c r="D88" s="3"/>
      <c r="E88" s="3"/>
      <c r="F88" s="3"/>
      <c r="G88" s="3"/>
      <c r="H88" s="3"/>
      <c r="J88" s="30"/>
    </row>
    <row r="89" spans="1:10">
      <c r="A89" s="147" t="s">
        <v>672</v>
      </c>
      <c r="B89" s="3"/>
      <c r="C89" s="3"/>
      <c r="D89" s="3"/>
      <c r="E89" s="3"/>
      <c r="F89" s="3"/>
      <c r="G89" s="3"/>
      <c r="H89" s="3"/>
    </row>
    <row r="90" spans="1:10">
      <c r="A90" s="147" t="s">
        <v>673</v>
      </c>
      <c r="B90" s="3"/>
      <c r="C90" s="3"/>
      <c r="D90" s="3"/>
      <c r="E90" s="3"/>
      <c r="F90" s="3"/>
      <c r="G90" s="3"/>
      <c r="H90" s="3"/>
    </row>
    <row r="91" spans="1:10">
      <c r="A91" s="43" t="s">
        <v>43</v>
      </c>
      <c r="B91" s="3"/>
      <c r="C91" s="3"/>
      <c r="D91" s="3"/>
      <c r="E91" s="3"/>
      <c r="F91" s="333"/>
      <c r="G91" s="3"/>
    </row>
    <row r="94" spans="1:10">
      <c r="B94" s="30"/>
      <c r="C94" s="30"/>
      <c r="D94" s="30"/>
      <c r="E94" s="30"/>
      <c r="F94" s="30"/>
      <c r="G94" s="30"/>
    </row>
    <row r="95" spans="1:10">
      <c r="B95" s="30"/>
      <c r="C95" s="30"/>
      <c r="D95" s="30"/>
      <c r="E95" s="30"/>
      <c r="F95" s="30"/>
      <c r="G95" s="30"/>
    </row>
    <row r="96" spans="1:10">
      <c r="B96" s="30"/>
      <c r="C96" s="30"/>
      <c r="D96" s="30"/>
      <c r="E96" s="30"/>
      <c r="F96" s="30"/>
      <c r="G96" s="30"/>
    </row>
  </sheetData>
  <mergeCells count="2">
    <mergeCell ref="B47:H47"/>
    <mergeCell ref="B4:H4"/>
  </mergeCells>
  <pageMargins left="0.66700000000000004" right="0.66700000000000004" top="0.66700000000000004" bottom="0.83299999999999996" header="0" footer="0"/>
  <pageSetup scale="70" firstPageNumber="101" orientation="portrait" useFirstPageNumber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Y97"/>
  <sheetViews>
    <sheetView showGridLines="0" zoomScaleNormal="100" zoomScaleSheetLayoutView="100" workbookViewId="0">
      <selection activeCell="N24" sqref="N24"/>
    </sheetView>
  </sheetViews>
  <sheetFormatPr defaultColWidth="9.7109375" defaultRowHeight="12"/>
  <cols>
    <col min="1" max="1" width="10.28515625" customWidth="1"/>
    <col min="2" max="2" width="15.28515625" customWidth="1"/>
    <col min="3" max="3" width="15.7109375" customWidth="1"/>
    <col min="4" max="4" width="15.28515625" customWidth="1"/>
    <col min="5" max="5" width="15.85546875" customWidth="1"/>
    <col min="6" max="7" width="15.28515625" customWidth="1"/>
  </cols>
  <sheetData>
    <row r="1" spans="1:8">
      <c r="A1" s="1" t="s">
        <v>468</v>
      </c>
      <c r="B1" s="491"/>
      <c r="C1" s="491"/>
      <c r="D1" s="491"/>
      <c r="E1" s="491"/>
      <c r="F1" s="491"/>
      <c r="G1" s="491"/>
      <c r="H1" s="492"/>
    </row>
    <row r="2" spans="1:8">
      <c r="A2" s="3"/>
      <c r="B2" s="621" t="s">
        <v>469</v>
      </c>
      <c r="C2" s="621"/>
      <c r="D2" s="621"/>
      <c r="E2" s="621"/>
      <c r="F2" s="621"/>
      <c r="G2" s="621"/>
      <c r="H2" s="492"/>
    </row>
    <row r="3" spans="1:8" ht="10.15" customHeight="1">
      <c r="A3" s="3"/>
      <c r="B3" s="493" t="s">
        <v>470</v>
      </c>
      <c r="C3" s="493" t="s">
        <v>471</v>
      </c>
      <c r="D3" s="58"/>
      <c r="E3" s="58"/>
      <c r="F3" s="58"/>
      <c r="G3" s="58"/>
      <c r="H3" s="492"/>
    </row>
    <row r="4" spans="1:8">
      <c r="A4" s="362" t="s">
        <v>425</v>
      </c>
      <c r="B4" s="494" t="s">
        <v>380</v>
      </c>
      <c r="C4" s="494" t="s">
        <v>381</v>
      </c>
      <c r="D4" s="494" t="s">
        <v>472</v>
      </c>
      <c r="E4" s="494" t="s">
        <v>473</v>
      </c>
      <c r="F4" s="292" t="s">
        <v>474</v>
      </c>
      <c r="G4" s="292" t="s">
        <v>364</v>
      </c>
      <c r="H4" s="492"/>
    </row>
    <row r="5" spans="1:8" ht="15" customHeight="1">
      <c r="A5" s="3"/>
      <c r="B5" s="618" t="s">
        <v>529</v>
      </c>
      <c r="C5" s="618"/>
      <c r="D5" s="618"/>
      <c r="E5" s="618"/>
      <c r="F5" s="618"/>
      <c r="G5" s="618"/>
      <c r="H5" s="492"/>
    </row>
    <row r="6" spans="1:8" ht="3" customHeight="1">
      <c r="A6" s="3"/>
      <c r="B6" s="82"/>
      <c r="C6" s="82"/>
      <c r="D6" s="490"/>
      <c r="E6" s="490"/>
      <c r="F6" s="490"/>
      <c r="G6" s="495"/>
      <c r="H6" s="492"/>
    </row>
    <row r="7" spans="1:8" ht="10.5" customHeight="1">
      <c r="A7" s="6" t="s">
        <v>76</v>
      </c>
      <c r="B7" s="153">
        <v>82.819322482254734</v>
      </c>
      <c r="C7" s="153">
        <v>2.0219728133724115</v>
      </c>
      <c r="D7" s="153">
        <v>13.034268922100777</v>
      </c>
      <c r="E7" s="153">
        <v>6.6018789053702571</v>
      </c>
      <c r="F7" s="153">
        <v>0.18988630059798101</v>
      </c>
      <c r="G7" s="499">
        <f t="shared" ref="G7:G45" si="0">SUM(B7:F7)</f>
        <v>104.66732942369616</v>
      </c>
      <c r="H7" s="496"/>
    </row>
    <row r="8" spans="1:8" ht="10.5" customHeight="1">
      <c r="A8" s="6" t="s">
        <v>77</v>
      </c>
      <c r="B8" s="153">
        <v>74.980015168369292</v>
      </c>
      <c r="C8" s="153">
        <v>1.9527494960979899</v>
      </c>
      <c r="D8" s="153">
        <v>12.192624458632116</v>
      </c>
      <c r="E8" s="153">
        <v>4.6737923533548518</v>
      </c>
      <c r="F8" s="153">
        <v>0.25644908006246803</v>
      </c>
      <c r="G8" s="499">
        <f t="shared" si="0"/>
        <v>94.055630556516718</v>
      </c>
      <c r="H8" s="496"/>
    </row>
    <row r="9" spans="1:8" ht="10.5" customHeight="1">
      <c r="A9" s="6" t="s">
        <v>78</v>
      </c>
      <c r="B9" s="153">
        <v>91.038045153607342</v>
      </c>
      <c r="C9" s="153">
        <v>1.4817312329550547</v>
      </c>
      <c r="D9" s="153">
        <v>11.534205481337303</v>
      </c>
      <c r="E9" s="153">
        <v>4.396648511617645</v>
      </c>
      <c r="F9" s="153">
        <v>0.27400000000000002</v>
      </c>
      <c r="G9" s="499">
        <f t="shared" si="0"/>
        <v>108.72463037951734</v>
      </c>
      <c r="H9" s="496"/>
    </row>
    <row r="10" spans="1:8" ht="10.5" customHeight="1">
      <c r="A10" s="6" t="s">
        <v>79</v>
      </c>
      <c r="B10" s="153">
        <v>80.264928695948754</v>
      </c>
      <c r="C10" s="153">
        <v>1.3771218711391677</v>
      </c>
      <c r="D10" s="153">
        <v>6.2284173118078421</v>
      </c>
      <c r="E10" s="153">
        <v>3.0508663563658809</v>
      </c>
      <c r="F10" s="153">
        <v>0.22900000000000001</v>
      </c>
      <c r="G10" s="499">
        <f t="shared" si="0"/>
        <v>91.150334235261653</v>
      </c>
      <c r="H10" s="496"/>
    </row>
    <row r="11" spans="1:8" ht="10.5" customHeight="1">
      <c r="A11" s="6" t="s">
        <v>80</v>
      </c>
      <c r="B11" s="153">
        <v>78.358034079701582</v>
      </c>
      <c r="C11" s="153">
        <v>1.3703421032767773</v>
      </c>
      <c r="D11" s="153">
        <v>11.11924596995744</v>
      </c>
      <c r="E11" s="153">
        <v>3.8557601801304235</v>
      </c>
      <c r="F11" s="153">
        <v>0.28899999999999998</v>
      </c>
      <c r="G11" s="499">
        <f t="shared" si="0"/>
        <v>94.992382333066217</v>
      </c>
      <c r="H11" s="496"/>
    </row>
    <row r="12" spans="1:8" ht="10.5" customHeight="1">
      <c r="A12" s="6" t="s">
        <v>81</v>
      </c>
      <c r="B12" s="153">
        <v>82.437872060433008</v>
      </c>
      <c r="C12" s="153">
        <v>1.1214372680770077</v>
      </c>
      <c r="D12" s="153">
        <v>8.485345455247618</v>
      </c>
      <c r="E12" s="153">
        <v>2.8285164906429507</v>
      </c>
      <c r="F12" s="153">
        <v>0.39</v>
      </c>
      <c r="G12" s="499">
        <f t="shared" si="0"/>
        <v>95.263171274400591</v>
      </c>
      <c r="H12" s="496"/>
    </row>
    <row r="13" spans="1:8" ht="10.5" customHeight="1">
      <c r="A13" s="6" t="s">
        <v>82</v>
      </c>
      <c r="B13" s="153">
        <v>78.001055449559203</v>
      </c>
      <c r="C13" s="153">
        <v>1.5794014925619018</v>
      </c>
      <c r="D13" s="153">
        <v>11.535279954982041</v>
      </c>
      <c r="E13" s="153">
        <v>5.4290664251913299</v>
      </c>
      <c r="F13" s="153">
        <v>0.38100000000000001</v>
      </c>
      <c r="G13" s="499">
        <f t="shared" si="0"/>
        <v>96.925803322294485</v>
      </c>
      <c r="H13" s="496"/>
    </row>
    <row r="14" spans="1:8" ht="10.5" customHeight="1">
      <c r="A14" s="6" t="s">
        <v>83</v>
      </c>
      <c r="B14" s="153">
        <v>72.41646961456982</v>
      </c>
      <c r="C14" s="153">
        <v>1.5583154096995768</v>
      </c>
      <c r="D14" s="153">
        <v>6.0656850593814982</v>
      </c>
      <c r="E14" s="153">
        <v>2.6991411838665922</v>
      </c>
      <c r="F14" s="153">
        <v>0.19</v>
      </c>
      <c r="G14" s="499">
        <f t="shared" si="0"/>
        <v>82.929611267517473</v>
      </c>
      <c r="H14" s="496"/>
    </row>
    <row r="15" spans="1:8" ht="10.5" customHeight="1">
      <c r="A15" s="6" t="s">
        <v>84</v>
      </c>
      <c r="B15" s="153">
        <v>73.876926868324574</v>
      </c>
      <c r="C15" s="153">
        <v>1.5872759175554494</v>
      </c>
      <c r="D15" s="153">
        <v>9.7049151715438899</v>
      </c>
      <c r="E15" s="153">
        <v>2.7584607080059507</v>
      </c>
      <c r="F15" s="153">
        <v>0.246</v>
      </c>
      <c r="G15" s="499">
        <f t="shared" si="0"/>
        <v>88.173578665429858</v>
      </c>
      <c r="H15" s="496"/>
    </row>
    <row r="16" spans="1:8" ht="10.5" customHeight="1">
      <c r="A16" s="6" t="s">
        <v>85</v>
      </c>
      <c r="B16" s="153">
        <v>54.681327762533456</v>
      </c>
      <c r="C16" s="153">
        <v>1.0910178299256319</v>
      </c>
      <c r="D16" s="153">
        <v>14.652925405130025</v>
      </c>
      <c r="E16" s="153">
        <v>3.631123619092814</v>
      </c>
      <c r="F16" s="153">
        <v>0.57399999999999995</v>
      </c>
      <c r="G16" s="499">
        <f t="shared" si="0"/>
        <v>74.630394616681926</v>
      </c>
      <c r="H16" s="496"/>
    </row>
    <row r="17" spans="1:8" ht="10.5" customHeight="1">
      <c r="A17" s="6" t="s">
        <v>86</v>
      </c>
      <c r="B17" s="153">
        <v>73.512297584821695</v>
      </c>
      <c r="C17" s="153">
        <v>0.94753607856759392</v>
      </c>
      <c r="D17" s="153">
        <v>8.5538333562369395</v>
      </c>
      <c r="E17" s="153">
        <v>3.4830178932603251</v>
      </c>
      <c r="F17" s="153">
        <v>0.47399999999999998</v>
      </c>
      <c r="G17" s="499">
        <f t="shared" si="0"/>
        <v>86.970684912886554</v>
      </c>
      <c r="H17" s="496"/>
    </row>
    <row r="18" spans="1:8" ht="10.5" customHeight="1">
      <c r="A18" s="6" t="s">
        <v>87</v>
      </c>
      <c r="B18" s="153">
        <v>63.151451531989942</v>
      </c>
      <c r="C18" s="153">
        <v>1.0039660740931207</v>
      </c>
      <c r="D18" s="153">
        <v>6.5618165451641559</v>
      </c>
      <c r="E18" s="153">
        <v>3.2137132549302567</v>
      </c>
      <c r="F18" s="153">
        <v>0.38900000000000001</v>
      </c>
      <c r="G18" s="499">
        <f t="shared" si="0"/>
        <v>74.319947406177477</v>
      </c>
      <c r="H18" s="496"/>
    </row>
    <row r="19" spans="1:8" ht="10.5" customHeight="1">
      <c r="A19" s="6" t="s">
        <v>88</v>
      </c>
      <c r="B19" s="153">
        <v>74.043758933924835</v>
      </c>
      <c r="C19" s="153">
        <v>1.123340140056992</v>
      </c>
      <c r="D19" s="153">
        <v>8.4675122668646683</v>
      </c>
      <c r="E19" s="153">
        <v>4.3633586703669724</v>
      </c>
      <c r="F19" s="153">
        <f>'[10]Freshwt Summary'!$C31</f>
        <v>0.1947407330900551</v>
      </c>
      <c r="G19" s="499">
        <f t="shared" si="0"/>
        <v>88.19271074430354</v>
      </c>
      <c r="H19" s="496"/>
    </row>
    <row r="20" spans="1:8" ht="10.5" customHeight="1">
      <c r="A20" s="6" t="s">
        <v>89</v>
      </c>
      <c r="B20" s="153">
        <v>71.821042374360161</v>
      </c>
      <c r="C20" s="153">
        <v>1.4268917204227547</v>
      </c>
      <c r="D20" s="153">
        <v>10.123993858284249</v>
      </c>
      <c r="E20" s="153">
        <v>4.7383290728962821</v>
      </c>
      <c r="F20" s="153">
        <f>'[10]Freshwt Summary'!$C32</f>
        <v>0.23307144144608094</v>
      </c>
      <c r="G20" s="499">
        <f t="shared" si="0"/>
        <v>88.343328467409535</v>
      </c>
      <c r="H20" s="496"/>
    </row>
    <row r="21" spans="1:8" ht="10.5" customHeight="1">
      <c r="A21" s="6" t="s">
        <v>90</v>
      </c>
      <c r="B21" s="153">
        <v>69.462436670981589</v>
      </c>
      <c r="C21" s="153">
        <v>1.251745731405145</v>
      </c>
      <c r="D21" s="153">
        <v>9.7883101568463822</v>
      </c>
      <c r="E21" s="153">
        <v>3.2065494288034144</v>
      </c>
      <c r="F21" s="153">
        <f>'[10]Freshwt Summary'!$C33</f>
        <v>0.50900945219787697</v>
      </c>
      <c r="G21" s="499">
        <f t="shared" si="0"/>
        <v>84.218051440234404</v>
      </c>
      <c r="H21" s="496"/>
    </row>
    <row r="22" spans="1:8" ht="10.5" customHeight="1">
      <c r="A22" s="143" t="s">
        <v>475</v>
      </c>
      <c r="B22" s="153">
        <v>78.000773529499313</v>
      </c>
      <c r="C22" s="153">
        <v>1.2440395569326679</v>
      </c>
      <c r="D22" s="153">
        <v>9.2478474959579362</v>
      </c>
      <c r="E22" s="153">
        <v>4.0202889017448911</v>
      </c>
      <c r="F22" s="153">
        <f>'[10]Freshwt Summary'!$C34</f>
        <v>0.28225102272336622</v>
      </c>
      <c r="G22" s="499">
        <f t="shared" si="0"/>
        <v>92.79520050685818</v>
      </c>
      <c r="H22" s="496"/>
    </row>
    <row r="23" spans="1:8" ht="10.5" customHeight="1">
      <c r="A23" s="143" t="s">
        <v>259</v>
      </c>
      <c r="B23" s="153">
        <v>74.7216605098196</v>
      </c>
      <c r="C23" s="153">
        <v>2.0006159351215009</v>
      </c>
      <c r="D23" s="153">
        <v>8.9964852869940124</v>
      </c>
      <c r="E23" s="153">
        <v>4.1960162731769204</v>
      </c>
      <c r="F23" s="153">
        <f>'[10]Freshwt Summary'!$C35</f>
        <v>0.48758187012635074</v>
      </c>
      <c r="G23" s="499">
        <f t="shared" si="0"/>
        <v>90.402359875238389</v>
      </c>
      <c r="H23" s="496"/>
    </row>
    <row r="24" spans="1:8" ht="10.5" customHeight="1">
      <c r="A24" s="143" t="s">
        <v>93</v>
      </c>
      <c r="B24" s="153">
        <v>82.450425941519299</v>
      </c>
      <c r="C24" s="153">
        <v>1.4782120273232957</v>
      </c>
      <c r="D24" s="153">
        <v>9.6836775106317052</v>
      </c>
      <c r="E24" s="153">
        <v>4.3124864992928895</v>
      </c>
      <c r="F24" s="153">
        <f>'[10]Freshwt Summary'!$C36</f>
        <v>0.22884596348501487</v>
      </c>
      <c r="G24" s="499">
        <f t="shared" si="0"/>
        <v>98.153647942252206</v>
      </c>
      <c r="H24" s="496"/>
    </row>
    <row r="25" spans="1:8" ht="10.5" customHeight="1">
      <c r="A25" s="143" t="s">
        <v>94</v>
      </c>
      <c r="B25" s="153">
        <v>77.011023810920847</v>
      </c>
      <c r="C25" s="153">
        <v>1.2008318287335569</v>
      </c>
      <c r="D25" s="153">
        <v>8.8956298121175177</v>
      </c>
      <c r="E25" s="153">
        <v>3.0121934426229502</v>
      </c>
      <c r="F25" s="153">
        <v>0.21659226881832574</v>
      </c>
      <c r="G25" s="499">
        <f t="shared" si="0"/>
        <v>90.336271163213198</v>
      </c>
      <c r="H25" s="496"/>
    </row>
    <row r="26" spans="1:8" ht="10.5" customHeight="1">
      <c r="A26" s="143" t="s">
        <v>169</v>
      </c>
      <c r="B26" s="153">
        <v>79.2242874333147</v>
      </c>
      <c r="C26" s="153">
        <v>1.6160939156666911</v>
      </c>
      <c r="D26" s="153">
        <v>8.1293071533790648</v>
      </c>
      <c r="E26" s="153">
        <v>3.9058674335174537</v>
      </c>
      <c r="F26" s="153">
        <v>0.49992095222967159</v>
      </c>
      <c r="G26" s="499">
        <f t="shared" si="0"/>
        <v>93.375476888107585</v>
      </c>
      <c r="H26" s="496"/>
    </row>
    <row r="27" spans="1:8" ht="10.5" customHeight="1">
      <c r="A27" s="143" t="s">
        <v>261</v>
      </c>
      <c r="B27" s="153">
        <v>75.237641456068374</v>
      </c>
      <c r="C27" s="153">
        <v>1.2193620840286161</v>
      </c>
      <c r="D27" s="153">
        <v>8.3762902845515601</v>
      </c>
      <c r="E27" s="153">
        <v>5.2425670587772695</v>
      </c>
      <c r="F27" s="153">
        <v>0.55114502053104897</v>
      </c>
      <c r="G27" s="499">
        <f t="shared" si="0"/>
        <v>90.627005903956871</v>
      </c>
      <c r="H27" s="496"/>
    </row>
    <row r="28" spans="1:8" ht="10.5" customHeight="1">
      <c r="A28" s="143" t="s">
        <v>97</v>
      </c>
      <c r="B28" s="153">
        <v>72.521182827139299</v>
      </c>
      <c r="C28" s="153">
        <v>1.3136017739210455</v>
      </c>
      <c r="D28" s="153">
        <v>7.0047998538460341</v>
      </c>
      <c r="E28" s="153">
        <v>3.2978264654157243</v>
      </c>
      <c r="F28" s="153">
        <v>0.35225046492630846</v>
      </c>
      <c r="G28" s="499">
        <f t="shared" si="0"/>
        <v>84.489661385248425</v>
      </c>
      <c r="H28" s="496"/>
    </row>
    <row r="29" spans="1:8" ht="10.5" customHeight="1">
      <c r="A29" s="143" t="s">
        <v>98</v>
      </c>
      <c r="B29" s="153">
        <v>71.206633040858449</v>
      </c>
      <c r="C29" s="153">
        <v>1.1611148647549703</v>
      </c>
      <c r="D29" s="153">
        <v>5.9730676786753936</v>
      </c>
      <c r="E29" s="153">
        <v>5.3549019716353596</v>
      </c>
      <c r="F29" s="153">
        <v>0.3123104056257458</v>
      </c>
      <c r="G29" s="499">
        <f t="shared" si="0"/>
        <v>84.008027961549914</v>
      </c>
      <c r="H29" s="496"/>
    </row>
    <row r="30" spans="1:8" ht="10.5" customHeight="1">
      <c r="A30" s="143" t="s">
        <v>172</v>
      </c>
      <c r="B30" s="153">
        <v>73.184160062595396</v>
      </c>
      <c r="C30" s="153">
        <v>0.93035519940942502</v>
      </c>
      <c r="D30" s="153">
        <v>5.9723442284480228</v>
      </c>
      <c r="E30" s="153">
        <v>3.3635984422428691</v>
      </c>
      <c r="F30" s="153">
        <v>0.69216816999771513</v>
      </c>
      <c r="G30" s="499">
        <f t="shared" si="0"/>
        <v>84.142626102693427</v>
      </c>
      <c r="H30" s="496"/>
    </row>
    <row r="31" spans="1:8" ht="10.5" customHeight="1">
      <c r="A31" s="143" t="s">
        <v>100</v>
      </c>
      <c r="B31" s="153">
        <v>69.167242974856606</v>
      </c>
      <c r="C31" s="153">
        <v>0.81052050038682433</v>
      </c>
      <c r="D31" s="153">
        <v>3.6151176054038969</v>
      </c>
      <c r="E31" s="153">
        <v>4.2484864492653855</v>
      </c>
      <c r="F31" s="153">
        <v>0.67970201969338395</v>
      </c>
      <c r="G31" s="499">
        <f t="shared" si="0"/>
        <v>78.521069549606096</v>
      </c>
      <c r="H31" s="496"/>
    </row>
    <row r="32" spans="1:8" ht="10.5" customHeight="1">
      <c r="A32" s="23" t="s">
        <v>101</v>
      </c>
      <c r="B32" s="153">
        <v>62.805659041060451</v>
      </c>
      <c r="C32" s="153">
        <v>1.133076022048134</v>
      </c>
      <c r="D32" s="153">
        <v>3.1633668085587576</v>
      </c>
      <c r="E32" s="153">
        <v>3.7737879398349632</v>
      </c>
      <c r="F32" s="153">
        <v>0.8178674533733894</v>
      </c>
      <c r="G32" s="499">
        <f t="shared" si="0"/>
        <v>71.6937572648757</v>
      </c>
      <c r="H32" s="496"/>
    </row>
    <row r="33" spans="1:8" ht="10.5" customHeight="1">
      <c r="A33" s="23" t="s">
        <v>102</v>
      </c>
      <c r="B33" s="153">
        <v>58.000865219922808</v>
      </c>
      <c r="C33" s="153">
        <v>0.97445755976734572</v>
      </c>
      <c r="D33" s="153">
        <v>4.3151534378283465</v>
      </c>
      <c r="E33" s="153">
        <v>3.6158889315690113</v>
      </c>
      <c r="F33" s="153">
        <v>0.57814525161691444</v>
      </c>
      <c r="G33" s="499">
        <f t="shared" si="0"/>
        <v>67.484510400704437</v>
      </c>
      <c r="H33" s="30"/>
    </row>
    <row r="34" spans="1:8" ht="10.5" customHeight="1">
      <c r="A34" s="23" t="s">
        <v>173</v>
      </c>
      <c r="B34" s="153">
        <v>52.642297254058583</v>
      </c>
      <c r="C34" s="153">
        <v>1.3002228057705452</v>
      </c>
      <c r="D34" s="153">
        <v>4.2331778732558698</v>
      </c>
      <c r="E34" s="153">
        <v>3.2017681115060523</v>
      </c>
      <c r="F34" s="153">
        <v>0.73878671030723142</v>
      </c>
      <c r="G34" s="499">
        <f t="shared" si="0"/>
        <v>62.116252754898284</v>
      </c>
      <c r="H34" s="30"/>
    </row>
    <row r="35" spans="1:8" ht="10.5" customHeight="1">
      <c r="A35" s="23" t="s">
        <v>174</v>
      </c>
      <c r="B35" s="153">
        <v>54.479905270360824</v>
      </c>
      <c r="C35" s="153">
        <v>0.79708389756646869</v>
      </c>
      <c r="D35" s="153">
        <v>3.8065085691315552</v>
      </c>
      <c r="E35" s="153">
        <v>4.2273616364974789</v>
      </c>
      <c r="F35" s="153">
        <v>1.0699420728154387</v>
      </c>
      <c r="G35" s="499">
        <f t="shared" si="0"/>
        <v>64.380801446371763</v>
      </c>
      <c r="H35" s="360"/>
    </row>
    <row r="36" spans="1:8" s="351" customFormat="1" ht="10.5" customHeight="1">
      <c r="A36" s="346" t="s">
        <v>175</v>
      </c>
      <c r="B36" s="498">
        <v>51.672856398617448</v>
      </c>
      <c r="C36" s="498">
        <v>1.0096346842563735</v>
      </c>
      <c r="D36" s="498">
        <v>3.2141542704620645</v>
      </c>
      <c r="E36" s="498">
        <v>3.9531942541008149</v>
      </c>
      <c r="F36" s="498">
        <v>0.95270968217165153</v>
      </c>
      <c r="G36" s="499">
        <f t="shared" si="0"/>
        <v>60.802549289608358</v>
      </c>
      <c r="H36" s="360"/>
    </row>
    <row r="37" spans="1:8" s="351" customFormat="1" ht="10.5" customHeight="1">
      <c r="A37" s="346" t="s">
        <v>262</v>
      </c>
      <c r="B37" s="498">
        <v>53.167594019409094</v>
      </c>
      <c r="C37" s="498">
        <v>1.1188407105735159</v>
      </c>
      <c r="D37" s="498">
        <v>3.5338860672853385</v>
      </c>
      <c r="E37" s="498">
        <v>5.1295326148845817</v>
      </c>
      <c r="F37" s="498">
        <v>1.0450677716389472</v>
      </c>
      <c r="G37" s="499">
        <f t="shared" si="0"/>
        <v>63.994921183791476</v>
      </c>
      <c r="H37" s="360"/>
    </row>
    <row r="38" spans="1:8" s="351" customFormat="1" ht="10.5" customHeight="1">
      <c r="A38" s="346" t="s">
        <v>263</v>
      </c>
      <c r="B38" s="498">
        <v>43.811507856769794</v>
      </c>
      <c r="C38" s="498">
        <v>1.0456038259615952</v>
      </c>
      <c r="D38" s="498">
        <v>2.6980640512889797</v>
      </c>
      <c r="E38" s="498">
        <v>3.9821323609792993</v>
      </c>
      <c r="F38" s="498">
        <v>1.1722105371685099</v>
      </c>
      <c r="G38" s="499">
        <f t="shared" si="0"/>
        <v>52.709518632168177</v>
      </c>
      <c r="H38" s="360"/>
    </row>
    <row r="39" spans="1:8" s="351" customFormat="1" ht="10.5" customHeight="1">
      <c r="A39" s="346" t="s">
        <v>176</v>
      </c>
      <c r="B39" s="498">
        <v>45.655754063772804</v>
      </c>
      <c r="C39" s="498">
        <v>0.90459004112097074</v>
      </c>
      <c r="D39" s="498">
        <v>3.0733651712978891</v>
      </c>
      <c r="E39" s="498">
        <v>4.5515761220824986</v>
      </c>
      <c r="F39" s="498">
        <v>1.0301622178822851</v>
      </c>
      <c r="G39" s="499">
        <f t="shared" si="0"/>
        <v>55.215447616156446</v>
      </c>
      <c r="H39" s="360"/>
    </row>
    <row r="40" spans="1:8" s="351" customFormat="1" ht="10.5" customHeight="1">
      <c r="A40" s="346" t="s">
        <v>109</v>
      </c>
      <c r="B40" s="498">
        <v>44.360164410536569</v>
      </c>
      <c r="C40" s="498">
        <v>0.90247556310131971</v>
      </c>
      <c r="D40" s="498">
        <v>2.7463223221885773</v>
      </c>
      <c r="E40" s="498">
        <v>3.7360047097079585</v>
      </c>
      <c r="F40" s="498">
        <v>0.95435108312817529</v>
      </c>
      <c r="G40" s="499">
        <f t="shared" si="0"/>
        <v>52.699318088662594</v>
      </c>
      <c r="H40" s="360"/>
    </row>
    <row r="41" spans="1:8" s="361" customFormat="1" ht="10.5" customHeight="1">
      <c r="A41" s="346" t="s">
        <v>295</v>
      </c>
      <c r="B41" s="498">
        <v>42.874667031514726</v>
      </c>
      <c r="C41" s="498">
        <v>1.5220815002792729</v>
      </c>
      <c r="D41" s="498">
        <v>2.2288446635309018</v>
      </c>
      <c r="E41" s="498">
        <v>5.2364166320376997</v>
      </c>
      <c r="F41" s="498">
        <v>0.96282111992186448</v>
      </c>
      <c r="G41" s="499">
        <f t="shared" si="0"/>
        <v>52.824830947284461</v>
      </c>
      <c r="H41" s="360"/>
    </row>
    <row r="42" spans="1:8" s="361" customFormat="1" ht="10.5" customHeight="1">
      <c r="A42" s="346" t="s">
        <v>571</v>
      </c>
      <c r="B42" s="498">
        <v>42.205922355993167</v>
      </c>
      <c r="C42" s="498">
        <v>1.9577251385765275</v>
      </c>
      <c r="D42" s="498">
        <v>1.8743067756076828</v>
      </c>
      <c r="E42" s="498">
        <v>5.047664231931499</v>
      </c>
      <c r="F42" s="498">
        <v>0.8680124530007739</v>
      </c>
      <c r="G42" s="499">
        <f t="shared" si="0"/>
        <v>51.953630955109652</v>
      </c>
      <c r="H42" s="360"/>
    </row>
    <row r="43" spans="1:8" s="361" customFormat="1" ht="10.5" customHeight="1">
      <c r="A43" s="346" t="s">
        <v>578</v>
      </c>
      <c r="B43" s="498">
        <v>39.318639565705467</v>
      </c>
      <c r="C43" s="498">
        <v>2.0923102819465633</v>
      </c>
      <c r="D43" s="498">
        <v>1.6888420362048187</v>
      </c>
      <c r="E43" s="498">
        <v>5.5170928899337603</v>
      </c>
      <c r="F43" s="498">
        <v>0.98089305339574151</v>
      </c>
      <c r="G43" s="499">
        <f t="shared" si="0"/>
        <v>49.597777827186356</v>
      </c>
      <c r="H43" s="360"/>
    </row>
    <row r="44" spans="1:8" s="361" customFormat="1" ht="10.5" customHeight="1">
      <c r="A44" s="346" t="s">
        <v>608</v>
      </c>
      <c r="B44" s="498">
        <v>40.257671123617385</v>
      </c>
      <c r="C44" s="498">
        <v>1.151727238540698</v>
      </c>
      <c r="D44" s="498">
        <v>1.43147403292522</v>
      </c>
      <c r="E44" s="498">
        <v>5.1410896169904685</v>
      </c>
      <c r="F44" s="498">
        <v>1.0758270999101616</v>
      </c>
      <c r="G44" s="499">
        <f t="shared" si="0"/>
        <v>49.057789111983944</v>
      </c>
      <c r="H44" s="360"/>
    </row>
    <row r="45" spans="1:8" s="361" customFormat="1" ht="10.5" customHeight="1">
      <c r="A45" s="346" t="s">
        <v>633</v>
      </c>
      <c r="B45" s="501">
        <v>37.198074968797428</v>
      </c>
      <c r="C45" s="501">
        <v>1.634709122612559</v>
      </c>
      <c r="D45" s="501">
        <v>1.910536779057366</v>
      </c>
      <c r="E45" s="501">
        <v>5.2301871083851212</v>
      </c>
      <c r="F45" s="501">
        <v>1.0587870441671545</v>
      </c>
      <c r="G45" s="582">
        <f t="shared" si="0"/>
        <v>47.032295023019628</v>
      </c>
      <c r="H45" s="360"/>
    </row>
    <row r="46" spans="1:8" ht="12.95" customHeight="1">
      <c r="A46" s="3"/>
      <c r="B46" s="622" t="s">
        <v>476</v>
      </c>
      <c r="C46" s="622"/>
      <c r="D46" s="622"/>
      <c r="E46" s="622"/>
      <c r="F46" s="622"/>
      <c r="G46" s="622"/>
    </row>
    <row r="47" spans="1:8" ht="10.15" customHeight="1">
      <c r="A47" s="3"/>
      <c r="B47" s="493" t="s">
        <v>470</v>
      </c>
      <c r="C47" s="493" t="s">
        <v>471</v>
      </c>
      <c r="D47" s="58"/>
      <c r="E47" s="58"/>
      <c r="F47" s="58"/>
      <c r="G47" s="58"/>
      <c r="H47" s="492"/>
    </row>
    <row r="48" spans="1:8" ht="10.15" customHeight="1">
      <c r="A48" s="3"/>
      <c r="B48" s="494" t="s">
        <v>380</v>
      </c>
      <c r="C48" s="494" t="s">
        <v>381</v>
      </c>
      <c r="D48" s="494" t="s">
        <v>472</v>
      </c>
      <c r="E48" s="494" t="s">
        <v>473</v>
      </c>
      <c r="F48" s="292" t="s">
        <v>474</v>
      </c>
      <c r="G48" s="292" t="s">
        <v>364</v>
      </c>
      <c r="H48" s="492"/>
    </row>
    <row r="49" spans="1:12" ht="15" customHeight="1">
      <c r="A49" s="3"/>
      <c r="B49" s="618" t="s">
        <v>529</v>
      </c>
      <c r="C49" s="618"/>
      <c r="D49" s="618"/>
      <c r="E49" s="618"/>
      <c r="F49" s="618"/>
      <c r="G49" s="618"/>
      <c r="H49" s="492"/>
    </row>
    <row r="50" spans="1:12" ht="3" customHeight="1">
      <c r="A50" s="3"/>
      <c r="B50" s="403"/>
      <c r="C50" s="403"/>
      <c r="D50" s="403"/>
      <c r="E50" s="403"/>
      <c r="F50" s="403"/>
      <c r="G50" s="333"/>
      <c r="H50" s="492"/>
    </row>
    <row r="51" spans="1:12" ht="10.5" customHeight="1">
      <c r="A51" s="6" t="s">
        <v>76</v>
      </c>
      <c r="B51" s="153">
        <v>12.36407990746458</v>
      </c>
      <c r="C51" s="153">
        <v>1.9514954969039637</v>
      </c>
      <c r="D51" s="153">
        <v>6.6527865744724499</v>
      </c>
      <c r="E51" s="153">
        <v>2.0318126217150732</v>
      </c>
      <c r="F51" s="153">
        <v>0.41951279172872902</v>
      </c>
      <c r="G51" s="497">
        <f t="shared" ref="G51:G78" si="1">SUM(B51:F51)</f>
        <v>23.419687392284796</v>
      </c>
      <c r="H51" s="496"/>
      <c r="I51" s="6"/>
      <c r="J51" s="153"/>
      <c r="K51" s="153"/>
      <c r="L51" s="30"/>
    </row>
    <row r="52" spans="1:12" ht="10.5" customHeight="1">
      <c r="A52" s="6" t="s">
        <v>77</v>
      </c>
      <c r="B52" s="153">
        <v>11.694867951832139</v>
      </c>
      <c r="C52" s="153">
        <v>1.9388514960107177</v>
      </c>
      <c r="D52" s="153">
        <v>7.2013436755105804</v>
      </c>
      <c r="E52" s="153">
        <v>2.0852592634654949</v>
      </c>
      <c r="F52" s="153">
        <v>0.38334984447799503</v>
      </c>
      <c r="G52" s="497">
        <f t="shared" si="1"/>
        <v>23.303672231296925</v>
      </c>
      <c r="H52" s="496"/>
      <c r="I52" s="6"/>
      <c r="J52" s="153"/>
      <c r="K52" s="153"/>
      <c r="L52" s="30"/>
    </row>
    <row r="53" spans="1:12" ht="10.5" customHeight="1">
      <c r="A53" s="6" t="s">
        <v>78</v>
      </c>
      <c r="B53" s="153">
        <v>15.038163605867517</v>
      </c>
      <c r="C53" s="153">
        <v>1.8804423226376485</v>
      </c>
      <c r="D53" s="153">
        <v>7.8363591945894502</v>
      </c>
      <c r="E53" s="153">
        <v>2.3406213093265622</v>
      </c>
      <c r="F53" s="153">
        <v>0.52</v>
      </c>
      <c r="G53" s="497">
        <f t="shared" si="1"/>
        <v>27.615586432421175</v>
      </c>
      <c r="H53" s="496"/>
      <c r="I53" s="6"/>
      <c r="J53" s="153"/>
      <c r="K53" s="153"/>
      <c r="L53" s="30"/>
    </row>
    <row r="54" spans="1:12" ht="10.5" customHeight="1">
      <c r="A54" s="6" t="s">
        <v>79</v>
      </c>
      <c r="B54" s="153">
        <v>11.86537224770254</v>
      </c>
      <c r="C54" s="153">
        <v>1.8243919932025729</v>
      </c>
      <c r="D54" s="153">
        <v>5.9807506850478998</v>
      </c>
      <c r="E54" s="153">
        <v>2.1741284576679436</v>
      </c>
      <c r="F54" s="153">
        <v>0.45255645007116002</v>
      </c>
      <c r="G54" s="497">
        <f t="shared" si="1"/>
        <v>22.297199833692119</v>
      </c>
      <c r="H54" s="496"/>
      <c r="I54" s="6"/>
      <c r="J54" s="153"/>
      <c r="K54" s="153"/>
      <c r="L54" s="30"/>
    </row>
    <row r="55" spans="1:12" ht="10.5" customHeight="1">
      <c r="A55" s="6" t="s">
        <v>80</v>
      </c>
      <c r="B55" s="153">
        <v>11.597233987235079</v>
      </c>
      <c r="C55" s="153">
        <v>1.3910062991264971</v>
      </c>
      <c r="D55" s="153">
        <v>5.5065777283676098</v>
      </c>
      <c r="E55" s="153">
        <v>2.3185079762941565</v>
      </c>
      <c r="F55" s="153">
        <v>0.56000000000000005</v>
      </c>
      <c r="G55" s="497">
        <f t="shared" si="1"/>
        <v>21.373325991023339</v>
      </c>
      <c r="H55" s="496"/>
      <c r="I55" s="6"/>
      <c r="J55" s="153"/>
      <c r="K55" s="153"/>
      <c r="L55" s="30"/>
    </row>
    <row r="56" spans="1:12" ht="10.5" customHeight="1">
      <c r="A56" s="6" t="s">
        <v>81</v>
      </c>
      <c r="B56" s="153">
        <v>13.4328384257701</v>
      </c>
      <c r="C56" s="153">
        <v>1.5471152941753026</v>
      </c>
      <c r="D56" s="153">
        <v>6.1325457565160804</v>
      </c>
      <c r="E56" s="153">
        <v>2.4926347971095053</v>
      </c>
      <c r="F56" s="153">
        <v>0.58057152872248996</v>
      </c>
      <c r="G56" s="497">
        <f t="shared" si="1"/>
        <v>24.18570580229348</v>
      </c>
      <c r="H56" s="496"/>
      <c r="I56" s="6"/>
      <c r="J56" s="153"/>
      <c r="K56" s="153"/>
      <c r="L56" s="30"/>
    </row>
    <row r="57" spans="1:12" ht="10.5" customHeight="1">
      <c r="A57" s="6" t="s">
        <v>82</v>
      </c>
      <c r="B57" s="153">
        <v>12.813042618737747</v>
      </c>
      <c r="C57" s="153">
        <v>1.782433851002549</v>
      </c>
      <c r="D57" s="153">
        <v>6.35</v>
      </c>
      <c r="E57" s="153">
        <v>2.501256061225682</v>
      </c>
      <c r="F57" s="153">
        <v>0.51</v>
      </c>
      <c r="G57" s="497">
        <f t="shared" si="1"/>
        <v>23.956732530965979</v>
      </c>
      <c r="H57" s="496"/>
      <c r="I57" s="6"/>
      <c r="J57" s="153"/>
      <c r="K57" s="153"/>
      <c r="L57" s="30"/>
    </row>
    <row r="58" spans="1:12" ht="10.5" customHeight="1">
      <c r="A58" s="6" t="s">
        <v>83</v>
      </c>
      <c r="B58" s="153">
        <v>13.900967672158714</v>
      </c>
      <c r="C58" s="153">
        <v>1.7760066500502285</v>
      </c>
      <c r="D58" s="153">
        <v>6.69</v>
      </c>
      <c r="E58" s="153">
        <v>2.4927290474142216</v>
      </c>
      <c r="F58" s="153">
        <v>0.557490132428345</v>
      </c>
      <c r="G58" s="497">
        <f t="shared" si="1"/>
        <v>25.417193502051511</v>
      </c>
      <c r="H58" s="496"/>
      <c r="I58" s="6"/>
      <c r="J58" s="153"/>
      <c r="K58" s="153"/>
      <c r="L58" s="30"/>
    </row>
    <row r="59" spans="1:12" ht="10.5" customHeight="1">
      <c r="A59" s="6" t="s">
        <v>84</v>
      </c>
      <c r="B59" s="153">
        <v>12.167897081773413</v>
      </c>
      <c r="C59" s="153">
        <v>1.7055316178475175</v>
      </c>
      <c r="D59" s="153">
        <v>6.6</v>
      </c>
      <c r="E59" s="153">
        <v>2.408953975924355</v>
      </c>
      <c r="F59" s="153">
        <v>0.69238538891416002</v>
      </c>
      <c r="G59" s="497">
        <f t="shared" si="1"/>
        <v>23.574768064459448</v>
      </c>
      <c r="H59" s="496"/>
      <c r="I59" s="6"/>
      <c r="J59" s="153"/>
      <c r="K59" s="153"/>
      <c r="L59" s="30"/>
    </row>
    <row r="60" spans="1:12" ht="10.5" customHeight="1">
      <c r="A60" s="6" t="s">
        <v>85</v>
      </c>
      <c r="B60" s="153">
        <v>12.371916166946031</v>
      </c>
      <c r="C60" s="153">
        <v>1.329234220763635</v>
      </c>
      <c r="D60" s="153">
        <v>4.5915048319184111</v>
      </c>
      <c r="E60" s="153">
        <v>2.6004930446917265</v>
      </c>
      <c r="F60" s="153">
        <v>0.66054315347524095</v>
      </c>
      <c r="G60" s="497">
        <f t="shared" si="1"/>
        <v>21.553691417795047</v>
      </c>
      <c r="H60" s="496"/>
      <c r="I60" s="6"/>
      <c r="J60" s="153"/>
      <c r="K60" s="153"/>
      <c r="L60" s="30"/>
    </row>
    <row r="61" spans="1:12" ht="10.5" customHeight="1">
      <c r="A61" s="6" t="s">
        <v>86</v>
      </c>
      <c r="B61" s="153">
        <v>8.4334362269870837</v>
      </c>
      <c r="C61" s="153">
        <v>1.3867124424609729</v>
      </c>
      <c r="D61" s="153">
        <v>5.86</v>
      </c>
      <c r="E61" s="153">
        <v>2.5987705585733072</v>
      </c>
      <c r="F61" s="153">
        <v>0.75</v>
      </c>
      <c r="G61" s="497">
        <f t="shared" si="1"/>
        <v>19.028919228021362</v>
      </c>
      <c r="H61" s="496"/>
      <c r="I61" s="6"/>
      <c r="J61" s="153"/>
      <c r="K61" s="153"/>
      <c r="L61" s="30"/>
    </row>
    <row r="62" spans="1:12" ht="10.5" customHeight="1">
      <c r="A62" s="6" t="s">
        <v>87</v>
      </c>
      <c r="B62" s="153">
        <v>12.843733563973396</v>
      </c>
      <c r="C62" s="153">
        <v>1.9409168814380506</v>
      </c>
      <c r="D62" s="153">
        <v>5.92</v>
      </c>
      <c r="E62" s="153">
        <v>2.5275031665797405</v>
      </c>
      <c r="F62" s="153">
        <v>1.02</v>
      </c>
      <c r="G62" s="497">
        <f t="shared" si="1"/>
        <v>24.252153611991186</v>
      </c>
      <c r="H62" s="496"/>
      <c r="I62" s="6"/>
      <c r="J62" s="153"/>
      <c r="K62" s="153"/>
      <c r="L62" s="30"/>
    </row>
    <row r="63" spans="1:12" ht="10.5" customHeight="1">
      <c r="A63" s="6" t="s">
        <v>88</v>
      </c>
      <c r="B63" s="153">
        <v>14.145225487142216</v>
      </c>
      <c r="C63" s="153">
        <v>1.874159894215683</v>
      </c>
      <c r="D63" s="153">
        <v>6.2</v>
      </c>
      <c r="E63" s="153">
        <v>2.6369132634300594</v>
      </c>
      <c r="F63" s="153">
        <v>0.95</v>
      </c>
      <c r="G63" s="497">
        <f t="shared" si="1"/>
        <v>25.806298644787958</v>
      </c>
      <c r="H63" s="496"/>
      <c r="I63" s="6"/>
      <c r="J63" s="153"/>
      <c r="K63" s="153"/>
      <c r="L63" s="30"/>
    </row>
    <row r="64" spans="1:12" ht="10.5" customHeight="1">
      <c r="A64" s="6" t="s">
        <v>89</v>
      </c>
      <c r="B64" s="153">
        <v>12.93781009474748</v>
      </c>
      <c r="C64" s="153">
        <v>2.1099770923825494</v>
      </c>
      <c r="D64" s="153">
        <v>6.07</v>
      </c>
      <c r="E64" s="153">
        <v>2.6563302654109591</v>
      </c>
      <c r="F64" s="153">
        <v>0.97</v>
      </c>
      <c r="G64" s="497">
        <f t="shared" si="1"/>
        <v>24.744117452540987</v>
      </c>
      <c r="H64" s="496"/>
      <c r="I64" s="6"/>
      <c r="J64" s="153"/>
      <c r="K64" s="153"/>
      <c r="L64" s="30"/>
    </row>
    <row r="65" spans="1:25" ht="10.5" customHeight="1">
      <c r="A65" s="88" t="s">
        <v>90</v>
      </c>
      <c r="B65" s="502">
        <v>11.825892200147166</v>
      </c>
      <c r="C65" s="502">
        <v>1.9999114042702621</v>
      </c>
      <c r="D65" s="502">
        <v>6</v>
      </c>
      <c r="E65" s="502">
        <v>2.8370966219150664</v>
      </c>
      <c r="F65" s="502">
        <v>1.18</v>
      </c>
      <c r="G65" s="497">
        <f t="shared" si="1"/>
        <v>23.842900226332496</v>
      </c>
      <c r="H65" s="496"/>
      <c r="I65" s="88"/>
      <c r="J65" s="502"/>
      <c r="K65" s="153"/>
      <c r="L65" s="30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</row>
    <row r="66" spans="1:25" ht="10.5" customHeight="1">
      <c r="A66" s="23" t="s">
        <v>91</v>
      </c>
      <c r="B66" s="502">
        <v>12.580559214798596</v>
      </c>
      <c r="C66" s="502">
        <v>2.1627061207696405</v>
      </c>
      <c r="D66" s="502">
        <v>5.85</v>
      </c>
      <c r="E66" s="502">
        <v>2.8602034151348312</v>
      </c>
      <c r="F66" s="502">
        <v>1.1399999999999999</v>
      </c>
      <c r="G66" s="497">
        <f t="shared" si="1"/>
        <v>24.593468750703064</v>
      </c>
      <c r="H66" s="496"/>
      <c r="I66" s="23"/>
      <c r="J66" s="502"/>
      <c r="K66" s="153"/>
      <c r="L66" s="30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</row>
    <row r="67" spans="1:25" ht="10.5" customHeight="1">
      <c r="A67" s="23" t="s">
        <v>259</v>
      </c>
      <c r="B67" s="502">
        <v>13.913571103843731</v>
      </c>
      <c r="C67" s="502">
        <v>2.5360114906635278</v>
      </c>
      <c r="D67" s="502">
        <v>6.1807016055561892</v>
      </c>
      <c r="E67" s="502">
        <v>2.7585542986341895</v>
      </c>
      <c r="F67" s="502">
        <v>1.1499999999999999</v>
      </c>
      <c r="G67" s="497">
        <f t="shared" si="1"/>
        <v>26.538838498697636</v>
      </c>
      <c r="H67" s="496"/>
      <c r="I67" s="23"/>
      <c r="J67" s="502"/>
      <c r="K67" s="153"/>
      <c r="L67" s="30"/>
    </row>
    <row r="68" spans="1:25" ht="10.5" customHeight="1">
      <c r="A68" s="23" t="s">
        <v>93</v>
      </c>
      <c r="B68" s="502">
        <v>14.611603341124459</v>
      </c>
      <c r="C68" s="502">
        <v>2.1801692861580739</v>
      </c>
      <c r="D68" s="502">
        <v>5.936385572030499</v>
      </c>
      <c r="E68" s="502">
        <v>2.4631646473924387</v>
      </c>
      <c r="F68" s="502">
        <v>1.4</v>
      </c>
      <c r="G68" s="497">
        <f t="shared" si="1"/>
        <v>26.59132284670547</v>
      </c>
      <c r="H68" s="496"/>
      <c r="I68" s="23"/>
      <c r="J68" s="502"/>
      <c r="K68" s="153"/>
      <c r="L68" s="30"/>
    </row>
    <row r="69" spans="1:25" ht="10.5" customHeight="1">
      <c r="A69" s="23" t="s">
        <v>94</v>
      </c>
      <c r="B69" s="502">
        <v>8.3765524675436325</v>
      </c>
      <c r="C69" s="502">
        <v>2.3152021914075358</v>
      </c>
      <c r="D69" s="502">
        <v>5.7500990812466224</v>
      </c>
      <c r="E69" s="502">
        <v>2.612161480814267</v>
      </c>
      <c r="F69" s="502">
        <v>1.333140843091335</v>
      </c>
      <c r="G69" s="497">
        <f t="shared" si="1"/>
        <v>20.387156064103394</v>
      </c>
      <c r="H69" s="496"/>
      <c r="I69" s="23"/>
      <c r="J69" s="502"/>
      <c r="K69" s="153"/>
      <c r="L69" s="30"/>
    </row>
    <row r="70" spans="1:25" ht="10.5" customHeight="1">
      <c r="A70" s="23" t="s">
        <v>290</v>
      </c>
      <c r="B70" s="502">
        <v>11.737480361253487</v>
      </c>
      <c r="C70" s="502">
        <v>2.8764465698432597</v>
      </c>
      <c r="D70" s="502">
        <v>5.0873487415295262</v>
      </c>
      <c r="E70" s="502">
        <v>2.441200634929674</v>
      </c>
      <c r="F70" s="502">
        <v>1.3941165382862271</v>
      </c>
      <c r="G70" s="497">
        <f t="shared" si="1"/>
        <v>23.536592845842176</v>
      </c>
      <c r="H70" s="496"/>
      <c r="I70" s="23"/>
      <c r="J70" s="502"/>
      <c r="K70" s="153"/>
      <c r="L70" s="30"/>
    </row>
    <row r="71" spans="1:25" ht="10.5" customHeight="1">
      <c r="A71" s="23" t="s">
        <v>96</v>
      </c>
      <c r="B71" s="502">
        <v>11.880633303779296</v>
      </c>
      <c r="C71" s="502">
        <v>2.732640075026076</v>
      </c>
      <c r="D71" s="502">
        <v>4.8458463757740073</v>
      </c>
      <c r="E71" s="502">
        <v>2.9654493703485243</v>
      </c>
      <c r="F71" s="502">
        <v>1.5015298421891639</v>
      </c>
      <c r="G71" s="497">
        <f t="shared" si="1"/>
        <v>23.926098967117067</v>
      </c>
      <c r="H71" s="496"/>
      <c r="I71" s="23"/>
      <c r="J71" s="502"/>
      <c r="K71" s="153"/>
      <c r="L71" s="30"/>
    </row>
    <row r="72" spans="1:25" ht="10.5" customHeight="1">
      <c r="A72" s="23" t="s">
        <v>97</v>
      </c>
      <c r="B72" s="502">
        <v>11.744268018454308</v>
      </c>
      <c r="C72" s="502">
        <v>2.5652837667400354</v>
      </c>
      <c r="D72" s="502">
        <v>4.6279820376797369</v>
      </c>
      <c r="E72" s="502">
        <v>3.3354700209799892</v>
      </c>
      <c r="F72" s="502">
        <v>1.1005327072069446</v>
      </c>
      <c r="G72" s="497">
        <f t="shared" si="1"/>
        <v>23.373536551061015</v>
      </c>
      <c r="H72" s="496"/>
      <c r="I72" s="23"/>
      <c r="J72" s="502"/>
      <c r="K72" s="153"/>
      <c r="L72" s="30"/>
    </row>
    <row r="73" spans="1:25" ht="10.5" customHeight="1">
      <c r="A73" s="23" t="s">
        <v>98</v>
      </c>
      <c r="B73" s="502">
        <v>11.895816325798689</v>
      </c>
      <c r="C73" s="502">
        <v>2.7323265028110768</v>
      </c>
      <c r="D73" s="502">
        <v>4.0984421370251782</v>
      </c>
      <c r="E73" s="502">
        <v>3.3269787614728656</v>
      </c>
      <c r="F73" s="502">
        <v>1.7695265422240458</v>
      </c>
      <c r="G73" s="497">
        <f t="shared" si="1"/>
        <v>23.823090269331857</v>
      </c>
      <c r="H73" s="496"/>
      <c r="I73" s="23"/>
      <c r="J73" s="502"/>
      <c r="K73" s="502"/>
      <c r="L73" s="30"/>
    </row>
    <row r="74" spans="1:25" ht="10.5" customHeight="1">
      <c r="A74" s="23" t="s">
        <v>99</v>
      </c>
      <c r="B74" s="502">
        <v>10.803085470499475</v>
      </c>
      <c r="C74" s="502">
        <v>2.7776881538075724</v>
      </c>
      <c r="D74" s="502">
        <v>4.140898692157406</v>
      </c>
      <c r="E74" s="502">
        <v>3.1234499015698209</v>
      </c>
      <c r="F74" s="502">
        <v>1.850104174383485</v>
      </c>
      <c r="G74" s="497">
        <f t="shared" si="1"/>
        <v>22.695226392417759</v>
      </c>
      <c r="H74" s="496"/>
      <c r="I74" s="23"/>
      <c r="J74" s="502"/>
      <c r="K74" s="153"/>
      <c r="L74" s="30"/>
    </row>
    <row r="75" spans="1:25" ht="10.5" customHeight="1">
      <c r="A75" s="23" t="s">
        <v>100</v>
      </c>
      <c r="B75" s="502">
        <v>11.428656457125609</v>
      </c>
      <c r="C75" s="502">
        <v>2.5135661122309405</v>
      </c>
      <c r="D75" s="502">
        <v>2.6492955358846291</v>
      </c>
      <c r="E75" s="502">
        <v>2.9458935447589765</v>
      </c>
      <c r="F75" s="502">
        <v>2.0911024192689878</v>
      </c>
      <c r="G75" s="497">
        <f t="shared" si="1"/>
        <v>21.628514069269144</v>
      </c>
      <c r="H75" s="496"/>
      <c r="I75" s="23"/>
      <c r="J75" s="502"/>
      <c r="K75" s="153"/>
      <c r="L75" s="30"/>
    </row>
    <row r="76" spans="1:25" ht="10.5" customHeight="1">
      <c r="A76" s="23" t="s">
        <v>292</v>
      </c>
      <c r="B76" s="502">
        <v>10.243935907665454</v>
      </c>
      <c r="C76" s="502">
        <v>2.6917133121992682</v>
      </c>
      <c r="D76" s="502">
        <v>2.3069424966000871</v>
      </c>
      <c r="E76" s="502">
        <v>4.1472301349012417</v>
      </c>
      <c r="F76" s="502">
        <v>2.2550303596826087</v>
      </c>
      <c r="G76" s="497">
        <f t="shared" si="1"/>
        <v>21.644852211048658</v>
      </c>
      <c r="H76" s="496"/>
      <c r="I76" s="23"/>
      <c r="J76" s="502"/>
      <c r="K76" s="153"/>
      <c r="L76" s="30"/>
    </row>
    <row r="77" spans="1:25" ht="10.5" customHeight="1">
      <c r="A77" s="23" t="s">
        <v>102</v>
      </c>
      <c r="B77" s="502">
        <v>7.4604311097143006</v>
      </c>
      <c r="C77" s="502">
        <v>2.5674627583986904</v>
      </c>
      <c r="D77" s="502">
        <v>2.8369170064041458</v>
      </c>
      <c r="E77" s="502">
        <v>2.8076177095353616</v>
      </c>
      <c r="F77" s="502">
        <v>2.2701013265327736</v>
      </c>
      <c r="G77" s="497">
        <f t="shared" si="1"/>
        <v>17.942529910585272</v>
      </c>
      <c r="H77" s="496"/>
      <c r="I77" s="23"/>
      <c r="J77" s="502"/>
      <c r="K77" s="153"/>
      <c r="L77" s="30"/>
    </row>
    <row r="78" spans="1:25" ht="10.5" customHeight="1">
      <c r="A78" s="23" t="s">
        <v>103</v>
      </c>
      <c r="B78" s="502">
        <v>9.9282790040245779</v>
      </c>
      <c r="C78" s="502">
        <v>3.0848956605511662</v>
      </c>
      <c r="D78" s="502">
        <v>3.1561000234891208</v>
      </c>
      <c r="E78" s="502">
        <v>1.9667991367261435</v>
      </c>
      <c r="F78" s="502">
        <v>2.4807242091436281</v>
      </c>
      <c r="G78" s="497">
        <f t="shared" si="1"/>
        <v>20.616798033934636</v>
      </c>
      <c r="H78" s="496"/>
      <c r="I78" s="23"/>
      <c r="J78" s="502"/>
      <c r="K78" s="153"/>
      <c r="L78" s="30"/>
    </row>
    <row r="79" spans="1:25" ht="10.5" customHeight="1">
      <c r="A79" s="23" t="s">
        <v>104</v>
      </c>
      <c r="B79" s="502">
        <v>9.0590101608184845</v>
      </c>
      <c r="C79" s="498">
        <v>3.1656519694662433</v>
      </c>
      <c r="D79" s="498">
        <v>2.7952344601084333</v>
      </c>
      <c r="E79" s="502">
        <v>3.1220053307669886</v>
      </c>
      <c r="F79" s="502">
        <v>2.5486169795412636</v>
      </c>
      <c r="G79" s="497">
        <f>SUM(B79:F79)</f>
        <v>20.690518900701413</v>
      </c>
      <c r="H79" s="496"/>
      <c r="I79" s="23"/>
      <c r="J79" s="502"/>
      <c r="K79" s="153"/>
      <c r="L79" s="30"/>
    </row>
    <row r="80" spans="1:25" s="351" customFormat="1" ht="10.5" customHeight="1">
      <c r="A80" s="346" t="s">
        <v>175</v>
      </c>
      <c r="B80" s="498">
        <v>9.683060980914739</v>
      </c>
      <c r="C80" s="498">
        <v>3.7790224395285117</v>
      </c>
      <c r="D80" s="498">
        <v>2.7634373911548589</v>
      </c>
      <c r="E80" s="498">
        <v>2.7888866420490248</v>
      </c>
      <c r="F80" s="498">
        <v>2.5707868269656338</v>
      </c>
      <c r="G80" s="497">
        <f t="shared" ref="G80:G89" si="2">SUM(B80:F80)</f>
        <v>21.585194280612768</v>
      </c>
      <c r="H80" s="496"/>
      <c r="I80" s="346"/>
      <c r="J80" s="498"/>
      <c r="K80" s="498"/>
      <c r="L80" s="360"/>
    </row>
    <row r="81" spans="1:12" s="351" customFormat="1" ht="10.5" customHeight="1">
      <c r="A81" s="346" t="s">
        <v>262</v>
      </c>
      <c r="B81" s="498">
        <v>9.9662267686063899</v>
      </c>
      <c r="C81" s="498">
        <v>4.1481927565220023</v>
      </c>
      <c r="D81" s="498">
        <v>2.7171270596033228</v>
      </c>
      <c r="E81" s="498">
        <v>3.4671775825578797</v>
      </c>
      <c r="F81" s="498">
        <v>2.5075536737965773</v>
      </c>
      <c r="G81" s="497">
        <f t="shared" si="2"/>
        <v>22.806277841086171</v>
      </c>
      <c r="H81" s="496"/>
      <c r="I81" s="346"/>
      <c r="J81" s="498"/>
      <c r="K81" s="498"/>
      <c r="L81" s="360"/>
    </row>
    <row r="82" spans="1:12" s="351" customFormat="1" ht="10.5" customHeight="1">
      <c r="A82" s="346" t="s">
        <v>263</v>
      </c>
      <c r="B82" s="498">
        <v>10.469904630517682</v>
      </c>
      <c r="C82" s="498">
        <v>4.1752073421751108</v>
      </c>
      <c r="D82" s="498">
        <v>2.3739312622724955</v>
      </c>
      <c r="E82" s="498">
        <v>3.9479532353217004</v>
      </c>
      <c r="F82" s="498">
        <v>2.5708854578366829</v>
      </c>
      <c r="G82" s="497">
        <f t="shared" si="2"/>
        <v>23.537881928123674</v>
      </c>
      <c r="H82" s="496"/>
      <c r="I82" s="346"/>
      <c r="J82" s="498"/>
      <c r="K82" s="498"/>
      <c r="L82" s="360"/>
    </row>
    <row r="83" spans="1:12" s="351" customFormat="1" ht="10.5" customHeight="1">
      <c r="A83" s="346" t="s">
        <v>176</v>
      </c>
      <c r="B83" s="498">
        <v>10.389169487151072</v>
      </c>
      <c r="C83" s="498">
        <v>4.4929216807825245</v>
      </c>
      <c r="D83" s="498">
        <v>2.6391119324805903</v>
      </c>
      <c r="E83" s="498">
        <v>3.4845000854823818</v>
      </c>
      <c r="F83" s="498">
        <v>2.9649758761231664</v>
      </c>
      <c r="G83" s="497">
        <f t="shared" si="2"/>
        <v>23.970679062019734</v>
      </c>
      <c r="H83" s="496"/>
      <c r="I83" s="346"/>
      <c r="J83" s="498"/>
      <c r="K83" s="498"/>
      <c r="L83" s="360"/>
    </row>
    <row r="84" spans="1:12" s="351" customFormat="1" ht="10.5" customHeight="1">
      <c r="A84" s="346" t="s">
        <v>109</v>
      </c>
      <c r="B84" s="498">
        <v>9.3812346904733968</v>
      </c>
      <c r="C84" s="498">
        <v>5.0042425923312379</v>
      </c>
      <c r="D84" s="498">
        <v>2.4017164452870365</v>
      </c>
      <c r="E84" s="498">
        <v>3.4260567106079134</v>
      </c>
      <c r="F84" s="498">
        <v>3.0699700105750942</v>
      </c>
      <c r="G84" s="497">
        <f t="shared" si="2"/>
        <v>23.28322044927468</v>
      </c>
      <c r="H84" s="496"/>
      <c r="I84" s="346"/>
      <c r="J84" s="498"/>
      <c r="K84" s="498"/>
      <c r="L84" s="360"/>
    </row>
    <row r="85" spans="1:12" s="361" customFormat="1" ht="10.5" customHeight="1">
      <c r="A85" s="346" t="s">
        <v>295</v>
      </c>
      <c r="B85" s="498">
        <v>8.673377491294092</v>
      </c>
      <c r="C85" s="498">
        <v>5.2249155537547747</v>
      </c>
      <c r="D85" s="498">
        <v>2.2371240070631737</v>
      </c>
      <c r="E85" s="498">
        <v>3.6004273855202196</v>
      </c>
      <c r="F85" s="498">
        <v>3.017921044428685</v>
      </c>
      <c r="G85" s="497">
        <f t="shared" si="2"/>
        <v>22.753765482060945</v>
      </c>
      <c r="H85" s="496"/>
      <c r="I85" s="346"/>
      <c r="J85" s="498"/>
      <c r="K85" s="503"/>
      <c r="L85" s="500"/>
    </row>
    <row r="86" spans="1:12" s="361" customFormat="1" ht="10.5" customHeight="1">
      <c r="A86" s="346" t="s">
        <v>571</v>
      </c>
      <c r="B86" s="498">
        <v>9.1756434655557211</v>
      </c>
      <c r="C86" s="498">
        <v>5.2883381879687024</v>
      </c>
      <c r="D86" s="498">
        <v>1.9743207976258041</v>
      </c>
      <c r="E86" s="498">
        <v>4.1512408983704194</v>
      </c>
      <c r="F86" s="498">
        <v>3.4787176653870544</v>
      </c>
      <c r="G86" s="497">
        <f t="shared" si="2"/>
        <v>24.068261014907701</v>
      </c>
      <c r="H86" s="496"/>
      <c r="I86" s="346"/>
      <c r="J86" s="498"/>
      <c r="K86" s="503"/>
      <c r="L86" s="500"/>
    </row>
    <row r="87" spans="1:12" s="361" customFormat="1" ht="10.5" customHeight="1">
      <c r="A87" s="346" t="s">
        <v>578</v>
      </c>
      <c r="B87" s="498">
        <v>8.0310612588262149</v>
      </c>
      <c r="C87" s="498">
        <v>5.8610815415963993</v>
      </c>
      <c r="D87" s="498">
        <v>1.9161653796635101</v>
      </c>
      <c r="E87" s="498">
        <v>4.2622910812456904</v>
      </c>
      <c r="F87" s="498">
        <v>3.7522712374088631</v>
      </c>
      <c r="G87" s="497">
        <f t="shared" si="2"/>
        <v>23.822870498740677</v>
      </c>
      <c r="H87" s="496"/>
      <c r="I87" s="346"/>
      <c r="J87" s="498"/>
      <c r="K87" s="503"/>
      <c r="L87" s="500"/>
    </row>
    <row r="88" spans="1:12" s="361" customFormat="1" ht="10.5" customHeight="1">
      <c r="A88" s="346" t="s">
        <v>608</v>
      </c>
      <c r="B88" s="498">
        <v>8.1893338660168542</v>
      </c>
      <c r="C88" s="498">
        <v>5.9216351021595894</v>
      </c>
      <c r="D88" s="498">
        <v>1.5570327011534026</v>
      </c>
      <c r="E88" s="498">
        <v>4.2279078230841005</v>
      </c>
      <c r="F88" s="498">
        <v>4.0557821810718915</v>
      </c>
      <c r="G88" s="497">
        <f t="shared" si="2"/>
        <v>23.95169167348584</v>
      </c>
      <c r="H88" s="496"/>
      <c r="I88" s="346"/>
      <c r="J88" s="498"/>
      <c r="K88" s="503"/>
      <c r="L88" s="500"/>
    </row>
    <row r="89" spans="1:12" s="361" customFormat="1" ht="10.5" customHeight="1">
      <c r="A89" s="353" t="s">
        <v>633</v>
      </c>
      <c r="B89" s="501">
        <v>8.1475037555048679</v>
      </c>
      <c r="C89" s="501">
        <v>6.8739143300925392</v>
      </c>
      <c r="D89" s="501">
        <v>1.4312243561924132</v>
      </c>
      <c r="E89" s="501">
        <v>4.6754638771417705</v>
      </c>
      <c r="F89" s="501">
        <v>4.0975633970622374</v>
      </c>
      <c r="G89" s="583">
        <f t="shared" si="2"/>
        <v>25.225669715993828</v>
      </c>
      <c r="H89" s="496"/>
      <c r="I89" s="346"/>
      <c r="J89" s="498"/>
      <c r="K89" s="503"/>
      <c r="L89" s="500"/>
    </row>
    <row r="90" spans="1:12">
      <c r="A90" s="39" t="s">
        <v>601</v>
      </c>
      <c r="B90" s="403"/>
      <c r="C90" s="403"/>
      <c r="D90" s="403"/>
      <c r="E90" s="403"/>
      <c r="F90" s="403"/>
      <c r="G90" s="403"/>
      <c r="H90" s="496"/>
    </row>
    <row r="91" spans="1:12">
      <c r="A91" s="39" t="s">
        <v>603</v>
      </c>
      <c r="B91" s="403"/>
      <c r="C91" s="403"/>
      <c r="D91" s="403"/>
      <c r="E91" s="403"/>
      <c r="F91" s="403"/>
      <c r="G91" s="403"/>
      <c r="H91" s="496"/>
    </row>
    <row r="92" spans="1:12">
      <c r="A92" s="147" t="s">
        <v>602</v>
      </c>
      <c r="B92" s="403"/>
      <c r="C92" s="403"/>
      <c r="D92" s="403"/>
      <c r="E92" s="403"/>
      <c r="F92" s="403"/>
      <c r="G92" s="403"/>
      <c r="H92" s="492"/>
    </row>
    <row r="93" spans="1:12">
      <c r="A93" s="43" t="s">
        <v>477</v>
      </c>
      <c r="B93" s="403"/>
      <c r="C93" s="403"/>
      <c r="D93" s="403"/>
      <c r="E93" s="403"/>
      <c r="F93" s="403"/>
      <c r="G93" s="403"/>
      <c r="H93" s="492"/>
    </row>
    <row r="95" spans="1:12">
      <c r="B95" s="19"/>
      <c r="C95" s="19"/>
      <c r="D95" s="19"/>
      <c r="E95" s="19"/>
      <c r="F95" s="19"/>
      <c r="G95" s="19"/>
    </row>
    <row r="96" spans="1:12">
      <c r="B96" s="19"/>
      <c r="C96" s="19"/>
      <c r="D96" s="19"/>
      <c r="E96" s="19"/>
      <c r="F96" s="19"/>
      <c r="G96" s="19"/>
    </row>
    <row r="97" spans="2:7">
      <c r="B97" s="19"/>
      <c r="C97" s="19"/>
      <c r="D97" s="19"/>
      <c r="E97" s="19"/>
      <c r="F97" s="19"/>
      <c r="G97" s="19"/>
    </row>
  </sheetData>
  <mergeCells count="4">
    <mergeCell ref="B2:G2"/>
    <mergeCell ref="B5:G5"/>
    <mergeCell ref="B46:G46"/>
    <mergeCell ref="B49:G49"/>
  </mergeCells>
  <pageMargins left="0.66700000000000004" right="0.66700000000000004" top="0.66700000000000004" bottom="0.83299999999999996" header="0" footer="0"/>
  <pageSetup scale="71" firstPageNumber="101" orientation="portrait" useFirstPageNumber="1" horizontalDpi="300" verticalDpi="300" r:id="rId1"/>
  <headerFooter alignWithMargins="0"/>
  <ignoredErrors>
    <ignoredError sqref="G7:G45 G89:G90 G51:G88" unlockedFormula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B47"/>
  <sheetViews>
    <sheetView showGridLines="0" workbookViewId="0">
      <selection activeCell="R37" sqref="R37"/>
    </sheetView>
  </sheetViews>
  <sheetFormatPr defaultColWidth="9.7109375" defaultRowHeight="12"/>
  <cols>
    <col min="1" max="1" width="7" customWidth="1"/>
    <col min="2" max="12" width="8.5703125" customWidth="1"/>
    <col min="13" max="18" width="11.7109375" customWidth="1"/>
  </cols>
  <sheetData>
    <row r="1" spans="1:17">
      <c r="A1" s="1" t="s">
        <v>478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>
      <c r="A2" s="3"/>
      <c r="B2" s="58"/>
      <c r="C2" s="58"/>
      <c r="D2" s="58"/>
      <c r="E2" s="58"/>
      <c r="F2" s="58"/>
      <c r="G2" s="58" t="s">
        <v>399</v>
      </c>
      <c r="H2" s="493" t="s">
        <v>479</v>
      </c>
      <c r="I2" s="493" t="s">
        <v>471</v>
      </c>
      <c r="J2" s="58"/>
      <c r="K2" s="58"/>
      <c r="L2" s="58"/>
    </row>
    <row r="3" spans="1:17">
      <c r="A3" s="362" t="s">
        <v>425</v>
      </c>
      <c r="B3" s="292" t="s">
        <v>385</v>
      </c>
      <c r="C3" s="292" t="s">
        <v>401</v>
      </c>
      <c r="D3" s="292" t="s">
        <v>419</v>
      </c>
      <c r="E3" s="292" t="s">
        <v>404</v>
      </c>
      <c r="F3" s="292" t="s">
        <v>465</v>
      </c>
      <c r="G3" s="292" t="s">
        <v>389</v>
      </c>
      <c r="H3" s="494" t="s">
        <v>480</v>
      </c>
      <c r="I3" s="494" t="s">
        <v>381</v>
      </c>
      <c r="J3" s="494" t="s">
        <v>472</v>
      </c>
      <c r="K3" s="494" t="s">
        <v>473</v>
      </c>
      <c r="L3" s="292" t="s">
        <v>474</v>
      </c>
    </row>
    <row r="4" spans="1:17" ht="15" customHeight="1">
      <c r="A4" s="3"/>
      <c r="B4" s="618" t="s">
        <v>529</v>
      </c>
      <c r="C4" s="618"/>
      <c r="D4" s="618"/>
      <c r="E4" s="618"/>
      <c r="F4" s="618"/>
      <c r="G4" s="618"/>
      <c r="H4" s="618"/>
      <c r="I4" s="618"/>
      <c r="J4" s="618"/>
      <c r="K4" s="618"/>
      <c r="L4" s="618"/>
    </row>
    <row r="5" spans="1:17" ht="6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7" ht="10.15" customHeight="1">
      <c r="A6" s="6">
        <v>1980</v>
      </c>
      <c r="B6" s="467">
        <v>39.799759273657529</v>
      </c>
      <c r="C6" s="467">
        <v>47.22</v>
      </c>
      <c r="D6" s="467">
        <v>13.74</v>
      </c>
      <c r="E6" s="467">
        <v>7.4</v>
      </c>
      <c r="F6" s="504">
        <v>12.06930071480639</v>
      </c>
      <c r="G6" s="504">
        <v>3.1883670727101867</v>
      </c>
      <c r="H6" s="504">
        <v>95.265362336310702</v>
      </c>
      <c r="I6" s="567">
        <v>5.0582586090301502</v>
      </c>
      <c r="J6" s="504">
        <v>17.499110246282939</v>
      </c>
      <c r="K6" s="505">
        <v>5.3105396555960063</v>
      </c>
      <c r="L6" s="504">
        <v>0.54523495149060952</v>
      </c>
      <c r="M6" s="303"/>
      <c r="N6" s="6"/>
      <c r="O6" s="153"/>
      <c r="P6" s="153"/>
      <c r="Q6" s="30"/>
    </row>
    <row r="7" spans="1:17" ht="10.15" customHeight="1">
      <c r="A7" s="6">
        <v>1981</v>
      </c>
      <c r="B7" s="467">
        <v>34.593049684846221</v>
      </c>
      <c r="C7" s="467">
        <v>41.15</v>
      </c>
      <c r="D7" s="467">
        <v>12.11</v>
      </c>
      <c r="E7" s="467">
        <v>7.26</v>
      </c>
      <c r="F7" s="504">
        <v>11.256493997069132</v>
      </c>
      <c r="G7" s="504">
        <v>3.3375221554490664</v>
      </c>
      <c r="H7" s="504">
        <v>95.183402389719319</v>
      </c>
      <c r="I7" s="567">
        <v>4.0487506848838519</v>
      </c>
      <c r="J7" s="504">
        <v>19.687055496573233</v>
      </c>
      <c r="K7" s="505">
        <v>8.6336915270853307</v>
      </c>
      <c r="L7" s="504">
        <v>0.61170540367000525</v>
      </c>
      <c r="M7" s="303"/>
      <c r="N7" s="6"/>
      <c r="O7" s="153"/>
      <c r="P7" s="153"/>
      <c r="Q7" s="30"/>
    </row>
    <row r="8" spans="1:17" ht="10.15" customHeight="1">
      <c r="A8" s="6">
        <v>1982</v>
      </c>
      <c r="B8" s="467">
        <v>39.671380872070927</v>
      </c>
      <c r="C8" s="467">
        <v>51.25</v>
      </c>
      <c r="D8" s="467">
        <v>9.89</v>
      </c>
      <c r="E8" s="467">
        <v>6.55</v>
      </c>
      <c r="F8" s="504">
        <v>11.462089312763796</v>
      </c>
      <c r="G8" s="504">
        <v>3.4262780160904098</v>
      </c>
      <c r="H8" s="504">
        <v>86.674883120201429</v>
      </c>
      <c r="I8" s="567">
        <v>4.5478448498630426</v>
      </c>
      <c r="J8" s="504">
        <v>19.393968134142703</v>
      </c>
      <c r="K8" s="505">
        <v>6.7590516168203472</v>
      </c>
      <c r="L8" s="504">
        <v>0.64291369069506876</v>
      </c>
      <c r="M8" s="303"/>
      <c r="N8" s="6"/>
      <c r="O8" s="153"/>
      <c r="P8" s="153"/>
      <c r="Q8" s="30"/>
    </row>
    <row r="9" spans="1:17" ht="10.15" customHeight="1">
      <c r="A9" s="6">
        <v>1983</v>
      </c>
      <c r="B9" s="467">
        <v>41.586979216673384</v>
      </c>
      <c r="C9" s="467">
        <v>44.61</v>
      </c>
      <c r="D9" s="467">
        <v>8.58</v>
      </c>
      <c r="E9" s="467">
        <v>6.31</v>
      </c>
      <c r="F9" s="504">
        <v>11.40725582863935</v>
      </c>
      <c r="G9" s="504">
        <v>3.4339271980777362</v>
      </c>
      <c r="H9" s="504">
        <v>106.07620875947487</v>
      </c>
      <c r="I9" s="567">
        <v>3.9456524986449404</v>
      </c>
      <c r="J9" s="504">
        <v>19.370564675926751</v>
      </c>
      <c r="K9" s="505">
        <v>6.7372698209442072</v>
      </c>
      <c r="L9" s="504">
        <v>0.78989979513290631</v>
      </c>
      <c r="M9" s="303"/>
      <c r="N9" s="6"/>
      <c r="O9" s="153"/>
      <c r="P9" s="153"/>
      <c r="Q9" s="30"/>
    </row>
    <row r="10" spans="1:17" ht="10.15" customHeight="1">
      <c r="A10" s="6">
        <v>1984</v>
      </c>
      <c r="B10" s="467">
        <v>44.334537478733985</v>
      </c>
      <c r="C10" s="467">
        <v>48.17</v>
      </c>
      <c r="D10" s="467">
        <v>11.83</v>
      </c>
      <c r="E10" s="467">
        <v>5.76</v>
      </c>
      <c r="F10" s="504">
        <v>10.580565498933776</v>
      </c>
      <c r="G10" s="504">
        <v>4.0377344424323454</v>
      </c>
      <c r="H10" s="504">
        <v>92.130300943651292</v>
      </c>
      <c r="I10" s="567">
        <v>3.6771878755056102</v>
      </c>
      <c r="J10" s="504">
        <v>12.209167996855744</v>
      </c>
      <c r="K10" s="505">
        <v>5.224994814033824</v>
      </c>
      <c r="L10" s="504">
        <v>0.68196783992183019</v>
      </c>
      <c r="M10" s="303"/>
      <c r="N10" s="6"/>
      <c r="O10" s="153"/>
      <c r="P10" s="153"/>
      <c r="Q10" s="30"/>
    </row>
    <row r="11" spans="1:17" ht="10.15" customHeight="1">
      <c r="A11" s="6">
        <v>1985</v>
      </c>
      <c r="B11" s="467">
        <v>43.183762912531954</v>
      </c>
      <c r="C11" s="467">
        <v>50.46</v>
      </c>
      <c r="D11" s="467">
        <v>10.36</v>
      </c>
      <c r="E11" s="467">
        <v>6.22</v>
      </c>
      <c r="F11" s="504">
        <v>12.216016388566924</v>
      </c>
      <c r="G11" s="504">
        <v>4.0361069502570599</v>
      </c>
      <c r="H11" s="504">
        <v>89.955268066936668</v>
      </c>
      <c r="I11" s="504">
        <v>2.9110858571033189</v>
      </c>
      <c r="J11" s="504">
        <v>16.62582369832505</v>
      </c>
      <c r="K11" s="505">
        <v>6.1742681564245796</v>
      </c>
      <c r="L11" s="504">
        <v>0.84546106156796319</v>
      </c>
      <c r="M11" s="303"/>
      <c r="N11" s="6"/>
      <c r="O11" s="153"/>
      <c r="P11" s="153"/>
      <c r="Q11" s="30"/>
    </row>
    <row r="12" spans="1:17" ht="10.15" customHeight="1">
      <c r="A12" s="6">
        <v>1986</v>
      </c>
      <c r="B12" s="467">
        <v>43.136074360103784</v>
      </c>
      <c r="C12" s="467">
        <v>47.61</v>
      </c>
      <c r="D12" s="467">
        <v>10.52</v>
      </c>
      <c r="E12" s="467">
        <v>6.17</v>
      </c>
      <c r="F12" s="504">
        <v>13.749501750256595</v>
      </c>
      <c r="G12" s="504">
        <v>4.0106276724385106</v>
      </c>
      <c r="H12" s="504">
        <v>95.870710486203109</v>
      </c>
      <c r="I12" s="504">
        <v>2.7378942950579885</v>
      </c>
      <c r="J12" s="504">
        <v>14.617891211763695</v>
      </c>
      <c r="K12" s="505">
        <v>5.321151287752456</v>
      </c>
      <c r="L12" s="504">
        <v>0.97090457931942087</v>
      </c>
      <c r="M12" s="303"/>
      <c r="N12" s="6"/>
      <c r="O12" s="153"/>
      <c r="P12" s="153"/>
      <c r="Q12" s="30"/>
    </row>
    <row r="13" spans="1:17" ht="10.15" customHeight="1">
      <c r="A13" s="6">
        <v>1987</v>
      </c>
      <c r="B13" s="467">
        <v>48.177019576319466</v>
      </c>
      <c r="C13" s="467">
        <v>44.86</v>
      </c>
      <c r="D13" s="467">
        <v>10.6</v>
      </c>
      <c r="E13" s="467">
        <v>7.45</v>
      </c>
      <c r="F13" s="504">
        <v>13.217506150660615</v>
      </c>
      <c r="G13" s="504">
        <v>4.2501084825620667</v>
      </c>
      <c r="H13" s="504">
        <v>90.814098068296943</v>
      </c>
      <c r="I13" s="504">
        <v>3.3629223571275597</v>
      </c>
      <c r="J13" s="504">
        <v>17.880691562036265</v>
      </c>
      <c r="K13" s="505">
        <v>7.9303224864170119</v>
      </c>
      <c r="L13" s="504">
        <v>0.88814472508737685</v>
      </c>
      <c r="M13" s="303"/>
      <c r="N13" s="6"/>
      <c r="O13" s="153"/>
      <c r="P13" s="153"/>
      <c r="Q13" s="30"/>
    </row>
    <row r="14" spans="1:17" ht="10.15" customHeight="1">
      <c r="A14" s="6">
        <v>1988</v>
      </c>
      <c r="B14" s="467">
        <v>47.296676489361992</v>
      </c>
      <c r="C14" s="467">
        <v>49.42</v>
      </c>
      <c r="D14" s="467">
        <v>11.91</v>
      </c>
      <c r="E14" s="467">
        <v>6.72</v>
      </c>
      <c r="F14" s="504">
        <v>13.235390036241792</v>
      </c>
      <c r="G14" s="504">
        <v>4.5032870651903307</v>
      </c>
      <c r="H14" s="504">
        <v>86.317437286728534</v>
      </c>
      <c r="I14" s="504">
        <v>3.332746989033593</v>
      </c>
      <c r="J14" s="504">
        <v>12.75393947263499</v>
      </c>
      <c r="K14" s="505">
        <v>5.1918702312808138</v>
      </c>
      <c r="L14" s="504">
        <v>0.7479397123028777</v>
      </c>
      <c r="M14" s="303"/>
      <c r="N14" s="6"/>
      <c r="O14" s="153"/>
      <c r="P14" s="153"/>
      <c r="Q14" s="30"/>
    </row>
    <row r="15" spans="1:17" ht="10.15" customHeight="1">
      <c r="A15" s="6">
        <v>1989</v>
      </c>
      <c r="B15" s="467">
        <v>46.609058722654986</v>
      </c>
      <c r="C15" s="467">
        <v>46.21</v>
      </c>
      <c r="D15" s="467">
        <v>10.83</v>
      </c>
      <c r="E15" s="467">
        <v>7.14</v>
      </c>
      <c r="F15" s="504">
        <v>14.155298001299764</v>
      </c>
      <c r="G15" s="504">
        <v>4.4791678494339955</v>
      </c>
      <c r="H15" s="504">
        <v>86.044823950097992</v>
      </c>
      <c r="I15" s="504">
        <v>3.3009112888227636</v>
      </c>
      <c r="J15" s="504">
        <v>16.308905846701471</v>
      </c>
      <c r="K15" s="505">
        <v>5.1674146839303052</v>
      </c>
      <c r="L15" s="504">
        <v>0.93830694600723008</v>
      </c>
      <c r="M15" s="303"/>
      <c r="N15" s="6"/>
      <c r="O15" s="153"/>
      <c r="P15" s="153"/>
      <c r="Q15" s="30"/>
    </row>
    <row r="16" spans="1:17" ht="10.15" customHeight="1">
      <c r="A16" s="6">
        <v>1990</v>
      </c>
      <c r="B16" s="466">
        <v>47.916174929832295</v>
      </c>
      <c r="C16" s="467">
        <v>43.22</v>
      </c>
      <c r="D16" s="467">
        <v>10.5</v>
      </c>
      <c r="E16" s="467">
        <v>7.55</v>
      </c>
      <c r="F16" s="504">
        <v>14.704674124637837</v>
      </c>
      <c r="G16" s="504">
        <v>4.3590092577037751</v>
      </c>
      <c r="H16" s="505">
        <v>67.053243929479493</v>
      </c>
      <c r="I16" s="504">
        <v>2.3932064662983601</v>
      </c>
      <c r="J16" s="505">
        <v>19.244430237048437</v>
      </c>
      <c r="K16" s="505">
        <v>6.2316166637845409</v>
      </c>
      <c r="L16" s="504">
        <v>1.2342690401841794</v>
      </c>
      <c r="M16" s="303"/>
      <c r="N16" s="6"/>
      <c r="O16" s="153"/>
      <c r="P16" s="153"/>
      <c r="Q16" s="30"/>
    </row>
    <row r="17" spans="1:28" ht="10.15" customHeight="1">
      <c r="A17" s="6">
        <v>1991</v>
      </c>
      <c r="B17" s="466">
        <v>43.58785902609209</v>
      </c>
      <c r="C17" s="467">
        <v>42.92</v>
      </c>
      <c r="D17" s="467">
        <v>11.46</v>
      </c>
      <c r="E17" s="467">
        <v>6.93</v>
      </c>
      <c r="F17" s="504">
        <v>14.719216883697165</v>
      </c>
      <c r="G17" s="504">
        <v>4.8104611729912934</v>
      </c>
      <c r="H17" s="505">
        <v>81.945733811808779</v>
      </c>
      <c r="I17" s="505">
        <v>2.3241031673350805</v>
      </c>
      <c r="J17" s="505">
        <v>14.416960842239824</v>
      </c>
      <c r="K17" s="505">
        <v>6.0817884518336323</v>
      </c>
      <c r="L17" s="504">
        <v>1.2269478686802797</v>
      </c>
      <c r="M17" s="303"/>
      <c r="N17" s="6"/>
      <c r="O17" s="153"/>
      <c r="P17" s="153"/>
      <c r="Q17" s="30"/>
    </row>
    <row r="18" spans="1:28" ht="10.15" customHeight="1">
      <c r="A18" s="6">
        <v>1992</v>
      </c>
      <c r="B18" s="466">
        <v>46.508294078865028</v>
      </c>
      <c r="C18" s="467">
        <v>45.39</v>
      </c>
      <c r="D18" s="467">
        <v>11.45</v>
      </c>
      <c r="E18" s="467">
        <v>7.32</v>
      </c>
      <c r="F18" s="504">
        <v>15.177092481599216</v>
      </c>
      <c r="G18" s="504">
        <v>4.7776103358759823</v>
      </c>
      <c r="H18" s="505">
        <v>75.995185095963336</v>
      </c>
      <c r="I18" s="505">
        <v>2.9336909812721821</v>
      </c>
      <c r="J18" s="505">
        <v>12.486308814003838</v>
      </c>
      <c r="K18" s="505">
        <v>5.7412164215099972</v>
      </c>
      <c r="L18" s="505">
        <v>1.4112419617789647</v>
      </c>
      <c r="M18" s="303"/>
      <c r="N18" s="6"/>
      <c r="O18" s="153"/>
      <c r="P18" s="153"/>
      <c r="Q18" s="30"/>
    </row>
    <row r="19" spans="1:28" ht="10.15" customHeight="1">
      <c r="A19" s="6">
        <v>1993</v>
      </c>
      <c r="B19" s="466">
        <v>48.302140665769734</v>
      </c>
      <c r="C19" s="467">
        <v>44.38</v>
      </c>
      <c r="D19" s="467">
        <v>10.9</v>
      </c>
      <c r="E19" s="467">
        <v>7.5</v>
      </c>
      <c r="F19" s="504">
        <v>13.793330423909991</v>
      </c>
      <c r="G19" s="504">
        <v>4.7772759014482062</v>
      </c>
      <c r="H19" s="505">
        <v>88.188984421067047</v>
      </c>
      <c r="I19" s="505">
        <v>2.9807988863123325</v>
      </c>
      <c r="J19" s="505">
        <v>14.66722816385991</v>
      </c>
      <c r="K19" s="505">
        <v>7.0002719337970323</v>
      </c>
      <c r="L19" s="505">
        <v>1.1487230134230826</v>
      </c>
      <c r="M19" s="303"/>
      <c r="N19" s="6"/>
      <c r="O19" s="153"/>
      <c r="P19" s="153"/>
      <c r="Q19" s="30"/>
    </row>
    <row r="20" spans="1:28" ht="10.15" customHeight="1">
      <c r="A20" s="6">
        <v>1994</v>
      </c>
      <c r="B20" s="466">
        <v>49.097112546183531</v>
      </c>
      <c r="C20" s="466">
        <v>40.94</v>
      </c>
      <c r="D20" s="466">
        <v>10.46</v>
      </c>
      <c r="E20" s="466">
        <v>8.2100000000000009</v>
      </c>
      <c r="F20" s="505">
        <v>12.606579709213554</v>
      </c>
      <c r="G20" s="505">
        <v>5.1633565833162374</v>
      </c>
      <c r="H20" s="505">
        <v>84.758852469107637</v>
      </c>
      <c r="I20" s="505">
        <v>3.5175134675146071</v>
      </c>
      <c r="J20" s="505">
        <v>16.198097943411451</v>
      </c>
      <c r="K20" s="505">
        <v>7.3946593383072408</v>
      </c>
      <c r="L20" s="505">
        <v>1.204229403774848</v>
      </c>
      <c r="M20" s="303"/>
      <c r="N20" s="88"/>
      <c r="O20" s="502"/>
      <c r="P20" s="153"/>
      <c r="Q20" s="30"/>
    </row>
    <row r="21" spans="1:28" ht="10.15" customHeight="1">
      <c r="A21" s="88">
        <v>1995</v>
      </c>
      <c r="B21" s="470">
        <v>45.15710646636186</v>
      </c>
      <c r="C21" s="470">
        <v>45.7</v>
      </c>
      <c r="D21" s="470">
        <v>9.32</v>
      </c>
      <c r="E21" s="470">
        <v>7.24</v>
      </c>
      <c r="F21" s="506">
        <v>12.351191156899674</v>
      </c>
      <c r="G21" s="506">
        <v>5.3771812632337701</v>
      </c>
      <c r="H21" s="505">
        <v>81.288328871128755</v>
      </c>
      <c r="I21" s="505">
        <v>3.2419703863885516</v>
      </c>
      <c r="J21" s="505">
        <v>15.788140214060451</v>
      </c>
      <c r="K21" s="505">
        <v>6.0436460507184808</v>
      </c>
      <c r="L21" s="505">
        <v>1.6933029622717075</v>
      </c>
      <c r="M21" s="303"/>
      <c r="N21" s="23"/>
      <c r="O21" s="502"/>
      <c r="P21" s="153"/>
      <c r="Q21" s="30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spans="1:28" ht="10.15" customHeight="1">
      <c r="A22" s="88">
        <v>1996</v>
      </c>
      <c r="B22" s="470">
        <v>46.414394311027181</v>
      </c>
      <c r="C22" s="470">
        <v>43.09</v>
      </c>
      <c r="D22" s="470">
        <v>9.2100000000000009</v>
      </c>
      <c r="E22" s="470">
        <v>7.1</v>
      </c>
      <c r="F22" s="506">
        <v>12.330647433921214</v>
      </c>
      <c r="G22" s="506">
        <v>5.5845525724993976</v>
      </c>
      <c r="H22" s="505">
        <v>90.58133274429791</v>
      </c>
      <c r="I22" s="505">
        <v>3.3974878008052394</v>
      </c>
      <c r="J22" s="505">
        <v>15.094763610542241</v>
      </c>
      <c r="K22" s="505">
        <v>6.8804923168797227</v>
      </c>
      <c r="L22" s="505">
        <v>1.4239660549152111</v>
      </c>
      <c r="M22" s="303"/>
      <c r="N22" s="23"/>
      <c r="O22" s="502"/>
      <c r="P22" s="153"/>
      <c r="Q22" s="30"/>
    </row>
    <row r="23" spans="1:28" ht="10.15" customHeight="1">
      <c r="A23" s="88">
        <v>1997</v>
      </c>
      <c r="B23" s="470">
        <v>45.110890290960164</v>
      </c>
      <c r="C23" s="470">
        <v>52.02</v>
      </c>
      <c r="D23" s="470">
        <v>10.67</v>
      </c>
      <c r="E23" s="470">
        <v>7.67</v>
      </c>
      <c r="F23" s="506">
        <v>12.148697808293068</v>
      </c>
      <c r="G23" s="506">
        <v>5.1862266274619078</v>
      </c>
      <c r="H23" s="505">
        <v>88.635231613663336</v>
      </c>
      <c r="I23" s="505">
        <v>4.5264632125416124</v>
      </c>
      <c r="J23" s="505">
        <v>15.177186892550202</v>
      </c>
      <c r="K23" s="505">
        <v>6.9545705718111099</v>
      </c>
      <c r="L23" s="505">
        <v>1.6371903475220524</v>
      </c>
      <c r="M23" s="303"/>
      <c r="N23" s="23"/>
      <c r="O23" s="502"/>
      <c r="P23" s="153"/>
      <c r="Q23" s="30"/>
    </row>
    <row r="24" spans="1:28" ht="10.15" customHeight="1">
      <c r="A24" s="88">
        <v>1998</v>
      </c>
      <c r="B24" s="470">
        <v>47.337595258812215</v>
      </c>
      <c r="C24" s="470">
        <v>44.488510044125221</v>
      </c>
      <c r="D24" s="470">
        <v>9.5490732362191011</v>
      </c>
      <c r="E24" s="470">
        <v>7.7127496775355793</v>
      </c>
      <c r="F24" s="506">
        <v>10.931933809027933</v>
      </c>
      <c r="G24" s="506">
        <v>5.1675283651319974</v>
      </c>
      <c r="H24" s="506">
        <v>97.062029282643763</v>
      </c>
      <c r="I24" s="505">
        <v>3.6487551593556917</v>
      </c>
      <c r="J24" s="505">
        <v>15.620063082662204</v>
      </c>
      <c r="K24" s="505">
        <v>6.7756511466853286</v>
      </c>
      <c r="L24" s="505">
        <v>1.6305211592161091</v>
      </c>
      <c r="M24" s="303"/>
      <c r="N24" s="23"/>
      <c r="O24" s="502"/>
      <c r="P24" s="153"/>
      <c r="Q24" s="30"/>
    </row>
    <row r="25" spans="1:28" ht="10.15" customHeight="1">
      <c r="A25" s="88">
        <v>1999</v>
      </c>
      <c r="B25" s="470">
        <v>47.068762111651289</v>
      </c>
      <c r="C25" s="470">
        <v>45.694596237935322</v>
      </c>
      <c r="D25" s="470">
        <v>10.162610255483322</v>
      </c>
      <c r="E25" s="470">
        <v>8.1624459811514143</v>
      </c>
      <c r="F25" s="506">
        <v>13.065783633096737</v>
      </c>
      <c r="G25" s="506">
        <v>5.774431299651793</v>
      </c>
      <c r="H25" s="506">
        <v>85.387576278464479</v>
      </c>
      <c r="I25" s="505">
        <v>3.5048075115352653</v>
      </c>
      <c r="J25" s="505">
        <v>14.64572889336414</v>
      </c>
      <c r="K25" s="505">
        <v>5.6243549234372168</v>
      </c>
      <c r="L25" s="505">
        <v>1.5497331119096607</v>
      </c>
      <c r="M25" s="303"/>
      <c r="N25" s="23"/>
      <c r="O25" s="502"/>
      <c r="P25" s="153"/>
      <c r="Q25" s="30"/>
    </row>
    <row r="26" spans="1:28" ht="10.15" customHeight="1">
      <c r="A26" s="88">
        <v>2000</v>
      </c>
      <c r="B26" s="470">
        <v>45.059715305641653</v>
      </c>
      <c r="C26" s="470">
        <v>49.738472128470747</v>
      </c>
      <c r="D26" s="470">
        <v>10.294659571269129</v>
      </c>
      <c r="E26" s="470">
        <v>7.5033027672312169</v>
      </c>
      <c r="F26" s="506">
        <v>12.558559221516017</v>
      </c>
      <c r="G26" s="506">
        <v>6.2557584302788714</v>
      </c>
      <c r="H26" s="506">
        <v>90.961767794568189</v>
      </c>
      <c r="I26" s="505">
        <v>4.4785819200134158</v>
      </c>
      <c r="J26" s="505">
        <v>13.216655894908591</v>
      </c>
      <c r="K26" s="505">
        <v>6.3470680684471272</v>
      </c>
      <c r="L26" s="505">
        <v>1.8940374905158985</v>
      </c>
      <c r="M26" s="303"/>
      <c r="N26" s="23"/>
      <c r="O26" s="502"/>
      <c r="P26" s="153"/>
      <c r="Q26" s="30"/>
    </row>
    <row r="27" spans="1:28" ht="10.15" customHeight="1">
      <c r="A27" s="88">
        <v>2001</v>
      </c>
      <c r="B27" s="470">
        <v>43.449129595846721</v>
      </c>
      <c r="C27" s="470">
        <v>44.859724146323217</v>
      </c>
      <c r="D27" s="470">
        <v>9.6447190191224053</v>
      </c>
      <c r="E27" s="470">
        <v>7.8373776080106126</v>
      </c>
      <c r="F27" s="506">
        <v>12.178247320773831</v>
      </c>
      <c r="G27" s="506">
        <v>5.8429976708517586</v>
      </c>
      <c r="H27" s="506">
        <v>87.118274759847665</v>
      </c>
      <c r="I27" s="505">
        <v>3.9520021590546923</v>
      </c>
      <c r="J27" s="505">
        <v>13.222136660325567</v>
      </c>
      <c r="K27" s="505">
        <v>8.2080164291257933</v>
      </c>
      <c r="L27" s="505">
        <v>2.0526748627202127</v>
      </c>
      <c r="M27" s="303"/>
      <c r="N27" s="585"/>
      <c r="O27" s="502"/>
      <c r="P27" s="153"/>
      <c r="Q27" s="30"/>
    </row>
    <row r="28" spans="1:28" ht="10.15" customHeight="1">
      <c r="A28" s="88">
        <v>2002</v>
      </c>
      <c r="B28" s="470">
        <v>43.134025240048089</v>
      </c>
      <c r="C28" s="470">
        <v>50.657379413585879</v>
      </c>
      <c r="D28" s="470">
        <v>10.251169575065829</v>
      </c>
      <c r="E28" s="470">
        <v>6.8971165101714504</v>
      </c>
      <c r="F28" s="506">
        <v>13.132531862426777</v>
      </c>
      <c r="G28" s="506">
        <v>6.0794141906019767</v>
      </c>
      <c r="H28" s="506">
        <v>84.265450845593605</v>
      </c>
      <c r="I28" s="505">
        <v>3.8788855406610807</v>
      </c>
      <c r="J28" s="505">
        <v>11.63278189152577</v>
      </c>
      <c r="K28" s="505">
        <v>6.6332964863957136</v>
      </c>
      <c r="L28" s="505">
        <v>1.4527831721332531</v>
      </c>
      <c r="M28" s="303"/>
      <c r="N28" s="585"/>
      <c r="O28" s="502"/>
      <c r="P28" s="153"/>
      <c r="Q28" s="30"/>
    </row>
    <row r="29" spans="1:28" ht="10.15" customHeight="1">
      <c r="A29" s="88">
        <v>2003</v>
      </c>
      <c r="B29" s="470">
        <v>46.56818624255223</v>
      </c>
      <c r="C29" s="470">
        <v>46.635468973686031</v>
      </c>
      <c r="D29" s="470">
        <v>9.7431374303850387</v>
      </c>
      <c r="E29" s="470">
        <v>7.144426595823723</v>
      </c>
      <c r="F29" s="506">
        <v>14.161381015804697</v>
      </c>
      <c r="G29" s="506">
        <v>6.9495429504941892</v>
      </c>
      <c r="H29" s="506">
        <v>83.10244936665714</v>
      </c>
      <c r="I29" s="505">
        <v>3.8934413675660471</v>
      </c>
      <c r="J29" s="505">
        <v>10.071509815700573</v>
      </c>
      <c r="K29" s="505">
        <v>8.6818807331082262</v>
      </c>
      <c r="L29" s="505">
        <v>2.0818481534996183</v>
      </c>
      <c r="M29" s="303"/>
      <c r="N29" s="585"/>
      <c r="O29" s="502"/>
      <c r="P29" s="153"/>
      <c r="Q29" s="30"/>
    </row>
    <row r="30" spans="1:28" ht="10.15" customHeight="1">
      <c r="A30" s="88">
        <v>2004</v>
      </c>
      <c r="B30" s="470">
        <v>50.447480145502944</v>
      </c>
      <c r="C30" s="470">
        <v>47.390905351221456</v>
      </c>
      <c r="D30" s="470">
        <v>9.909421253381888</v>
      </c>
      <c r="E30" s="470">
        <v>6.7513356983271926</v>
      </c>
      <c r="F30" s="506">
        <v>12.905557080354153</v>
      </c>
      <c r="G30" s="506">
        <v>6.962277276722121</v>
      </c>
      <c r="H30" s="506">
        <v>83.987245533094864</v>
      </c>
      <c r="I30" s="505">
        <v>3.7080433532169974</v>
      </c>
      <c r="J30" s="505">
        <v>10.11324292060543</v>
      </c>
      <c r="K30" s="505">
        <v>6.48704834381269</v>
      </c>
      <c r="L30" s="505">
        <v>2.5422944909215222</v>
      </c>
      <c r="M30" s="303"/>
      <c r="N30" s="585"/>
      <c r="O30" s="502"/>
      <c r="P30" s="153"/>
      <c r="Q30" s="30"/>
    </row>
    <row r="31" spans="1:28" ht="10.15" customHeight="1">
      <c r="A31" s="88">
        <v>2005</v>
      </c>
      <c r="B31" s="470">
        <v>45.22267078080128</v>
      </c>
      <c r="C31" s="470">
        <v>56.104997097237202</v>
      </c>
      <c r="D31" s="470">
        <v>9.295985898488194</v>
      </c>
      <c r="E31" s="470">
        <v>6.9434333520612519</v>
      </c>
      <c r="F31" s="506">
        <v>13.514266814117036</v>
      </c>
      <c r="G31" s="506">
        <v>7.7228329805192555</v>
      </c>
      <c r="H31" s="506">
        <v>80.595899431982218</v>
      </c>
      <c r="I31" s="505">
        <v>3.3240866126177648</v>
      </c>
      <c r="J31" s="505">
        <v>6.264413141288526</v>
      </c>
      <c r="K31" s="505">
        <v>7.194379994024362</v>
      </c>
      <c r="L31" s="505">
        <v>2.7708257430348877</v>
      </c>
      <c r="M31" s="303"/>
      <c r="N31" s="585"/>
      <c r="O31" s="502"/>
      <c r="P31" s="153"/>
      <c r="Q31" s="30"/>
    </row>
    <row r="32" spans="1:28" ht="10.15" customHeight="1">
      <c r="A32" s="88">
        <v>2006</v>
      </c>
      <c r="B32" s="470">
        <v>50.717122358601024</v>
      </c>
      <c r="C32" s="470">
        <v>49.38012904984361</v>
      </c>
      <c r="D32" s="470">
        <v>8.237513988417323</v>
      </c>
      <c r="E32" s="470">
        <v>7.7414137030481971</v>
      </c>
      <c r="F32" s="506">
        <v>13.981978632745555</v>
      </c>
      <c r="G32" s="506">
        <v>8.0079712478259513</v>
      </c>
      <c r="H32" s="507">
        <v>73.049594948725911</v>
      </c>
      <c r="I32" s="505">
        <v>3.8247893342474022</v>
      </c>
      <c r="J32" s="505">
        <v>5.4703093051588443</v>
      </c>
      <c r="K32" s="505">
        <v>7.9210180747362049</v>
      </c>
      <c r="L32" s="505">
        <v>3.0729242471191838</v>
      </c>
      <c r="M32" s="303"/>
      <c r="N32" s="585"/>
      <c r="O32" s="502"/>
      <c r="P32" s="153"/>
      <c r="Q32" s="30"/>
    </row>
    <row r="33" spans="1:17" ht="10.15" customHeight="1">
      <c r="A33" s="88">
        <v>2007</v>
      </c>
      <c r="B33" s="470">
        <v>49.799917737502987</v>
      </c>
      <c r="C33" s="470">
        <v>51.771041039603816</v>
      </c>
      <c r="D33" s="470">
        <v>9.4394521771324396</v>
      </c>
      <c r="E33" s="470">
        <v>7.0633420436254362</v>
      </c>
      <c r="F33" s="506">
        <v>12.603442015392801</v>
      </c>
      <c r="G33" s="506">
        <v>7.953845948594104</v>
      </c>
      <c r="H33" s="507">
        <v>65.461296329637108</v>
      </c>
      <c r="I33" s="508">
        <v>3.5419203181660359</v>
      </c>
      <c r="J33" s="508">
        <v>7.1520704442324927</v>
      </c>
      <c r="K33" s="508">
        <v>6.4235066411043729</v>
      </c>
      <c r="L33" s="508">
        <v>2.848248915076117</v>
      </c>
      <c r="M33" s="303"/>
      <c r="N33" s="585"/>
      <c r="O33" s="502"/>
      <c r="P33" s="153"/>
      <c r="Q33" s="30"/>
    </row>
    <row r="34" spans="1:17" ht="10.15" customHeight="1">
      <c r="A34" s="88">
        <v>2008</v>
      </c>
      <c r="B34" s="470">
        <v>47.90067977951049</v>
      </c>
      <c r="C34" s="470">
        <v>50.194291546465024</v>
      </c>
      <c r="D34" s="470">
        <v>9.1565460863921793</v>
      </c>
      <c r="E34" s="470">
        <v>7.3695049731910904</v>
      </c>
      <c r="F34" s="506">
        <v>13.459647775322733</v>
      </c>
      <c r="G34" s="506">
        <v>8.2238381059498664</v>
      </c>
      <c r="H34" s="507">
        <v>62.570576258083165</v>
      </c>
      <c r="I34" s="507">
        <v>4.3851184663217113</v>
      </c>
      <c r="J34" s="507">
        <v>7.389277896744991</v>
      </c>
      <c r="K34" s="507">
        <v>5.168567248232196</v>
      </c>
      <c r="L34" s="507">
        <v>3.2195109194508595</v>
      </c>
      <c r="M34" s="303"/>
      <c r="N34" s="585"/>
      <c r="O34" s="502"/>
      <c r="P34" s="153"/>
      <c r="Q34" s="30"/>
    </row>
    <row r="35" spans="1:17" s="65" customFormat="1" ht="10.15" customHeight="1">
      <c r="A35" s="88">
        <v>2009</v>
      </c>
      <c r="B35" s="470">
        <v>47.282204090877997</v>
      </c>
      <c r="C35" s="470">
        <v>52.734363677021946</v>
      </c>
      <c r="D35" s="470">
        <v>8.4505101313424955</v>
      </c>
      <c r="E35" s="470">
        <v>6.9348898018964693</v>
      </c>
      <c r="F35" s="506">
        <v>13.283117617107514</v>
      </c>
      <c r="G35" s="506">
        <v>8.7109561239524371</v>
      </c>
      <c r="H35" s="507">
        <v>63.538915431179305</v>
      </c>
      <c r="I35" s="507">
        <v>3.9627358670327117</v>
      </c>
      <c r="J35" s="507">
        <v>6.601743029239989</v>
      </c>
      <c r="K35" s="507">
        <v>7.3493669672644675</v>
      </c>
      <c r="L35" s="507">
        <v>3.6185590523567024</v>
      </c>
      <c r="M35" s="303"/>
      <c r="N35" s="585"/>
      <c r="O35" s="502"/>
      <c r="P35" s="502"/>
      <c r="Q35" s="159"/>
    </row>
    <row r="36" spans="1:17" ht="10.15" customHeight="1">
      <c r="A36" s="88">
        <v>2010</v>
      </c>
      <c r="B36" s="509">
        <v>47.632753352438776</v>
      </c>
      <c r="C36" s="509">
        <v>51.837608948308514</v>
      </c>
      <c r="D36" s="509">
        <v>8.7271093356522726</v>
      </c>
      <c r="E36" s="509">
        <v>7.0523295561354651</v>
      </c>
      <c r="F36" s="510">
        <v>12.763182452475871</v>
      </c>
      <c r="G36" s="510">
        <v>9.1568687401753692</v>
      </c>
      <c r="H36" s="507">
        <v>61.355917379532187</v>
      </c>
      <c r="I36" s="507">
        <v>4.7886571237848852</v>
      </c>
      <c r="J36" s="507">
        <v>5.9775916616169233</v>
      </c>
      <c r="K36" s="507">
        <v>6.7420808961498402</v>
      </c>
      <c r="L36" s="507">
        <v>3.5234965091372854</v>
      </c>
      <c r="M36" s="303"/>
      <c r="N36" s="585"/>
      <c r="O36" s="502"/>
      <c r="P36" s="153"/>
      <c r="Q36" s="30"/>
    </row>
    <row r="37" spans="1:17" ht="10.15" customHeight="1">
      <c r="A37" s="88">
        <v>2011</v>
      </c>
      <c r="B37" s="509">
        <v>42.565569424613045</v>
      </c>
      <c r="C37" s="509">
        <v>51.87450779208298</v>
      </c>
      <c r="D37" s="509">
        <v>8.1708604639266618</v>
      </c>
      <c r="E37" s="509">
        <v>7.4119743254348709</v>
      </c>
      <c r="F37" s="510">
        <v>13.134247747170422</v>
      </c>
      <c r="G37" s="510">
        <v>9.008273612965807</v>
      </c>
      <c r="H37" s="507">
        <v>63.133820788015484</v>
      </c>
      <c r="I37" s="507">
        <v>5.2670334670955183</v>
      </c>
      <c r="J37" s="507">
        <v>6.2510131268886617</v>
      </c>
      <c r="K37" s="507">
        <v>8.5967101974424622</v>
      </c>
      <c r="L37" s="507">
        <v>3.5526214454355243</v>
      </c>
      <c r="M37" s="303"/>
      <c r="N37" s="585"/>
      <c r="O37" s="502"/>
      <c r="P37" s="153"/>
      <c r="Q37" s="30"/>
    </row>
    <row r="38" spans="1:17" ht="10.15" customHeight="1">
      <c r="A38" s="88">
        <v>2012</v>
      </c>
      <c r="B38" s="509">
        <v>43.478828904570861</v>
      </c>
      <c r="C38" s="509">
        <v>55.564101919039871</v>
      </c>
      <c r="D38" s="509">
        <v>7.1428905151859512</v>
      </c>
      <c r="E38" s="509">
        <v>6.663679009088364</v>
      </c>
      <c r="F38" s="510">
        <v>13.551378457362123</v>
      </c>
      <c r="G38" s="510">
        <v>9.8093029776482599</v>
      </c>
      <c r="H38" s="507">
        <v>54.281412487287476</v>
      </c>
      <c r="I38" s="507">
        <v>5.2208111681367058</v>
      </c>
      <c r="J38" s="507">
        <v>5.0719953135614748</v>
      </c>
      <c r="K38" s="507">
        <v>7.9300855963009997</v>
      </c>
      <c r="L38" s="507">
        <v>3.7430959950051927</v>
      </c>
      <c r="M38" s="303"/>
      <c r="N38" s="585"/>
      <c r="O38" s="502"/>
      <c r="P38" s="153"/>
      <c r="Q38" s="30"/>
    </row>
    <row r="39" spans="1:17" ht="10.15" customHeight="1">
      <c r="A39" s="88">
        <v>2013</v>
      </c>
      <c r="B39" s="509">
        <v>45.848117926587975</v>
      </c>
      <c r="C39" s="509">
        <v>58.527093175255445</v>
      </c>
      <c r="D39" s="509">
        <v>6.6957748456942436</v>
      </c>
      <c r="E39" s="509">
        <v>6.2149677489808184</v>
      </c>
      <c r="F39" s="510">
        <v>13.908428063660718</v>
      </c>
      <c r="G39" s="510">
        <v>9.751035848273192</v>
      </c>
      <c r="H39" s="507">
        <v>56.044923550923876</v>
      </c>
      <c r="I39" s="507">
        <v>5.3975117219034949</v>
      </c>
      <c r="J39" s="507">
        <v>5.7124771037784789</v>
      </c>
      <c r="K39" s="507">
        <v>8.0360762075648804</v>
      </c>
      <c r="L39" s="507">
        <v>3.9951380940054513</v>
      </c>
      <c r="M39" s="303"/>
      <c r="N39" s="585"/>
      <c r="O39" s="502"/>
      <c r="P39" s="153"/>
      <c r="Q39" s="30"/>
    </row>
    <row r="40" spans="1:17" ht="10.15" customHeight="1">
      <c r="A40" s="88">
        <v>2014</v>
      </c>
      <c r="B40" s="509">
        <v>45.846020722756705</v>
      </c>
      <c r="C40" s="509">
        <v>54.530824267198788</v>
      </c>
      <c r="D40" s="509">
        <v>6.5001730741754908</v>
      </c>
      <c r="E40" s="509">
        <v>6.3052674733885787</v>
      </c>
      <c r="F40" s="510">
        <v>14.042416842933864</v>
      </c>
      <c r="G40" s="510">
        <v>9.8751743669842433</v>
      </c>
      <c r="H40" s="507">
        <v>53.741399101009968</v>
      </c>
      <c r="I40" s="507">
        <v>5.9067181554325572</v>
      </c>
      <c r="J40" s="507">
        <v>5.1480387674756134</v>
      </c>
      <c r="K40" s="507">
        <v>7.1620614203158723</v>
      </c>
      <c r="L40" s="507">
        <v>4.0243210937032696</v>
      </c>
      <c r="M40" s="303"/>
      <c r="N40" s="585"/>
      <c r="O40" s="502"/>
      <c r="P40" s="153"/>
      <c r="Q40" s="30"/>
    </row>
    <row r="41" spans="1:17" ht="10.15" customHeight="1">
      <c r="A41" s="88">
        <v>2015</v>
      </c>
      <c r="B41" s="509">
        <v>46.520707146495965</v>
      </c>
      <c r="C41" s="509">
        <v>52.56736737266165</v>
      </c>
      <c r="D41" s="509">
        <v>6.5191654579612717</v>
      </c>
      <c r="E41" s="509">
        <v>5.9625209849134118</v>
      </c>
      <c r="F41" s="510">
        <v>13.902022256590048</v>
      </c>
      <c r="G41" s="510">
        <v>9.6418578094267726</v>
      </c>
      <c r="H41" s="507">
        <v>51.548044522808816</v>
      </c>
      <c r="I41" s="507">
        <v>6.7469970540340478</v>
      </c>
      <c r="J41" s="507">
        <v>4.4659686705940755</v>
      </c>
      <c r="K41" s="507">
        <v>8.8368440175579188</v>
      </c>
      <c r="L41" s="507">
        <v>3.9807421643505494</v>
      </c>
      <c r="M41" s="303"/>
      <c r="N41" s="585"/>
      <c r="O41" s="502"/>
      <c r="P41" s="153"/>
      <c r="Q41" s="30"/>
    </row>
    <row r="42" spans="1:17" ht="10.15" customHeight="1">
      <c r="A42" s="88">
        <v>2016</v>
      </c>
      <c r="B42" s="509">
        <v>48.846375047297727</v>
      </c>
      <c r="C42" s="509">
        <v>54.500724111379618</v>
      </c>
      <c r="D42" s="509">
        <v>6.1280357360703466</v>
      </c>
      <c r="E42" s="509">
        <v>5.4732995318310085</v>
      </c>
      <c r="F42" s="510">
        <v>14.103943489510264</v>
      </c>
      <c r="G42" s="510">
        <v>9.1651756127551458</v>
      </c>
      <c r="H42" s="507">
        <v>51.38156582154889</v>
      </c>
      <c r="I42" s="507">
        <v>7.2460633265452294</v>
      </c>
      <c r="J42" s="507">
        <v>3.8486275732334869</v>
      </c>
      <c r="K42" s="507">
        <v>9.1989051303019185</v>
      </c>
      <c r="L42" s="507">
        <v>4.3467301183878284</v>
      </c>
      <c r="M42" s="303"/>
      <c r="N42" s="585"/>
      <c r="O42" s="502"/>
      <c r="P42" s="153"/>
      <c r="Q42" s="30"/>
    </row>
    <row r="43" spans="1:17" ht="10.15" customHeight="1">
      <c r="A43" s="88">
        <v>2017</v>
      </c>
      <c r="B43" s="509">
        <v>47.545255252830913</v>
      </c>
      <c r="C43" s="509">
        <v>54.973285766601684</v>
      </c>
      <c r="D43" s="509">
        <v>5.6789865402247006</v>
      </c>
      <c r="E43" s="509">
        <v>5.5637050305143099</v>
      </c>
      <c r="F43" s="510">
        <v>14.392025197057997</v>
      </c>
      <c r="G43" s="510">
        <v>8.5583707256599961</v>
      </c>
      <c r="H43" s="507">
        <v>47.349700824531681</v>
      </c>
      <c r="I43" s="507">
        <v>7.9533918235429626</v>
      </c>
      <c r="J43" s="507">
        <v>3.6050074158683287</v>
      </c>
      <c r="K43" s="507">
        <v>9.7793839711794508</v>
      </c>
      <c r="L43" s="507">
        <v>4.7331642908046048</v>
      </c>
      <c r="M43" s="303"/>
      <c r="N43" s="585"/>
      <c r="O43" s="502"/>
      <c r="P43" s="153"/>
      <c r="Q43" s="30"/>
    </row>
    <row r="44" spans="1:17" ht="10.15" customHeight="1">
      <c r="A44" s="9" t="s">
        <v>674</v>
      </c>
      <c r="B44" s="511">
        <v>45.122079074391166</v>
      </c>
      <c r="C44" s="606">
        <v>47.246584625026316</v>
      </c>
      <c r="D44" s="511">
        <v>5.0174098906204563</v>
      </c>
      <c r="E44" s="511">
        <v>5.5304495455898532</v>
      </c>
      <c r="F44" s="512">
        <v>13.14336365468132</v>
      </c>
      <c r="G44" s="512">
        <v>8.9401694767776885</v>
      </c>
      <c r="H44" s="566">
        <v>48.447004989634237</v>
      </c>
      <c r="I44" s="566">
        <v>7.073362340700287</v>
      </c>
      <c r="J44" s="566">
        <v>2.9885067340786229</v>
      </c>
      <c r="K44" s="566">
        <v>9.368997440074569</v>
      </c>
      <c r="L44" s="566">
        <v>5.1316092809820528</v>
      </c>
      <c r="M44" s="303"/>
      <c r="N44" s="585"/>
      <c r="O44" s="502"/>
      <c r="P44" s="153"/>
      <c r="Q44" s="30"/>
    </row>
    <row r="45" spans="1:17" ht="10.15" customHeight="1">
      <c r="A45" s="107" t="s">
        <v>675</v>
      </c>
      <c r="B45" s="509"/>
      <c r="C45" s="607"/>
      <c r="D45" s="509"/>
      <c r="E45" s="509"/>
      <c r="F45" s="510"/>
      <c r="G45" s="510"/>
      <c r="H45" s="507"/>
      <c r="I45" s="507"/>
      <c r="J45" s="507"/>
      <c r="K45" s="507"/>
      <c r="L45" s="507"/>
      <c r="M45" s="303"/>
      <c r="N45" s="585"/>
      <c r="O45" s="502"/>
      <c r="P45" s="153"/>
      <c r="Q45" s="30"/>
    </row>
    <row r="46" spans="1:17">
      <c r="A46" s="43" t="s">
        <v>43</v>
      </c>
      <c r="B46" s="400"/>
      <c r="C46" s="400"/>
      <c r="D46" s="400"/>
      <c r="E46" s="400"/>
      <c r="F46" s="513"/>
      <c r="G46" s="400"/>
      <c r="H46" s="400"/>
      <c r="I46" s="400"/>
      <c r="J46" s="400"/>
      <c r="K46" s="400"/>
      <c r="L46" s="400"/>
      <c r="M46" s="93"/>
      <c r="N46" s="30"/>
    </row>
    <row r="47" spans="1:17">
      <c r="M47" s="65"/>
    </row>
  </sheetData>
  <mergeCells count="1">
    <mergeCell ref="B4:L4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48"/>
  <sheetViews>
    <sheetView showGridLines="0" workbookViewId="0">
      <selection activeCell="P24" sqref="P24"/>
    </sheetView>
  </sheetViews>
  <sheetFormatPr defaultColWidth="9.7109375" defaultRowHeight="12"/>
  <cols>
    <col min="1" max="1" width="11.42578125" customWidth="1"/>
    <col min="2" max="9" width="11.140625" customWidth="1"/>
  </cols>
  <sheetData>
    <row r="1" spans="1:10">
      <c r="A1" s="1" t="s">
        <v>481</v>
      </c>
      <c r="B1" s="2"/>
      <c r="C1" s="2"/>
      <c r="D1" s="2"/>
      <c r="E1" s="2"/>
      <c r="F1" s="2"/>
      <c r="G1" s="2"/>
      <c r="H1" s="2"/>
      <c r="I1" s="2"/>
    </row>
    <row r="2" spans="1:10" ht="12.95" customHeight="1">
      <c r="A2" s="362" t="s">
        <v>47</v>
      </c>
      <c r="B2" s="292" t="s">
        <v>482</v>
      </c>
      <c r="C2" s="292" t="s">
        <v>483</v>
      </c>
      <c r="D2" s="292" t="s">
        <v>484</v>
      </c>
      <c r="E2" s="292" t="s">
        <v>485</v>
      </c>
      <c r="F2" s="292" t="s">
        <v>486</v>
      </c>
      <c r="G2" s="292" t="s">
        <v>487</v>
      </c>
      <c r="H2" s="292" t="s">
        <v>488</v>
      </c>
      <c r="I2" s="292" t="s">
        <v>489</v>
      </c>
    </row>
    <row r="3" spans="1:10">
      <c r="A3" s="3"/>
      <c r="B3" s="623" t="s">
        <v>529</v>
      </c>
      <c r="C3" s="623"/>
      <c r="D3" s="623"/>
      <c r="E3" s="623"/>
      <c r="F3" s="623"/>
      <c r="G3" s="623"/>
      <c r="H3" s="623"/>
      <c r="I3" s="623"/>
    </row>
    <row r="4" spans="1:10" ht="3" customHeight="1">
      <c r="A4" s="3"/>
      <c r="B4" s="3"/>
      <c r="C4" s="3"/>
      <c r="D4" s="3"/>
      <c r="E4" s="3"/>
      <c r="F4" s="3"/>
      <c r="G4" s="3"/>
      <c r="H4" s="3"/>
      <c r="I4" s="3"/>
    </row>
    <row r="5" spans="1:10" ht="10.15" customHeight="1">
      <c r="A5" s="6" t="s">
        <v>11</v>
      </c>
      <c r="B5" s="18">
        <v>0.41746419320599099</v>
      </c>
      <c r="C5" s="18">
        <v>4.5287541987533701E-2</v>
      </c>
      <c r="D5" s="18">
        <v>0.42729659251235053</v>
      </c>
      <c r="E5" s="18">
        <v>0.49545799885679997</v>
      </c>
      <c r="F5" s="18">
        <v>6.6258739303825934E-2</v>
      </c>
      <c r="G5" s="18">
        <v>4.7489204453626963E-2</v>
      </c>
      <c r="H5" s="18">
        <v>0.32122374277639698</v>
      </c>
      <c r="I5" s="18">
        <v>1.8230988214411794</v>
      </c>
      <c r="J5" s="30"/>
    </row>
    <row r="6" spans="1:10" ht="10.15" customHeight="1">
      <c r="A6" s="6" t="s">
        <v>12</v>
      </c>
      <c r="B6" s="18">
        <v>0.50149032908369595</v>
      </c>
      <c r="C6" s="18">
        <v>0.05</v>
      </c>
      <c r="D6" s="18">
        <v>0.44983798889931953</v>
      </c>
      <c r="E6" s="18">
        <v>0.51867477956667896</v>
      </c>
      <c r="F6" s="18">
        <v>6.5563439567047493E-2</v>
      </c>
      <c r="G6" s="18">
        <v>4.0225612895131872E-2</v>
      </c>
      <c r="H6" s="18">
        <v>0.32795891969527202</v>
      </c>
      <c r="I6" s="18">
        <v>1.9501251271659301</v>
      </c>
      <c r="J6" s="30"/>
    </row>
    <row r="7" spans="1:10" ht="10.15" customHeight="1">
      <c r="A7" s="6" t="s">
        <v>13</v>
      </c>
      <c r="B7" s="18">
        <v>0.58895003471597196</v>
      </c>
      <c r="C7" s="18">
        <v>7.0000000000000007E-2</v>
      </c>
      <c r="D7" s="18">
        <v>0.48510641945465921</v>
      </c>
      <c r="E7" s="18">
        <v>0.46862881708629434</v>
      </c>
      <c r="F7" s="18">
        <v>7.3815996776986303E-2</v>
      </c>
      <c r="G7" s="18">
        <v>5.1591200144006977E-2</v>
      </c>
      <c r="H7" s="18">
        <v>0.45889371769485898</v>
      </c>
      <c r="I7" s="18">
        <v>2.1951125605824067</v>
      </c>
      <c r="J7" s="30"/>
    </row>
    <row r="8" spans="1:10" ht="10.15" customHeight="1">
      <c r="A8" s="6" t="s">
        <v>14</v>
      </c>
      <c r="B8" s="18">
        <v>0.58030885570448398</v>
      </c>
      <c r="C8" s="18">
        <v>0.05</v>
      </c>
      <c r="D8" s="18">
        <v>0.47822503558000723</v>
      </c>
      <c r="E8" s="18">
        <v>0.51599273022136272</v>
      </c>
      <c r="F8" s="18">
        <v>7.2619776111476936E-2</v>
      </c>
      <c r="G8" s="18">
        <v>7.4713775304288702E-2</v>
      </c>
      <c r="H8" s="18">
        <v>0.51723771693183496</v>
      </c>
      <c r="I8" s="18">
        <v>2.2884298438862101</v>
      </c>
      <c r="J8" s="30"/>
    </row>
    <row r="9" spans="1:10" ht="10.15" customHeight="1">
      <c r="A9" s="6" t="s">
        <v>15</v>
      </c>
      <c r="B9" s="18">
        <v>0.67686172452709403</v>
      </c>
      <c r="C9" s="18">
        <v>6.1218631562989498E-2</v>
      </c>
      <c r="D9" s="18">
        <v>0.53518705678238743</v>
      </c>
      <c r="E9" s="18">
        <v>0.47847961953656887</v>
      </c>
      <c r="F9" s="18">
        <v>7.6347592096619343E-2</v>
      </c>
      <c r="G9" s="18">
        <v>0.10844848147960992</v>
      </c>
      <c r="H9" s="18">
        <v>0.47318223336236398</v>
      </c>
      <c r="I9" s="18">
        <v>2.4071550621225168</v>
      </c>
      <c r="J9" s="30"/>
    </row>
    <row r="10" spans="1:10" ht="10.15" customHeight="1">
      <c r="A10" s="6" t="s">
        <v>16</v>
      </c>
      <c r="B10" s="18">
        <v>0.81353541591901102</v>
      </c>
      <c r="C10" s="18">
        <v>7.0000000000000007E-2</v>
      </c>
      <c r="D10" s="18">
        <v>0.47325382451864895</v>
      </c>
      <c r="E10" s="18">
        <v>0.48144581503961076</v>
      </c>
      <c r="F10" s="18">
        <v>8.5944633155008804E-2</v>
      </c>
      <c r="G10" s="18">
        <v>0.11946365768367288</v>
      </c>
      <c r="H10" s="18">
        <v>0.44729967701282802</v>
      </c>
      <c r="I10" s="145">
        <v>2.4864082333539015</v>
      </c>
      <c r="J10" s="30"/>
    </row>
    <row r="11" spans="1:10" ht="10.15" customHeight="1">
      <c r="A11" s="559" t="s">
        <v>17</v>
      </c>
      <c r="B11" s="18">
        <v>0.52807050921483645</v>
      </c>
      <c r="C11" s="18">
        <v>3.3324289448433318E-2</v>
      </c>
      <c r="D11" s="18">
        <v>0.53822420011249705</v>
      </c>
      <c r="E11" s="18">
        <v>0.48837059405246741</v>
      </c>
      <c r="F11" s="18">
        <v>8.949392846507627E-2</v>
      </c>
      <c r="G11" s="18">
        <v>0.10975131522350529</v>
      </c>
      <c r="H11" s="18">
        <v>0.4662756840816597</v>
      </c>
      <c r="I11" s="145">
        <v>2.2535105205984753</v>
      </c>
      <c r="J11" s="30"/>
    </row>
    <row r="12" spans="1:10" ht="10.15" customHeight="1">
      <c r="A12" s="6" t="s">
        <v>18</v>
      </c>
      <c r="B12" s="18">
        <v>0.58624647001200914</v>
      </c>
      <c r="C12" s="18">
        <v>6.0760969091855535E-2</v>
      </c>
      <c r="D12" s="18">
        <v>0.537216619326915</v>
      </c>
      <c r="E12" s="18">
        <v>0.46369830734008288</v>
      </c>
      <c r="F12" s="18">
        <v>8.5484566421155747E-2</v>
      </c>
      <c r="G12" s="18">
        <v>9.3423655940421582E-2</v>
      </c>
      <c r="H12" s="18">
        <v>0.41166730196203805</v>
      </c>
      <c r="I12" s="145">
        <v>2.238497890094477</v>
      </c>
      <c r="J12" s="30"/>
    </row>
    <row r="13" spans="1:10" ht="10.15" customHeight="1">
      <c r="A13" s="6" t="s">
        <v>443</v>
      </c>
      <c r="B13" s="18">
        <v>0.64527828318929104</v>
      </c>
      <c r="C13" s="18">
        <v>7.042736695041911E-2</v>
      </c>
      <c r="D13" s="18">
        <v>0.61991808518757385</v>
      </c>
      <c r="E13" s="18">
        <v>0.50090343973684792</v>
      </c>
      <c r="F13" s="18">
        <v>8.9002899798557411E-2</v>
      </c>
      <c r="G13" s="18">
        <v>0.12084062073559035</v>
      </c>
      <c r="H13" s="18">
        <v>0.39785723568782894</v>
      </c>
      <c r="I13" s="145">
        <v>2.4442279312861093</v>
      </c>
      <c r="J13" s="30"/>
    </row>
    <row r="14" spans="1:10" ht="10.15" customHeight="1">
      <c r="A14" s="6" t="s">
        <v>20</v>
      </c>
      <c r="B14" s="18">
        <v>0.61784451799452256</v>
      </c>
      <c r="C14" s="18">
        <v>4.9942356394097942E-2</v>
      </c>
      <c r="D14" s="18">
        <v>0.45591982736079317</v>
      </c>
      <c r="E14" s="18">
        <v>0.45047298499305388</v>
      </c>
      <c r="F14" s="18">
        <v>0.10454740741738687</v>
      </c>
      <c r="G14" s="18">
        <v>7.8368031976650751E-2</v>
      </c>
      <c r="H14" s="18">
        <v>0.51153535931536764</v>
      </c>
      <c r="I14" s="145">
        <v>2.2686304854518728</v>
      </c>
      <c r="J14" s="30"/>
    </row>
    <row r="15" spans="1:10" ht="10.15" customHeight="1">
      <c r="A15" s="6" t="s">
        <v>148</v>
      </c>
      <c r="B15" s="18">
        <v>0.7388640978466896</v>
      </c>
      <c r="C15" s="18">
        <v>7.0122184147199174E-2</v>
      </c>
      <c r="D15" s="18">
        <v>0.46941928601626454</v>
      </c>
      <c r="E15" s="18">
        <v>0.45239146753461645</v>
      </c>
      <c r="F15" s="18">
        <v>0.10738226424169213</v>
      </c>
      <c r="G15" s="18">
        <v>0.10887431418468307</v>
      </c>
      <c r="H15" s="18">
        <v>0.50115358780731067</v>
      </c>
      <c r="I15" s="145">
        <v>2.4482072017784562</v>
      </c>
      <c r="J15" s="30"/>
    </row>
    <row r="16" spans="1:10" ht="10.15" customHeight="1">
      <c r="A16" s="6" t="s">
        <v>444</v>
      </c>
      <c r="B16" s="18">
        <v>0.60990796331081132</v>
      </c>
      <c r="C16" s="18">
        <v>5.8645591210437352E-2</v>
      </c>
      <c r="D16" s="18">
        <v>0.44189105515320437</v>
      </c>
      <c r="E16" s="18">
        <v>0.4522291698892093</v>
      </c>
      <c r="F16" s="18">
        <v>9.300240926092225E-2</v>
      </c>
      <c r="G16" s="18">
        <v>8.2759174538499347E-2</v>
      </c>
      <c r="H16" s="18">
        <v>0.43503000776919853</v>
      </c>
      <c r="I16" s="145">
        <v>2.1734653711322829</v>
      </c>
      <c r="J16" s="30"/>
    </row>
    <row r="17" spans="1:12" ht="10.15" customHeight="1">
      <c r="A17" s="559" t="s">
        <v>23</v>
      </c>
      <c r="B17" s="18">
        <v>0.59123848008763047</v>
      </c>
      <c r="C17" s="18">
        <v>7.9919627195315021E-2</v>
      </c>
      <c r="D17" s="18">
        <v>0.39208789468808891</v>
      </c>
      <c r="E17" s="18">
        <v>0.46293718459024458</v>
      </c>
      <c r="F17" s="18">
        <v>9.3423771966697225E-2</v>
      </c>
      <c r="G17" s="18">
        <v>0.10245937147503013</v>
      </c>
      <c r="H17" s="18">
        <v>0.57433817675541987</v>
      </c>
      <c r="I17" s="145">
        <v>2.2964045067584262</v>
      </c>
      <c r="J17" s="30"/>
      <c r="K17" s="30"/>
    </row>
    <row r="18" spans="1:12" ht="10.15" customHeight="1">
      <c r="A18" s="6" t="s">
        <v>24</v>
      </c>
      <c r="B18" s="183">
        <v>0.59492110330540604</v>
      </c>
      <c r="C18" s="18">
        <v>9.8394692583032684E-2</v>
      </c>
      <c r="D18" s="18">
        <v>0.52208286885502786</v>
      </c>
      <c r="E18" s="183">
        <v>0.37510450637636417</v>
      </c>
      <c r="F18" s="183">
        <v>9.4386415682255989E-2</v>
      </c>
      <c r="G18" s="183">
        <v>0.12713235262780528</v>
      </c>
      <c r="H18" s="183">
        <v>0.55155996832191778</v>
      </c>
      <c r="I18" s="145">
        <v>2.363581907751811</v>
      </c>
      <c r="J18" s="30"/>
      <c r="K18" s="30"/>
    </row>
    <row r="19" spans="1:12" ht="10.15" customHeight="1">
      <c r="A19" s="6" t="s">
        <v>244</v>
      </c>
      <c r="B19" s="18">
        <v>0.53102234936460291</v>
      </c>
      <c r="C19" s="18">
        <v>7.212377121924507E-2</v>
      </c>
      <c r="D19" s="18">
        <v>0.37314244623105136</v>
      </c>
      <c r="E19" s="18">
        <v>0.44208710860990058</v>
      </c>
      <c r="F19" s="18">
        <v>0.10102748464472516</v>
      </c>
      <c r="G19" s="18">
        <v>0.1342700830672636</v>
      </c>
      <c r="H19" s="18">
        <v>0.49489757457655931</v>
      </c>
      <c r="I19" s="145">
        <v>2.1485708177133476</v>
      </c>
      <c r="J19" s="30"/>
      <c r="K19" s="30"/>
    </row>
    <row r="20" spans="1:12" ht="10.15" customHeight="1">
      <c r="A20" s="23" t="s">
        <v>26</v>
      </c>
      <c r="B20" s="93">
        <v>0.48129828870019609</v>
      </c>
      <c r="C20" s="93">
        <v>9.3784190351777555E-2</v>
      </c>
      <c r="D20" s="93">
        <v>0.50733378790130368</v>
      </c>
      <c r="E20" s="93">
        <v>0.38310652013380769</v>
      </c>
      <c r="F20" s="93">
        <v>9.8147653261173834E-2</v>
      </c>
      <c r="G20" s="93">
        <v>0.11725956355527457</v>
      </c>
      <c r="H20" s="93">
        <v>0.4171500009330969</v>
      </c>
      <c r="I20" s="27">
        <v>2.0980800048366302</v>
      </c>
      <c r="J20" s="30"/>
      <c r="K20" s="30"/>
    </row>
    <row r="21" spans="1:12" ht="10.15" customHeight="1">
      <c r="A21" s="23" t="s">
        <v>27</v>
      </c>
      <c r="B21" s="93">
        <v>0.58111536915251849</v>
      </c>
      <c r="C21" s="93">
        <v>1.6128280863525885E-2</v>
      </c>
      <c r="D21" s="93">
        <v>0.48289936525554616</v>
      </c>
      <c r="E21" s="93">
        <v>0.32324535959695377</v>
      </c>
      <c r="F21" s="93">
        <v>0.10343772706651275</v>
      </c>
      <c r="G21" s="93">
        <v>8.2002677743858277E-2</v>
      </c>
      <c r="H21" s="93">
        <v>0.51348866742155708</v>
      </c>
      <c r="I21" s="27">
        <v>2.102317447100472</v>
      </c>
      <c r="J21" s="30"/>
      <c r="K21" s="30"/>
    </row>
    <row r="22" spans="1:12" ht="10.15" customHeight="1">
      <c r="A22" s="23" t="s">
        <v>149</v>
      </c>
      <c r="B22" s="93">
        <v>0.56413463529137342</v>
      </c>
      <c r="C22" s="93">
        <v>6.8379186787216412E-2</v>
      </c>
      <c r="D22" s="93">
        <v>0.45034007680594368</v>
      </c>
      <c r="E22" s="93">
        <v>0.36243805875233476</v>
      </c>
      <c r="F22" s="93">
        <v>0.11498768388517108</v>
      </c>
      <c r="G22" s="93">
        <v>0.13540176847972435</v>
      </c>
      <c r="H22" s="93">
        <v>0.52821275641866772</v>
      </c>
      <c r="I22" s="27">
        <v>2.2238238198634037</v>
      </c>
      <c r="J22" s="30"/>
      <c r="K22" s="30"/>
    </row>
    <row r="23" spans="1:12" ht="10.15" customHeight="1">
      <c r="A23" s="560" t="s">
        <v>29</v>
      </c>
      <c r="B23" s="93">
        <v>0.59560094649612672</v>
      </c>
      <c r="C23" s="93">
        <v>5.5197024216502695E-2</v>
      </c>
      <c r="D23" s="93">
        <v>0.47147541645999003</v>
      </c>
      <c r="E23" s="93">
        <v>0.37626177077962547</v>
      </c>
      <c r="F23" s="93">
        <v>0.12075706488920913</v>
      </c>
      <c r="G23" s="93">
        <v>0.14931580588923848</v>
      </c>
      <c r="H23" s="93">
        <v>0.51753673572329317</v>
      </c>
      <c r="I23" s="27">
        <v>2.2861447644539852</v>
      </c>
      <c r="J23" s="30"/>
      <c r="K23" s="30"/>
      <c r="L23" s="30"/>
    </row>
    <row r="24" spans="1:12" ht="10.15" customHeight="1">
      <c r="A24" s="23" t="s">
        <v>490</v>
      </c>
      <c r="B24" s="93">
        <v>0.97957124238369098</v>
      </c>
      <c r="C24" s="93">
        <v>9.3918493083057789E-2</v>
      </c>
      <c r="D24" s="93">
        <v>0.40364533707055272</v>
      </c>
      <c r="E24" s="93">
        <v>0.50538668368502082</v>
      </c>
      <c r="F24" s="93">
        <v>0.12322922751409374</v>
      </c>
      <c r="G24" s="93">
        <v>0.17573893800024043</v>
      </c>
      <c r="H24" s="93">
        <v>0.52594387420989686</v>
      </c>
      <c r="I24" s="27">
        <v>2.8074337959465523</v>
      </c>
      <c r="J24" s="30"/>
      <c r="K24" s="30"/>
      <c r="L24" s="30"/>
    </row>
    <row r="25" spans="1:12" ht="10.15" customHeight="1">
      <c r="A25" s="23" t="s">
        <v>31</v>
      </c>
      <c r="B25" s="93">
        <v>0.81947961457169261</v>
      </c>
      <c r="C25" s="514">
        <v>6.3707813386974524E-2</v>
      </c>
      <c r="D25" s="93">
        <v>0.4675250593992929</v>
      </c>
      <c r="E25" s="93">
        <v>0.43836996038657744</v>
      </c>
      <c r="F25" s="93">
        <v>0.1106702454936648</v>
      </c>
      <c r="G25" s="93">
        <v>0.20983555613098834</v>
      </c>
      <c r="H25" s="93">
        <v>0.47485865578512043</v>
      </c>
      <c r="I25" s="27">
        <v>2.5844052259198609</v>
      </c>
      <c r="J25" s="30"/>
      <c r="K25" s="30"/>
      <c r="L25" s="30"/>
    </row>
    <row r="26" spans="1:12" ht="10.15" customHeight="1">
      <c r="A26" s="23" t="s">
        <v>228</v>
      </c>
      <c r="B26" s="93">
        <v>0.84428325273244087</v>
      </c>
      <c r="C26" s="514">
        <v>9.0216163788355161E-2</v>
      </c>
      <c r="D26" s="93">
        <v>0.44938959267567335</v>
      </c>
      <c r="E26" s="93">
        <v>0.41740948643558412</v>
      </c>
      <c r="F26" s="93">
        <v>0.11868440388418522</v>
      </c>
      <c r="G26" s="93">
        <v>0.20023732587184487</v>
      </c>
      <c r="H26" s="93">
        <v>0.73430677746273232</v>
      </c>
      <c r="I26" s="27">
        <v>2.8545145934910785</v>
      </c>
      <c r="J26" s="30"/>
      <c r="K26" s="30"/>
      <c r="L26" s="30"/>
    </row>
    <row r="27" spans="1:12" ht="10.15" customHeight="1">
      <c r="A27" s="23" t="s">
        <v>33</v>
      </c>
      <c r="B27" s="93">
        <v>1.0946601305017121</v>
      </c>
      <c r="C27" s="514">
        <v>7.7905004670510855E-2</v>
      </c>
      <c r="D27" s="93">
        <v>0.47346980013149231</v>
      </c>
      <c r="E27" s="93">
        <v>0.52440744264703532</v>
      </c>
      <c r="F27" s="93">
        <v>0.10504365052704691</v>
      </c>
      <c r="G27" s="93">
        <v>0.2144010396795811</v>
      </c>
      <c r="H27" s="93">
        <v>0.82853039242546</v>
      </c>
      <c r="I27" s="27">
        <v>3.3184137191537473</v>
      </c>
      <c r="J27" s="30"/>
      <c r="K27" s="30"/>
      <c r="L27" s="30"/>
    </row>
    <row r="28" spans="1:12" ht="10.15" customHeight="1">
      <c r="A28" s="23" t="s">
        <v>34</v>
      </c>
      <c r="B28" s="93">
        <v>1.1471269103327955</v>
      </c>
      <c r="C28" s="514">
        <v>5.8558357473814937E-2</v>
      </c>
      <c r="D28" s="93">
        <v>0.45533720350538309</v>
      </c>
      <c r="E28" s="93">
        <v>0.50292128259011304</v>
      </c>
      <c r="F28" s="93">
        <v>0.12379958115880629</v>
      </c>
      <c r="G28" s="93">
        <v>0.18948151615263253</v>
      </c>
      <c r="H28" s="93">
        <v>1.0132969125186879</v>
      </c>
      <c r="I28" s="27">
        <v>3.49042738303433</v>
      </c>
      <c r="J28" s="30"/>
      <c r="K28" s="30"/>
      <c r="L28" s="30"/>
    </row>
    <row r="29" spans="1:12" ht="10.15" customHeight="1">
      <c r="A29" s="23" t="s">
        <v>35</v>
      </c>
      <c r="B29" s="93">
        <v>0.91320487795623573</v>
      </c>
      <c r="C29" s="514">
        <v>7.0628656410332738E-2</v>
      </c>
      <c r="D29" s="93">
        <v>0.49208781083870612</v>
      </c>
      <c r="E29" s="93">
        <v>0.52563374033743693</v>
      </c>
      <c r="F29" s="93">
        <v>0.1517880826207402</v>
      </c>
      <c r="G29" s="93">
        <v>0.26240497697396398</v>
      </c>
      <c r="H29" s="93">
        <v>1.0841226352413789</v>
      </c>
      <c r="I29" s="27">
        <v>3.4996251970778154</v>
      </c>
      <c r="J29" s="30"/>
      <c r="K29" s="30"/>
      <c r="L29" s="30"/>
    </row>
    <row r="30" spans="1:12" ht="10.15" customHeight="1">
      <c r="A30" s="23" t="s">
        <v>248</v>
      </c>
      <c r="B30" s="93">
        <v>0.6206346441964723</v>
      </c>
      <c r="C30" s="514">
        <v>2.2166733071448803E-2</v>
      </c>
      <c r="D30" s="93">
        <v>0.44373100185799558</v>
      </c>
      <c r="E30" s="93">
        <v>0.41679516393962213</v>
      </c>
      <c r="F30" s="93">
        <v>0.12936683793889381</v>
      </c>
      <c r="G30" s="93">
        <v>0.15371828983851638</v>
      </c>
      <c r="H30" s="93">
        <v>0.87799352217332249</v>
      </c>
      <c r="I30" s="27">
        <v>2.6644061794918414</v>
      </c>
      <c r="J30" s="30"/>
      <c r="K30" s="30"/>
      <c r="L30" s="30"/>
    </row>
    <row r="31" spans="1:12" ht="10.15" customHeight="1">
      <c r="A31" s="23" t="s">
        <v>230</v>
      </c>
      <c r="B31" s="93">
        <v>1.0145449287160211</v>
      </c>
      <c r="C31" s="514">
        <v>7.5456982165517647E-2</v>
      </c>
      <c r="D31" s="93">
        <v>0.44349279837113714</v>
      </c>
      <c r="E31" s="93">
        <v>0.53756095751295552</v>
      </c>
      <c r="F31" s="93">
        <v>0.12993517303952362</v>
      </c>
      <c r="G31" s="93">
        <v>0.16915869970068531</v>
      </c>
      <c r="H31" s="93">
        <v>0.9596400662906015</v>
      </c>
      <c r="I31" s="27">
        <v>3.3297870157412333</v>
      </c>
      <c r="J31" s="30"/>
      <c r="K31" s="30"/>
      <c r="L31" s="30"/>
    </row>
    <row r="32" spans="1:12" ht="10.15" customHeight="1">
      <c r="A32" s="23" t="s">
        <v>154</v>
      </c>
      <c r="B32" s="93">
        <v>1.2091075462381666</v>
      </c>
      <c r="C32" s="514">
        <v>5.166013704261993E-2</v>
      </c>
      <c r="D32" s="93">
        <v>0.44125464160727701</v>
      </c>
      <c r="E32" s="93">
        <v>0.47252753766317823</v>
      </c>
      <c r="F32" s="93">
        <v>0.10691522327980428</v>
      </c>
      <c r="G32" s="93">
        <v>0.22658922693182568</v>
      </c>
      <c r="H32" s="93">
        <v>1.0660761701728738</v>
      </c>
      <c r="I32" s="27">
        <v>3.5751487253360414</v>
      </c>
      <c r="J32" s="30"/>
      <c r="K32" s="30"/>
      <c r="L32" s="30"/>
    </row>
    <row r="33" spans="1:12" ht="10.15" customHeight="1">
      <c r="A33" s="23" t="s">
        <v>249</v>
      </c>
      <c r="B33" s="93">
        <v>1.3813004024892002</v>
      </c>
      <c r="C33" s="514">
        <v>4.7896281869030805E-2</v>
      </c>
      <c r="D33" s="93">
        <v>0.49190988391614804</v>
      </c>
      <c r="E33" s="93">
        <v>0.47280702705532868</v>
      </c>
      <c r="F33" s="93">
        <v>0.10862586550275695</v>
      </c>
      <c r="G33" s="93">
        <v>0.10097068964426607</v>
      </c>
      <c r="H33" s="93">
        <v>0.952348867305987</v>
      </c>
      <c r="I33" s="27">
        <v>3.5581881321063111</v>
      </c>
      <c r="J33" s="30"/>
      <c r="K33" s="30"/>
      <c r="L33" s="30"/>
    </row>
    <row r="34" spans="1:12" s="65" customFormat="1" ht="10.15" customHeight="1">
      <c r="A34" s="23" t="s">
        <v>156</v>
      </c>
      <c r="B34" s="93">
        <v>1.3956059893049602</v>
      </c>
      <c r="C34" s="514">
        <v>4.2441777758345574E-2</v>
      </c>
      <c r="D34" s="93">
        <v>0.4757353134316496</v>
      </c>
      <c r="E34" s="93">
        <v>0.55087565128063865</v>
      </c>
      <c r="F34" s="93">
        <v>9.9869388810397072E-2</v>
      </c>
      <c r="G34" s="93">
        <v>0.17678253051933174</v>
      </c>
      <c r="H34" s="93">
        <v>1.0028902622031028</v>
      </c>
      <c r="I34" s="27">
        <v>3.7442414027954012</v>
      </c>
      <c r="J34" s="159"/>
      <c r="L34" s="159"/>
    </row>
    <row r="35" spans="1:12" s="65" customFormat="1" ht="10.15" customHeight="1">
      <c r="A35" s="23" t="s">
        <v>250</v>
      </c>
      <c r="B35" s="93">
        <v>1.6078814371799652</v>
      </c>
      <c r="C35" s="514">
        <v>4.7906933919884757E-2</v>
      </c>
      <c r="D35" s="93">
        <v>0.52979188079536454</v>
      </c>
      <c r="E35" s="93">
        <v>0.448830658624287</v>
      </c>
      <c r="F35" s="93">
        <v>0.10855038700822632</v>
      </c>
      <c r="G35" s="93">
        <v>0.17237326605707007</v>
      </c>
      <c r="H35" s="93">
        <v>0.93568846446774279</v>
      </c>
      <c r="I35" s="27">
        <v>3.8510230280525413</v>
      </c>
      <c r="J35" s="159"/>
      <c r="K35" s="30"/>
      <c r="L35" s="159"/>
    </row>
    <row r="36" spans="1:12" s="65" customFormat="1" ht="10.15" customHeight="1">
      <c r="A36" s="23" t="s">
        <v>251</v>
      </c>
      <c r="B36" s="93">
        <v>1.8099475280640918</v>
      </c>
      <c r="C36" s="514">
        <v>5.4871030174434593E-2</v>
      </c>
      <c r="D36" s="93">
        <v>0.36440553019226318</v>
      </c>
      <c r="E36" s="93">
        <v>0.41969717382529703</v>
      </c>
      <c r="F36" s="93">
        <v>0.1186404784301108</v>
      </c>
      <c r="G36" s="93">
        <v>0.24701995008142216</v>
      </c>
      <c r="H36" s="93">
        <v>0.77852343207223196</v>
      </c>
      <c r="I36" s="27">
        <v>3.7931051228398505</v>
      </c>
      <c r="J36" s="159"/>
      <c r="K36" s="30"/>
      <c r="L36" s="159"/>
    </row>
    <row r="37" spans="1:12" s="65" customFormat="1" ht="10.15" customHeight="1">
      <c r="A37" s="23" t="s">
        <v>158</v>
      </c>
      <c r="B37" s="93">
        <v>2.0019274918812919</v>
      </c>
      <c r="C37" s="515">
        <v>5.873168420117552E-2</v>
      </c>
      <c r="D37" s="486">
        <v>0.42738439699259845</v>
      </c>
      <c r="E37" s="486">
        <v>0.46756842022100431</v>
      </c>
      <c r="F37" s="486">
        <v>0.10437560934086129</v>
      </c>
      <c r="G37" s="486">
        <v>0.26603130953023102</v>
      </c>
      <c r="H37" s="486">
        <v>0.8520555043556387</v>
      </c>
      <c r="I37" s="487">
        <v>4.1780744165228008</v>
      </c>
      <c r="J37" s="159"/>
      <c r="K37" s="30"/>
      <c r="L37" s="159"/>
    </row>
    <row r="38" spans="1:12" s="65" customFormat="1" ht="10.15" customHeight="1">
      <c r="A38" s="23" t="s">
        <v>252</v>
      </c>
      <c r="B38" s="93">
        <v>1.9321921964139275</v>
      </c>
      <c r="C38" s="515">
        <v>5.0495196870000973E-2</v>
      </c>
      <c r="D38" s="486">
        <v>0.35241017738942548</v>
      </c>
      <c r="E38" s="486">
        <v>0.46553929913130321</v>
      </c>
      <c r="F38" s="486">
        <v>9.9432954304110199E-2</v>
      </c>
      <c r="G38" s="486">
        <v>0.17861247231266009</v>
      </c>
      <c r="H38" s="486">
        <v>0.92392592683995167</v>
      </c>
      <c r="I38" s="487">
        <v>4.0026082232613787</v>
      </c>
      <c r="J38" s="159"/>
      <c r="K38" s="30"/>
      <c r="L38" s="159"/>
    </row>
    <row r="39" spans="1:12" s="65" customFormat="1" ht="10.15" customHeight="1">
      <c r="A39" s="23" t="s">
        <v>233</v>
      </c>
      <c r="B39" s="93">
        <v>1.7135695211373692</v>
      </c>
      <c r="C39" s="515">
        <v>7.3983773654439228E-2</v>
      </c>
      <c r="D39" s="486">
        <v>0.48779230713518124</v>
      </c>
      <c r="E39" s="486">
        <v>0.40965854576214772</v>
      </c>
      <c r="F39" s="486">
        <v>0.10718690201595688</v>
      </c>
      <c r="G39" s="486">
        <v>0.21002781695411513</v>
      </c>
      <c r="H39" s="486">
        <v>1.0656917895582747</v>
      </c>
      <c r="I39" s="487">
        <v>4.0679106562174843</v>
      </c>
      <c r="J39" s="159"/>
      <c r="K39" s="30"/>
      <c r="L39" s="159"/>
    </row>
    <row r="40" spans="1:12" s="65" customFormat="1" ht="10.15" customHeight="1">
      <c r="A40" s="23" t="s">
        <v>574</v>
      </c>
      <c r="B40" s="93">
        <v>1.8030458648539938</v>
      </c>
      <c r="C40" s="515">
        <v>4.2750073654634214E-2</v>
      </c>
      <c r="D40" s="486">
        <v>0.42605896884474176</v>
      </c>
      <c r="E40" s="486">
        <v>0.39451315908944129</v>
      </c>
      <c r="F40" s="486">
        <v>0.11110519189215357</v>
      </c>
      <c r="G40" s="486">
        <v>0.22730342583041757</v>
      </c>
      <c r="H40" s="486">
        <v>1.0586802835217974</v>
      </c>
      <c r="I40" s="487">
        <v>4.0634569676871797</v>
      </c>
      <c r="J40" s="159"/>
      <c r="K40" s="30"/>
      <c r="L40" s="159"/>
    </row>
    <row r="41" spans="1:12" s="65" customFormat="1" ht="10.15" customHeight="1">
      <c r="A41" s="23" t="s">
        <v>583</v>
      </c>
      <c r="B41" s="93">
        <v>2.0666226402672558</v>
      </c>
      <c r="C41" s="515">
        <v>5.4301454203397388E-2</v>
      </c>
      <c r="D41" s="486">
        <v>0.44125307458307705</v>
      </c>
      <c r="E41" s="486">
        <v>0.56604217496399956</v>
      </c>
      <c r="F41" s="486">
        <v>7.1653896387568097E-2</v>
      </c>
      <c r="G41" s="486">
        <v>0.43236088782688181</v>
      </c>
      <c r="H41" s="486">
        <v>1.1339248813378517</v>
      </c>
      <c r="I41" s="487">
        <v>4.8481578014490978</v>
      </c>
      <c r="J41" s="159"/>
      <c r="K41" s="30"/>
      <c r="L41" s="159"/>
    </row>
    <row r="42" spans="1:12" s="65" customFormat="1" ht="10.15" customHeight="1">
      <c r="A42" s="23" t="s">
        <v>621</v>
      </c>
      <c r="B42" s="93">
        <v>2.279449070440287</v>
      </c>
      <c r="C42" s="515">
        <v>6.4238220592087336E-2</v>
      </c>
      <c r="D42" s="486">
        <v>0.47263370903105989</v>
      </c>
      <c r="E42" s="486">
        <v>0.49948962153321375</v>
      </c>
      <c r="F42" s="486">
        <v>0.1024699586932173</v>
      </c>
      <c r="G42" s="486">
        <v>0.41925414316553755</v>
      </c>
      <c r="H42" s="486">
        <v>1.1691193367458068</v>
      </c>
      <c r="I42" s="487">
        <v>5.0342981830490103</v>
      </c>
      <c r="J42" s="159"/>
      <c r="K42" s="30"/>
      <c r="L42" s="159"/>
    </row>
    <row r="43" spans="1:12" s="65" customFormat="1" ht="10.15" customHeight="1">
      <c r="A43" s="31" t="s">
        <v>635</v>
      </c>
      <c r="B43" s="106">
        <v>2.2570450066571932</v>
      </c>
      <c r="C43" s="516">
        <v>9.6143540895365517E-2</v>
      </c>
      <c r="D43" s="517">
        <v>0.53176077388380416</v>
      </c>
      <c r="E43" s="517">
        <v>0.53953859854119079</v>
      </c>
      <c r="F43" s="517">
        <v>0.11221301147245426</v>
      </c>
      <c r="G43" s="517">
        <v>0.48601548386018573</v>
      </c>
      <c r="H43" s="517">
        <v>1.0842612086426107</v>
      </c>
      <c r="I43" s="518">
        <v>5.2053602477963512</v>
      </c>
      <c r="J43" s="159"/>
      <c r="K43" s="30"/>
      <c r="L43" s="159"/>
    </row>
    <row r="44" spans="1:12" ht="12.6" customHeight="1">
      <c r="A44" s="39" t="s">
        <v>491</v>
      </c>
      <c r="B44" s="3"/>
      <c r="C44" s="3"/>
      <c r="D44" s="3"/>
      <c r="E44" s="3"/>
      <c r="F44" s="3"/>
      <c r="G44" s="3"/>
      <c r="H44" s="3"/>
      <c r="I44" s="403"/>
    </row>
    <row r="45" spans="1:12">
      <c r="A45" s="147" t="s">
        <v>604</v>
      </c>
      <c r="B45" s="3"/>
      <c r="C45" s="3"/>
      <c r="D45" s="3"/>
      <c r="E45" s="3"/>
      <c r="F45" s="3"/>
      <c r="G45" s="3"/>
      <c r="H45" s="3"/>
      <c r="I45" s="3"/>
      <c r="K45" s="30"/>
    </row>
    <row r="46" spans="1:12" ht="13.15" customHeight="1">
      <c r="A46" s="147" t="s">
        <v>492</v>
      </c>
      <c r="B46" s="3"/>
      <c r="C46" s="3"/>
      <c r="D46" s="3"/>
      <c r="E46" s="3"/>
      <c r="F46" s="3"/>
      <c r="G46" s="3"/>
      <c r="H46" s="3"/>
    </row>
    <row r="47" spans="1:12">
      <c r="A47" s="43" t="s">
        <v>43</v>
      </c>
    </row>
    <row r="48" spans="1:12">
      <c r="B48" s="519"/>
      <c r="C48" s="519"/>
      <c r="D48" s="519"/>
      <c r="E48" s="519"/>
      <c r="F48" s="519"/>
      <c r="G48" s="519"/>
      <c r="H48" s="519"/>
      <c r="I48" s="519"/>
    </row>
  </sheetData>
  <mergeCells count="1">
    <mergeCell ref="B3:I3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F45"/>
  <sheetViews>
    <sheetView showGridLines="0" workbookViewId="0">
      <selection activeCell="G38" sqref="G38"/>
    </sheetView>
  </sheetViews>
  <sheetFormatPr defaultColWidth="25.7109375" defaultRowHeight="12"/>
  <cols>
    <col min="1" max="1" width="10.7109375" customWidth="1"/>
    <col min="2" max="3" width="19.5703125" customWidth="1"/>
  </cols>
  <sheetData>
    <row r="1" spans="1:6">
      <c r="A1" s="362" t="s">
        <v>493</v>
      </c>
      <c r="B1" s="2"/>
      <c r="C1" s="2"/>
    </row>
    <row r="2" spans="1:6">
      <c r="A2" s="1" t="s">
        <v>494</v>
      </c>
      <c r="B2" s="292" t="s">
        <v>495</v>
      </c>
      <c r="C2" s="292" t="s">
        <v>496</v>
      </c>
    </row>
    <row r="3" spans="1:6" ht="15" customHeight="1">
      <c r="A3" s="3"/>
      <c r="B3" s="618" t="s">
        <v>533</v>
      </c>
      <c r="C3" s="618"/>
    </row>
    <row r="4" spans="1:6" ht="3" customHeight="1">
      <c r="A4" s="3"/>
      <c r="B4" s="3"/>
      <c r="C4" s="3"/>
    </row>
    <row r="5" spans="1:6" ht="10.5" customHeight="1">
      <c r="A5" s="58">
        <v>1980</v>
      </c>
      <c r="B5" s="520">
        <v>226.45099999999999</v>
      </c>
      <c r="C5" s="521">
        <v>227.726</v>
      </c>
    </row>
    <row r="6" spans="1:6" ht="10.5" customHeight="1">
      <c r="A6" s="58">
        <f t="shared" ref="A6:A14" si="0">A5+1</f>
        <v>1981</v>
      </c>
      <c r="B6" s="520">
        <v>228.93700000000001</v>
      </c>
      <c r="C6" s="521">
        <v>229.96600000000001</v>
      </c>
    </row>
    <row r="7" spans="1:6" ht="10.5" customHeight="1">
      <c r="A7" s="58">
        <f t="shared" si="0"/>
        <v>1982</v>
      </c>
      <c r="B7" s="521">
        <v>231.15700000000001</v>
      </c>
      <c r="C7" s="521">
        <v>232.18799999999999</v>
      </c>
    </row>
    <row r="8" spans="1:6" ht="10.5" customHeight="1">
      <c r="A8" s="58">
        <f t="shared" si="0"/>
        <v>1983</v>
      </c>
      <c r="B8" s="521">
        <v>233.322</v>
      </c>
      <c r="C8" s="521">
        <v>234.30699999999999</v>
      </c>
    </row>
    <row r="9" spans="1:6" ht="10.5" customHeight="1">
      <c r="A9" s="58">
        <f t="shared" si="0"/>
        <v>1984</v>
      </c>
      <c r="B9" s="521">
        <v>235.38499999999999</v>
      </c>
      <c r="C9" s="521">
        <v>236.34800000000001</v>
      </c>
    </row>
    <row r="10" spans="1:6" ht="10.5" customHeight="1">
      <c r="A10" s="58">
        <f t="shared" si="0"/>
        <v>1985</v>
      </c>
      <c r="B10" s="521">
        <v>237.46799999999999</v>
      </c>
      <c r="C10" s="521">
        <v>238.46600000000001</v>
      </c>
    </row>
    <row r="11" spans="1:6" ht="10.5" customHeight="1">
      <c r="A11" s="58">
        <f t="shared" si="0"/>
        <v>1986</v>
      </c>
      <c r="B11" s="521">
        <v>239.63800000000001</v>
      </c>
      <c r="C11" s="521">
        <v>240.65100000000001</v>
      </c>
    </row>
    <row r="12" spans="1:6" ht="10.5" customHeight="1">
      <c r="A12" s="58">
        <f t="shared" si="0"/>
        <v>1987</v>
      </c>
      <c r="B12" s="521">
        <v>241.78399999999999</v>
      </c>
      <c r="C12" s="521">
        <v>242.804</v>
      </c>
    </row>
    <row r="13" spans="1:6" ht="10.5" customHeight="1">
      <c r="A13" s="58">
        <f t="shared" si="0"/>
        <v>1988</v>
      </c>
      <c r="B13" s="521">
        <v>243.98099999999999</v>
      </c>
      <c r="C13" s="521">
        <v>245.02099999999999</v>
      </c>
    </row>
    <row r="14" spans="1:6" ht="10.5" customHeight="1">
      <c r="A14" s="58">
        <f t="shared" si="0"/>
        <v>1989</v>
      </c>
      <c r="B14" s="521">
        <v>246.22399999999999</v>
      </c>
      <c r="C14" s="521">
        <v>247.34200000000001</v>
      </c>
    </row>
    <row r="15" spans="1:6" ht="10.5" customHeight="1">
      <c r="A15" s="58">
        <f>A14+1</f>
        <v>1990</v>
      </c>
      <c r="B15" s="520">
        <v>248.65899999999999</v>
      </c>
      <c r="C15" s="521">
        <v>249.97300000000001</v>
      </c>
      <c r="E15" s="137"/>
      <c r="F15" s="137"/>
    </row>
    <row r="16" spans="1:6" ht="10.5" customHeight="1">
      <c r="A16" s="58">
        <f>A15+1</f>
        <v>1991</v>
      </c>
      <c r="B16" s="520">
        <v>251.65899999999999</v>
      </c>
      <c r="C16" s="521">
        <v>253.33600000000001</v>
      </c>
      <c r="D16" s="108"/>
      <c r="E16" s="137"/>
      <c r="F16" s="137"/>
    </row>
    <row r="17" spans="1:6" ht="10.5" customHeight="1">
      <c r="A17" s="58">
        <v>1992</v>
      </c>
      <c r="B17" s="520">
        <v>255.00700000000001</v>
      </c>
      <c r="C17" s="521">
        <v>256.67700000000002</v>
      </c>
      <c r="D17" s="108"/>
      <c r="E17" s="137"/>
      <c r="F17" s="137"/>
    </row>
    <row r="18" spans="1:6" ht="10.5" customHeight="1">
      <c r="A18" s="58">
        <v>1993</v>
      </c>
      <c r="B18" s="520">
        <v>258.35700000000003</v>
      </c>
      <c r="C18" s="520">
        <v>260.03699999999998</v>
      </c>
      <c r="D18" s="108"/>
      <c r="E18" s="137"/>
      <c r="F18" s="137"/>
    </row>
    <row r="19" spans="1:6" ht="10.5" customHeight="1">
      <c r="A19" s="58">
        <v>1994</v>
      </c>
      <c r="B19" s="520">
        <v>261.63200000000001</v>
      </c>
      <c r="C19" s="521">
        <v>263.226</v>
      </c>
      <c r="D19" s="108"/>
      <c r="E19" s="137"/>
      <c r="F19" s="137"/>
    </row>
    <row r="20" spans="1:6" ht="10.5" customHeight="1">
      <c r="A20" s="58">
        <v>1995</v>
      </c>
      <c r="B20" s="520">
        <v>264.79500000000002</v>
      </c>
      <c r="C20" s="520">
        <v>266.36399999999998</v>
      </c>
      <c r="D20" s="108"/>
      <c r="E20" s="137"/>
      <c r="F20" s="137"/>
    </row>
    <row r="21" spans="1:6" ht="10.5" customHeight="1">
      <c r="A21" s="230">
        <v>1996</v>
      </c>
      <c r="B21" s="522">
        <v>267.92500000000001</v>
      </c>
      <c r="C21" s="523">
        <v>269.48500000000001</v>
      </c>
      <c r="D21" s="108"/>
      <c r="E21" s="137"/>
      <c r="F21" s="137"/>
    </row>
    <row r="22" spans="1:6" ht="10.5" customHeight="1">
      <c r="A22" s="230">
        <v>1997</v>
      </c>
      <c r="B22" s="522">
        <v>271.12099999999998</v>
      </c>
      <c r="C22" s="523">
        <v>272.75599999999997</v>
      </c>
      <c r="D22" s="108"/>
      <c r="E22" s="137"/>
      <c r="F22" s="137"/>
    </row>
    <row r="23" spans="1:6" ht="10.5" customHeight="1">
      <c r="A23" s="230">
        <v>1998</v>
      </c>
      <c r="B23" s="522">
        <v>274.35599999999999</v>
      </c>
      <c r="C23" s="523">
        <v>275.95499999999998</v>
      </c>
      <c r="D23" s="524"/>
      <c r="E23" s="137"/>
      <c r="F23" s="137"/>
    </row>
    <row r="24" spans="1:6" ht="10.5" customHeight="1">
      <c r="A24" s="230">
        <v>1999</v>
      </c>
      <c r="B24" s="522">
        <v>277.55</v>
      </c>
      <c r="C24" s="523">
        <v>279.14400000000001</v>
      </c>
      <c r="D24" s="524"/>
      <c r="E24" s="137"/>
      <c r="F24" s="137"/>
    </row>
    <row r="25" spans="1:6" ht="10.5" customHeight="1">
      <c r="A25" s="230">
        <v>2000</v>
      </c>
      <c r="B25" s="522">
        <v>280.976</v>
      </c>
      <c r="C25" s="523">
        <v>282.38457899999997</v>
      </c>
      <c r="D25" s="524"/>
      <c r="E25" s="137"/>
      <c r="F25" s="137"/>
    </row>
    <row r="26" spans="1:6" ht="10.5" customHeight="1">
      <c r="A26" s="230">
        <v>2001</v>
      </c>
      <c r="B26" s="522">
        <v>283.92040200000002</v>
      </c>
      <c r="C26" s="523">
        <v>285.30901899999998</v>
      </c>
      <c r="D26" s="524"/>
      <c r="E26" s="137"/>
      <c r="F26" s="137"/>
    </row>
    <row r="27" spans="1:6" ht="10.5" customHeight="1">
      <c r="A27" s="230">
        <v>2002</v>
      </c>
      <c r="B27" s="522">
        <v>286.78755999999998</v>
      </c>
      <c r="C27" s="523">
        <v>288.10481800000002</v>
      </c>
      <c r="D27" s="524"/>
      <c r="E27" s="137"/>
      <c r="F27" s="137"/>
    </row>
    <row r="28" spans="1:6" ht="10.5" customHeight="1">
      <c r="A28" s="230">
        <v>2003</v>
      </c>
      <c r="B28" s="522">
        <v>289.51758100000001</v>
      </c>
      <c r="C28" s="523">
        <v>290.81963400000001</v>
      </c>
      <c r="D28" s="524"/>
      <c r="E28" s="137"/>
      <c r="F28" s="137"/>
    </row>
    <row r="29" spans="1:6" ht="10.5" customHeight="1">
      <c r="A29" s="230">
        <v>2004</v>
      </c>
      <c r="B29" s="522">
        <v>292.19189</v>
      </c>
      <c r="C29" s="523">
        <v>293.46318500000001</v>
      </c>
      <c r="D29" s="524"/>
      <c r="E29" s="137"/>
      <c r="F29" s="137"/>
    </row>
    <row r="30" spans="1:6" ht="10.5" customHeight="1">
      <c r="A30" s="230">
        <v>2005</v>
      </c>
      <c r="B30" s="522">
        <v>294.914085</v>
      </c>
      <c r="C30" s="523">
        <v>296.186216</v>
      </c>
      <c r="D30" s="524"/>
      <c r="E30" s="137"/>
      <c r="F30" s="137"/>
    </row>
    <row r="31" spans="1:6" ht="10.5" customHeight="1">
      <c r="A31" s="230">
        <v>2006</v>
      </c>
      <c r="B31" s="522">
        <v>297.64655699999997</v>
      </c>
      <c r="C31" s="523">
        <v>298.99582500000002</v>
      </c>
      <c r="D31" s="137"/>
      <c r="E31" s="137"/>
      <c r="F31" s="137"/>
    </row>
    <row r="32" spans="1:6" ht="10.5" customHeight="1">
      <c r="A32" s="230">
        <v>2007</v>
      </c>
      <c r="B32" s="522">
        <v>300.57448099999999</v>
      </c>
      <c r="C32" s="523">
        <v>302.003917</v>
      </c>
      <c r="D32" s="137"/>
      <c r="E32" s="137"/>
      <c r="F32" s="137"/>
    </row>
    <row r="33" spans="1:6" ht="10.5" customHeight="1">
      <c r="A33" s="230">
        <v>2008</v>
      </c>
      <c r="B33" s="522">
        <v>303.50646899999998</v>
      </c>
      <c r="C33" s="523">
        <v>304.79776099999998</v>
      </c>
      <c r="D33" s="137"/>
      <c r="E33" s="137"/>
      <c r="F33" s="137"/>
    </row>
    <row r="34" spans="1:6" ht="10.5" customHeight="1">
      <c r="A34" s="230">
        <v>2009</v>
      </c>
      <c r="B34" s="522">
        <v>306.207719</v>
      </c>
      <c r="C34" s="523">
        <v>307.43940600000002</v>
      </c>
      <c r="D34" s="137"/>
      <c r="E34" s="137"/>
      <c r="F34" s="137"/>
    </row>
    <row r="35" spans="1:6" ht="10.5" customHeight="1">
      <c r="A35" s="230">
        <v>2010</v>
      </c>
      <c r="B35" s="522">
        <v>308.83326399999999</v>
      </c>
      <c r="C35" s="523">
        <v>309.745698</v>
      </c>
      <c r="D35" s="137"/>
      <c r="E35" s="137"/>
      <c r="F35" s="137"/>
    </row>
    <row r="36" spans="1:6" ht="10.5" customHeight="1">
      <c r="A36" s="230">
        <v>2011</v>
      </c>
      <c r="B36" s="522">
        <v>310.55270100000001</v>
      </c>
      <c r="C36" s="523">
        <v>311.997049</v>
      </c>
      <c r="D36" s="137"/>
      <c r="E36" s="137"/>
      <c r="F36" s="137"/>
    </row>
    <row r="37" spans="1:6" ht="10.5" customHeight="1">
      <c r="A37" s="230">
        <v>2012</v>
      </c>
      <c r="B37" s="522">
        <v>312.81994300000002</v>
      </c>
      <c r="C37" s="523">
        <v>314.21078599999998</v>
      </c>
      <c r="D37" s="137"/>
      <c r="E37" s="137"/>
      <c r="F37" s="137"/>
    </row>
    <row r="38" spans="1:6" ht="10.5" customHeight="1">
      <c r="A38" s="230">
        <v>2013</v>
      </c>
      <c r="B38" s="522">
        <v>315.08948800000002</v>
      </c>
      <c r="C38" s="523">
        <v>316.35877799999997</v>
      </c>
      <c r="D38" s="137"/>
      <c r="E38" s="137"/>
      <c r="F38" s="137"/>
    </row>
    <row r="39" spans="1:6" ht="10.5" customHeight="1">
      <c r="A39" s="230">
        <v>2014</v>
      </c>
      <c r="B39" s="522">
        <v>317.31818900000002</v>
      </c>
      <c r="C39" s="523">
        <v>318.66236800000001</v>
      </c>
      <c r="D39" s="137"/>
      <c r="E39" s="137"/>
      <c r="F39" s="137"/>
    </row>
    <row r="40" spans="1:6" ht="10.5" customHeight="1">
      <c r="A40" s="230">
        <v>2015</v>
      </c>
      <c r="B40" s="522">
        <v>319.69141100000002</v>
      </c>
      <c r="C40" s="523">
        <v>320.97821299999998</v>
      </c>
      <c r="D40" s="137"/>
      <c r="E40" s="137"/>
      <c r="F40" s="137"/>
    </row>
    <row r="41" spans="1:6" ht="10.5" customHeight="1">
      <c r="A41" s="230">
        <v>2016</v>
      </c>
      <c r="B41" s="522">
        <v>321.98286300000001</v>
      </c>
      <c r="C41" s="523">
        <v>323.291042</v>
      </c>
      <c r="D41" s="137"/>
      <c r="E41" s="137"/>
      <c r="F41" s="137"/>
    </row>
    <row r="42" spans="1:6" ht="10.5" customHeight="1">
      <c r="A42" s="230">
        <v>2017</v>
      </c>
      <c r="B42" s="522">
        <v>324.21754199999998</v>
      </c>
      <c r="C42" s="523">
        <v>325.36761200000001</v>
      </c>
      <c r="D42" s="137"/>
      <c r="E42" s="137"/>
      <c r="F42" s="137"/>
    </row>
    <row r="43" spans="1:6" ht="10.5" customHeight="1">
      <c r="A43" s="10">
        <v>2018</v>
      </c>
      <c r="B43" s="525">
        <v>326.218096</v>
      </c>
      <c r="C43" s="526">
        <v>327.403909</v>
      </c>
      <c r="D43" s="137"/>
      <c r="E43" s="137"/>
      <c r="F43" s="137"/>
    </row>
    <row r="44" spans="1:6">
      <c r="A44" s="147" t="s">
        <v>555</v>
      </c>
      <c r="B44" s="3"/>
      <c r="C44" s="3"/>
      <c r="D44" s="527"/>
      <c r="E44" s="137"/>
      <c r="F44" s="137"/>
    </row>
    <row r="45" spans="1:6">
      <c r="A45" s="147" t="s">
        <v>497</v>
      </c>
      <c r="B45" s="528"/>
      <c r="C45" s="528"/>
    </row>
  </sheetData>
  <mergeCells count="1">
    <mergeCell ref="B3:C3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57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34" sqref="M34"/>
    </sheetView>
  </sheetViews>
  <sheetFormatPr defaultColWidth="9.7109375" defaultRowHeight="12"/>
  <cols>
    <col min="1" max="1" width="10.28515625" customWidth="1"/>
    <col min="2" max="4" width="14.42578125" customWidth="1"/>
    <col min="5" max="5" width="2.28515625" customWidth="1"/>
    <col min="6" max="6" width="9.85546875" customWidth="1"/>
    <col min="7" max="7" width="1.42578125" customWidth="1"/>
    <col min="8" max="8" width="14.140625" customWidth="1"/>
    <col min="9" max="9" width="13.7109375" customWidth="1"/>
  </cols>
  <sheetData>
    <row r="1" spans="1:9" ht="12" customHeight="1">
      <c r="A1" s="1" t="s">
        <v>112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 ht="11.1" customHeight="1">
      <c r="A3" s="6" t="s">
        <v>50</v>
      </c>
      <c r="B3" s="3"/>
      <c r="C3" s="3"/>
      <c r="D3" s="3"/>
      <c r="E3" s="3"/>
      <c r="F3" s="3"/>
      <c r="G3" s="3"/>
      <c r="H3" s="7"/>
      <c r="I3" s="8" t="s">
        <v>3</v>
      </c>
    </row>
    <row r="4" spans="1:9" ht="12" customHeight="1">
      <c r="A4" s="9" t="s">
        <v>113</v>
      </c>
      <c r="B4" s="10" t="s">
        <v>4</v>
      </c>
      <c r="C4" s="10" t="s">
        <v>114</v>
      </c>
      <c r="D4" s="10" t="s">
        <v>6</v>
      </c>
      <c r="E4" s="10"/>
      <c r="F4" s="9" t="s">
        <v>115</v>
      </c>
      <c r="G4" s="10"/>
      <c r="H4" s="10" t="s">
        <v>8</v>
      </c>
      <c r="I4" s="10" t="s">
        <v>116</v>
      </c>
    </row>
    <row r="5" spans="1:9" ht="15" customHeight="1">
      <c r="A5" s="80"/>
      <c r="B5" s="610" t="s">
        <v>520</v>
      </c>
      <c r="C5" s="610"/>
      <c r="D5" s="610"/>
      <c r="E5" s="610"/>
      <c r="F5" s="610"/>
      <c r="G5" s="610"/>
      <c r="H5" s="610"/>
      <c r="I5" s="14" t="s">
        <v>10</v>
      </c>
    </row>
    <row r="6" spans="1:9" ht="3" customHeight="1">
      <c r="A6" s="3"/>
      <c r="B6" s="3"/>
      <c r="C6" s="3"/>
      <c r="D6" s="3"/>
      <c r="E6" s="3"/>
      <c r="F6" s="3"/>
      <c r="G6" s="3"/>
      <c r="H6" s="3"/>
      <c r="I6" s="3"/>
    </row>
    <row r="7" spans="1:9" ht="10.15" customHeight="1">
      <c r="A7" s="6">
        <v>1980</v>
      </c>
      <c r="B7" s="81">
        <v>4.5999999999999996</v>
      </c>
      <c r="C7" s="17">
        <v>4733.3999999999996</v>
      </c>
      <c r="D7" s="17">
        <v>4738</v>
      </c>
      <c r="E7" s="82"/>
      <c r="F7" s="589">
        <v>8.1999999999999993</v>
      </c>
      <c r="G7" s="84"/>
      <c r="H7" s="21">
        <v>4729.8</v>
      </c>
      <c r="I7" s="18">
        <v>20.769696916469801</v>
      </c>
    </row>
    <row r="8" spans="1:9" ht="10.15" customHeight="1">
      <c r="A8" s="6">
        <v>1981</v>
      </c>
      <c r="B8" s="81">
        <v>6</v>
      </c>
      <c r="C8" s="17">
        <v>4941.6000000000004</v>
      </c>
      <c r="D8" s="17">
        <v>4947.6000000000004</v>
      </c>
      <c r="E8" s="82"/>
      <c r="F8" s="589">
        <v>7</v>
      </c>
      <c r="G8" s="84"/>
      <c r="H8" s="21">
        <v>4940.6000000000004</v>
      </c>
      <c r="I8" s="18">
        <v>21.484045467590899</v>
      </c>
    </row>
    <row r="9" spans="1:9" ht="10.15" customHeight="1">
      <c r="A9" s="6">
        <v>1982</v>
      </c>
      <c r="B9" s="81">
        <v>5.8</v>
      </c>
      <c r="C9" s="17">
        <v>5233.8</v>
      </c>
      <c r="D9" s="17">
        <v>5239.6000000000004</v>
      </c>
      <c r="E9" s="82"/>
      <c r="F9" s="589">
        <v>6</v>
      </c>
      <c r="G9" s="84"/>
      <c r="H9" s="21">
        <v>5233.6000000000004</v>
      </c>
      <c r="I9" s="18">
        <v>22.540355229383099</v>
      </c>
    </row>
    <row r="10" spans="1:9" ht="10.15" customHeight="1">
      <c r="A10" s="6">
        <v>1983</v>
      </c>
      <c r="B10" s="81">
        <v>4.5</v>
      </c>
      <c r="C10" s="17">
        <v>4976.6000000000004</v>
      </c>
      <c r="D10" s="17">
        <v>4981.1000000000004</v>
      </c>
      <c r="E10" s="82"/>
      <c r="F10" s="589">
        <v>1</v>
      </c>
      <c r="G10" s="84"/>
      <c r="H10" s="21">
        <v>4980.1000000000004</v>
      </c>
      <c r="I10" s="18">
        <v>21.254593332678901</v>
      </c>
    </row>
    <row r="11" spans="1:9" ht="10.15" customHeight="1">
      <c r="A11" s="6">
        <v>1984</v>
      </c>
      <c r="B11" s="81">
        <v>8.9</v>
      </c>
      <c r="C11" s="17">
        <v>5235.3</v>
      </c>
      <c r="D11" s="17">
        <v>5244.2</v>
      </c>
      <c r="E11" s="82"/>
      <c r="F11" s="589">
        <v>1.9</v>
      </c>
      <c r="G11" s="84"/>
      <c r="H11" s="21">
        <v>5242.3</v>
      </c>
      <c r="I11" s="18">
        <v>22.180428859139901</v>
      </c>
    </row>
    <row r="12" spans="1:9" ht="10.15" customHeight="1">
      <c r="A12" s="6">
        <v>1985</v>
      </c>
      <c r="B12" s="81">
        <v>8.1999999999999993</v>
      </c>
      <c r="C12" s="17">
        <v>5593.4</v>
      </c>
      <c r="D12" s="17">
        <v>5601.6</v>
      </c>
      <c r="E12" s="82"/>
      <c r="F12" s="589">
        <v>2</v>
      </c>
      <c r="G12" s="84"/>
      <c r="H12" s="21">
        <v>5599.6</v>
      </c>
      <c r="I12" s="18">
        <v>23.481754212340501</v>
      </c>
    </row>
    <row r="13" spans="1:9" ht="10.15" customHeight="1">
      <c r="A13" s="6">
        <v>1986</v>
      </c>
      <c r="B13" s="81">
        <v>9.6999999999999993</v>
      </c>
      <c r="C13" s="17">
        <v>6207.5</v>
      </c>
      <c r="D13" s="17">
        <v>6217.2</v>
      </c>
      <c r="E13" s="82"/>
      <c r="F13" s="589">
        <v>2.8</v>
      </c>
      <c r="G13" s="84"/>
      <c r="H13" s="21">
        <v>6214.4</v>
      </c>
      <c r="I13" s="18">
        <v>25.823287665540601</v>
      </c>
    </row>
    <row r="14" spans="1:9" ht="10.15" customHeight="1">
      <c r="A14" s="6">
        <v>1987</v>
      </c>
      <c r="B14" s="81">
        <v>11.4</v>
      </c>
      <c r="C14" s="17">
        <v>6069.2</v>
      </c>
      <c r="D14" s="17">
        <v>6080.6</v>
      </c>
      <c r="E14" s="84"/>
      <c r="F14" s="589">
        <v>6.2</v>
      </c>
      <c r="G14" s="84"/>
      <c r="H14" s="21">
        <v>6074.4</v>
      </c>
      <c r="I14" s="18">
        <v>25.017709757664601</v>
      </c>
    </row>
    <row r="15" spans="1:9" ht="10.15" customHeight="1">
      <c r="A15" s="6">
        <v>1988</v>
      </c>
      <c r="B15" s="81">
        <v>13.2</v>
      </c>
      <c r="C15" s="17">
        <v>5938.5</v>
      </c>
      <c r="D15" s="17">
        <v>5951.7</v>
      </c>
      <c r="E15" s="82"/>
      <c r="F15" s="589">
        <v>0.7</v>
      </c>
      <c r="G15" s="84"/>
      <c r="H15" s="21">
        <v>5951</v>
      </c>
      <c r="I15" s="18">
        <v>24.2877141143004</v>
      </c>
    </row>
    <row r="16" spans="1:9" ht="10.15" customHeight="1">
      <c r="A16" s="6">
        <v>1989</v>
      </c>
      <c r="B16" s="81">
        <v>11.9</v>
      </c>
      <c r="C16" s="17">
        <v>6101.7648061028003</v>
      </c>
      <c r="D16" s="17">
        <v>6113.6648061028</v>
      </c>
      <c r="E16" s="82"/>
      <c r="F16" s="589">
        <v>1.1000000000000001</v>
      </c>
      <c r="G16" s="84"/>
      <c r="H16" s="21">
        <v>6112.5648061027996</v>
      </c>
      <c r="I16" s="18">
        <v>24.713007924666201</v>
      </c>
    </row>
    <row r="17" spans="1:10" ht="10.15" customHeight="1">
      <c r="A17" s="6">
        <v>1990</v>
      </c>
      <c r="B17" s="81">
        <v>11.3</v>
      </c>
      <c r="C17" s="17">
        <v>6077.6836285384397</v>
      </c>
      <c r="D17" s="17">
        <v>6088.9836285384399</v>
      </c>
      <c r="E17" s="82"/>
      <c r="F17" s="590">
        <v>0</v>
      </c>
      <c r="G17" s="86"/>
      <c r="H17" s="21">
        <v>6088.9836285384399</v>
      </c>
      <c r="I17" s="18">
        <v>24.36</v>
      </c>
    </row>
    <row r="18" spans="1:10" ht="10.15" customHeight="1">
      <c r="A18" s="6">
        <v>1991</v>
      </c>
      <c r="B18" s="81">
        <v>11.4</v>
      </c>
      <c r="C18" s="17">
        <v>6333.8</v>
      </c>
      <c r="D18" s="21">
        <v>6345.2</v>
      </c>
      <c r="E18" s="82"/>
      <c r="F18" s="590">
        <v>0</v>
      </c>
      <c r="G18" s="86"/>
      <c r="H18" s="21">
        <v>6345.2</v>
      </c>
      <c r="I18" s="18">
        <v>25.05</v>
      </c>
    </row>
    <row r="19" spans="1:10" ht="10.15" customHeight="1">
      <c r="A19" s="6">
        <v>1992</v>
      </c>
      <c r="B19" s="81">
        <v>12</v>
      </c>
      <c r="C19" s="17">
        <v>6949.7</v>
      </c>
      <c r="D19" s="21">
        <v>6961.7</v>
      </c>
      <c r="E19" s="82"/>
      <c r="F19" s="591">
        <v>0</v>
      </c>
      <c r="G19" s="86"/>
      <c r="H19" s="21">
        <v>6961.7</v>
      </c>
      <c r="I19" s="18">
        <v>27.12</v>
      </c>
    </row>
    <row r="20" spans="1:10" ht="10.15" customHeight="1">
      <c r="A20" s="6">
        <v>1993</v>
      </c>
      <c r="B20" s="81">
        <v>11.7</v>
      </c>
      <c r="C20" s="17">
        <v>6906.1</v>
      </c>
      <c r="D20" s="21">
        <v>6917.8</v>
      </c>
      <c r="E20" s="82"/>
      <c r="F20" s="590">
        <v>0</v>
      </c>
      <c r="G20" s="86"/>
      <c r="H20" s="21">
        <v>6917.8</v>
      </c>
      <c r="I20" s="18">
        <v>26.6</v>
      </c>
    </row>
    <row r="21" spans="1:10" ht="10.15" customHeight="1">
      <c r="A21" s="6">
        <v>1994</v>
      </c>
      <c r="B21" s="81">
        <v>13.7</v>
      </c>
      <c r="C21" s="17">
        <v>7299</v>
      </c>
      <c r="D21" s="21">
        <v>7312.7</v>
      </c>
      <c r="E21" s="82"/>
      <c r="F21" s="591">
        <v>0</v>
      </c>
      <c r="G21" s="86"/>
      <c r="H21" s="21">
        <v>7312.7</v>
      </c>
      <c r="I21" s="18">
        <v>27.78</v>
      </c>
    </row>
    <row r="22" spans="1:10" ht="10.15" customHeight="1">
      <c r="A22" s="88">
        <v>1995</v>
      </c>
      <c r="B22" s="89">
        <v>13</v>
      </c>
      <c r="C22" s="26">
        <v>7200.8</v>
      </c>
      <c r="D22" s="29">
        <v>7213.8</v>
      </c>
      <c r="E22" s="90"/>
      <c r="F22" s="592">
        <v>0</v>
      </c>
      <c r="G22" s="92"/>
      <c r="H22" s="29">
        <v>7213.8</v>
      </c>
      <c r="I22" s="93">
        <v>27.08</v>
      </c>
      <c r="J22" s="65"/>
    </row>
    <row r="23" spans="1:10" ht="10.15" customHeight="1">
      <c r="A23" s="23" t="s">
        <v>117</v>
      </c>
      <c r="B23" s="89">
        <v>13</v>
      </c>
      <c r="C23" s="26">
        <v>7425.7</v>
      </c>
      <c r="D23" s="29">
        <v>7438.7</v>
      </c>
      <c r="E23" s="90"/>
      <c r="F23" s="592">
        <v>0</v>
      </c>
      <c r="G23" s="92"/>
      <c r="H23" s="29">
        <v>7438.7</v>
      </c>
      <c r="I23" s="93">
        <v>27.6</v>
      </c>
    </row>
    <row r="24" spans="1:10" ht="10.15" customHeight="1">
      <c r="A24" s="23">
        <v>1997</v>
      </c>
      <c r="B24" s="89">
        <v>13.7</v>
      </c>
      <c r="C24" s="26">
        <v>7394</v>
      </c>
      <c r="D24" s="29">
        <v>7407.7</v>
      </c>
      <c r="E24" s="90"/>
      <c r="F24" s="592">
        <v>0</v>
      </c>
      <c r="G24" s="92"/>
      <c r="H24" s="29">
        <v>7407.7</v>
      </c>
      <c r="I24" s="93">
        <v>27.16</v>
      </c>
    </row>
    <row r="25" spans="1:10" ht="10.15" customHeight="1">
      <c r="A25" s="23">
        <v>1998</v>
      </c>
      <c r="B25" s="89">
        <v>21</v>
      </c>
      <c r="C25" s="26">
        <v>7709.1265359129211</v>
      </c>
      <c r="D25" s="29">
        <v>7730.1265359129211</v>
      </c>
      <c r="E25" s="90"/>
      <c r="F25" s="592">
        <v>0</v>
      </c>
      <c r="G25" s="92"/>
      <c r="H25" s="29">
        <v>7730.1265359129211</v>
      </c>
      <c r="I25" s="93">
        <v>28.01227205853462</v>
      </c>
    </row>
    <row r="26" spans="1:10" ht="10.15" customHeight="1">
      <c r="A26" s="23">
        <v>1999</v>
      </c>
      <c r="B26" s="89">
        <v>24.5</v>
      </c>
      <c r="C26" s="26">
        <v>8545.8014783754352</v>
      </c>
      <c r="D26" s="29">
        <v>8570.3014783754352</v>
      </c>
      <c r="E26" s="90"/>
      <c r="F26" s="592">
        <v>0</v>
      </c>
      <c r="G26" s="92"/>
      <c r="H26" s="29">
        <v>8570.3014783754352</v>
      </c>
      <c r="I26" s="93">
        <v>30.702080210842556</v>
      </c>
    </row>
    <row r="27" spans="1:10" ht="10.15" customHeight="1">
      <c r="A27" s="23">
        <v>2000</v>
      </c>
      <c r="B27" s="89">
        <v>29</v>
      </c>
      <c r="C27" s="26">
        <v>8003.7976840074007</v>
      </c>
      <c r="D27" s="29">
        <v>8032.7976840074007</v>
      </c>
      <c r="E27" s="90"/>
      <c r="F27" s="592">
        <v>0</v>
      </c>
      <c r="G27" s="92"/>
      <c r="H27" s="29">
        <v>8032.7976840074007</v>
      </c>
      <c r="I27" s="93">
        <v>28.446304371342464</v>
      </c>
      <c r="J27" s="30"/>
    </row>
    <row r="28" spans="1:10" ht="10.15" customHeight="1">
      <c r="A28" s="23">
        <v>2001</v>
      </c>
      <c r="B28" s="89">
        <v>28</v>
      </c>
      <c r="C28" s="26">
        <v>7570.1098778532014</v>
      </c>
      <c r="D28" s="29">
        <v>7598.1098778532014</v>
      </c>
      <c r="E28" s="90"/>
      <c r="F28" s="592">
        <v>0</v>
      </c>
      <c r="G28" s="92"/>
      <c r="H28" s="29">
        <v>7598.1098778532014</v>
      </c>
      <c r="I28" s="93">
        <v>26.631159100698468</v>
      </c>
      <c r="J28" s="30"/>
    </row>
    <row r="29" spans="1:10" ht="10.15" customHeight="1">
      <c r="A29" s="23">
        <v>2002</v>
      </c>
      <c r="B29" s="89">
        <v>20</v>
      </c>
      <c r="C29" s="26">
        <v>7694.5307562972002</v>
      </c>
      <c r="D29" s="29">
        <v>7714.5307562972002</v>
      </c>
      <c r="E29" s="90"/>
      <c r="F29" s="592">
        <v>0</v>
      </c>
      <c r="G29" s="92"/>
      <c r="H29" s="29">
        <v>7714.5307562972002</v>
      </c>
      <c r="I29" s="93">
        <v>26.776819665324719</v>
      </c>
      <c r="J29" s="30"/>
    </row>
    <row r="30" spans="1:10" ht="10.15" customHeight="1">
      <c r="A30" s="23">
        <v>2003</v>
      </c>
      <c r="B30" s="89">
        <v>22.5</v>
      </c>
      <c r="C30" s="26">
        <v>7589.247157676401</v>
      </c>
      <c r="D30" s="29">
        <v>7611.747157676401</v>
      </c>
      <c r="E30" s="90"/>
      <c r="F30" s="592">
        <v>0</v>
      </c>
      <c r="G30" s="92"/>
      <c r="H30" s="29">
        <v>7611.747157676401</v>
      </c>
      <c r="I30" s="93">
        <v>26.173429396711231</v>
      </c>
      <c r="J30" s="30"/>
    </row>
    <row r="31" spans="1:10" ht="10.15" customHeight="1">
      <c r="A31" s="23">
        <v>2004</v>
      </c>
      <c r="B31" s="89">
        <v>16.5</v>
      </c>
      <c r="C31" s="26">
        <v>7549.1042698153997</v>
      </c>
      <c r="D31" s="29">
        <v>7565.6042698153997</v>
      </c>
      <c r="E31" s="90"/>
      <c r="F31" s="592">
        <v>0</v>
      </c>
      <c r="G31" s="92"/>
      <c r="H31" s="29">
        <v>7565.6042698153997</v>
      </c>
      <c r="I31" s="93">
        <v>25.780420361127749</v>
      </c>
      <c r="J31" s="30"/>
    </row>
    <row r="32" spans="1:10" ht="10.15" customHeight="1">
      <c r="A32" s="23">
        <v>2005</v>
      </c>
      <c r="B32" s="89">
        <v>20.9</v>
      </c>
      <c r="C32" s="26">
        <v>7436.9775531938003</v>
      </c>
      <c r="D32" s="29">
        <v>7457.8775531937999</v>
      </c>
      <c r="E32" s="90"/>
      <c r="F32" s="592">
        <v>0</v>
      </c>
      <c r="G32" s="92"/>
      <c r="H32" s="29">
        <v>7457.8775531937999</v>
      </c>
      <c r="I32" s="93">
        <v>25.179691526204582</v>
      </c>
      <c r="J32" s="30"/>
    </row>
    <row r="33" spans="1:11" ht="10.15" customHeight="1">
      <c r="A33" s="23">
        <v>2006</v>
      </c>
      <c r="B33" s="89">
        <v>22</v>
      </c>
      <c r="C33" s="26">
        <v>7484.5842798968006</v>
      </c>
      <c r="D33" s="29">
        <v>7506.5842798968006</v>
      </c>
      <c r="E33" s="90"/>
      <c r="F33" s="592">
        <v>0</v>
      </c>
      <c r="G33" s="92"/>
      <c r="H33" s="29">
        <v>7506.5842798968006</v>
      </c>
      <c r="I33" s="93">
        <v>25.105983603272051</v>
      </c>
      <c r="J33" s="30"/>
    </row>
    <row r="34" spans="1:11" ht="10.15" customHeight="1">
      <c r="A34" s="23">
        <v>2007</v>
      </c>
      <c r="B34" s="89">
        <v>25.6</v>
      </c>
      <c r="C34" s="26">
        <v>7811.6426657062002</v>
      </c>
      <c r="D34" s="29">
        <v>7837.2426657062006</v>
      </c>
      <c r="E34" s="90"/>
      <c r="F34" s="592">
        <v>0</v>
      </c>
      <c r="G34" s="92"/>
      <c r="H34" s="29">
        <v>7837.2426657062006</v>
      </c>
      <c r="I34" s="93">
        <v>25.950798067649568</v>
      </c>
      <c r="J34" s="30"/>
    </row>
    <row r="35" spans="1:11" ht="10.15" customHeight="1">
      <c r="A35" s="23">
        <v>2008</v>
      </c>
      <c r="B35" s="89">
        <v>17.399999999999999</v>
      </c>
      <c r="C35" s="26">
        <v>7613.4144679035981</v>
      </c>
      <c r="D35" s="29">
        <v>7630.8144679035977</v>
      </c>
      <c r="E35" s="90"/>
      <c r="F35" s="592">
        <v>0</v>
      </c>
      <c r="G35" s="92"/>
      <c r="H35" s="29">
        <v>7630.8144679035977</v>
      </c>
      <c r="I35" s="93">
        <v>25.035664444738483</v>
      </c>
      <c r="J35" s="30"/>
    </row>
    <row r="36" spans="1:11" ht="10.15" customHeight="1">
      <c r="A36" s="23">
        <v>2009</v>
      </c>
      <c r="B36" s="89">
        <v>18.5</v>
      </c>
      <c r="C36" s="26">
        <v>6748.4224479077993</v>
      </c>
      <c r="D36" s="29">
        <v>6766.9224479077993</v>
      </c>
      <c r="E36" s="90"/>
      <c r="F36" s="592">
        <v>0</v>
      </c>
      <c r="G36" s="92"/>
      <c r="H36" s="29">
        <v>6766.9224479077993</v>
      </c>
      <c r="I36" s="93">
        <v>22.010589130229452</v>
      </c>
      <c r="J36" s="30"/>
    </row>
    <row r="37" spans="1:11" ht="10.15" customHeight="1">
      <c r="A37" s="23">
        <v>2010</v>
      </c>
      <c r="B37" s="89">
        <v>17.8</v>
      </c>
      <c r="C37" s="26">
        <v>7915.8843137968006</v>
      </c>
      <c r="D37" s="29">
        <v>7933.6843137968008</v>
      </c>
      <c r="E37" s="90"/>
      <c r="F37" s="592">
        <v>0</v>
      </c>
      <c r="G37" s="92"/>
      <c r="H37" s="29">
        <v>7933.6843137968008</v>
      </c>
      <c r="I37" s="93">
        <v>25.613541576279779</v>
      </c>
      <c r="J37" s="30"/>
    </row>
    <row r="38" spans="1:11" ht="10.15" customHeight="1">
      <c r="A38" s="23">
        <v>2011</v>
      </c>
      <c r="B38" s="89">
        <v>17.399999999999999</v>
      </c>
      <c r="C38" s="26">
        <v>7952.5405457414017</v>
      </c>
      <c r="D38" s="29">
        <v>7969.9405457414014</v>
      </c>
      <c r="E38" s="90"/>
      <c r="F38" s="592">
        <v>0</v>
      </c>
      <c r="G38" s="92"/>
      <c r="H38" s="29">
        <v>7969.9405457414014</v>
      </c>
      <c r="I38" s="93">
        <v>25.544922848745923</v>
      </c>
      <c r="J38" s="30"/>
    </row>
    <row r="39" spans="1:11" ht="12" customHeight="1">
      <c r="A39" s="23" t="s">
        <v>118</v>
      </c>
      <c r="B39" s="94" t="s">
        <v>535</v>
      </c>
      <c r="C39" s="95">
        <v>8481.5782413666002</v>
      </c>
      <c r="D39" s="96">
        <v>8481.5782413666002</v>
      </c>
      <c r="E39" s="97"/>
      <c r="F39" s="593">
        <v>29.615785219999999</v>
      </c>
      <c r="G39" s="98"/>
      <c r="H39" s="96">
        <v>8451.9624561466007</v>
      </c>
      <c r="I39" s="93">
        <v>26.899020761644387</v>
      </c>
      <c r="J39" s="30"/>
      <c r="K39" s="94"/>
    </row>
    <row r="40" spans="1:11" ht="10.15" customHeight="1">
      <c r="A40" s="23" t="s">
        <v>70</v>
      </c>
      <c r="B40" s="99">
        <v>14.5</v>
      </c>
      <c r="C40" s="95">
        <v>8871.8797869291993</v>
      </c>
      <c r="D40" s="96">
        <v>8886.3797869291993</v>
      </c>
      <c r="E40" s="97"/>
      <c r="F40" s="593">
        <v>32.489168289999995</v>
      </c>
      <c r="G40" s="98"/>
      <c r="H40" s="96">
        <v>8853.8906186391996</v>
      </c>
      <c r="I40" s="93">
        <v>27.986865654915384</v>
      </c>
      <c r="J40" s="30"/>
    </row>
    <row r="41" spans="1:11" ht="10.15" customHeight="1">
      <c r="A41" s="23" t="s">
        <v>71</v>
      </c>
      <c r="B41" s="99">
        <v>12</v>
      </c>
      <c r="C41" s="95">
        <v>8899.9908559023988</v>
      </c>
      <c r="D41" s="96">
        <v>8911.9908559023988</v>
      </c>
      <c r="E41" s="97"/>
      <c r="F41" s="593">
        <v>35.57730798</v>
      </c>
      <c r="G41" s="98"/>
      <c r="H41" s="96">
        <v>8876.4135479223987</v>
      </c>
      <c r="I41" s="93">
        <v>27.855229984114089</v>
      </c>
      <c r="J41" s="30"/>
    </row>
    <row r="42" spans="1:11" ht="10.15" customHeight="1">
      <c r="A42" s="23" t="s">
        <v>568</v>
      </c>
      <c r="B42" s="99">
        <v>9.06</v>
      </c>
      <c r="C42" s="95">
        <v>8992.1694351072001</v>
      </c>
      <c r="D42" s="96">
        <v>9001.2294351071996</v>
      </c>
      <c r="E42" s="97"/>
      <c r="F42" s="593">
        <v>38.802650120000003</v>
      </c>
      <c r="G42" s="98"/>
      <c r="H42" s="96">
        <v>8962.4267849871994</v>
      </c>
      <c r="I42" s="93">
        <v>27.922227808612043</v>
      </c>
      <c r="J42" s="30"/>
    </row>
    <row r="43" spans="1:11" ht="10.15" customHeight="1">
      <c r="A43" s="23" t="s">
        <v>611</v>
      </c>
      <c r="B43" s="99">
        <v>5.55</v>
      </c>
      <c r="C43" s="95">
        <v>8902.341558362401</v>
      </c>
      <c r="D43" s="96">
        <v>8907.8915583624002</v>
      </c>
      <c r="E43" s="97"/>
      <c r="F43" s="593">
        <v>39.698566630000002</v>
      </c>
      <c r="G43" s="98"/>
      <c r="H43" s="96">
        <v>8868.1929917323996</v>
      </c>
      <c r="I43" s="93">
        <v>27.430988922150213</v>
      </c>
      <c r="J43" s="30"/>
    </row>
    <row r="44" spans="1:11" ht="10.15" customHeight="1">
      <c r="A44" s="23" t="s">
        <v>610</v>
      </c>
      <c r="B44" s="99">
        <v>6.61</v>
      </c>
      <c r="C44" s="95">
        <v>9335.304920623601</v>
      </c>
      <c r="D44" s="96">
        <v>9341.9149206236016</v>
      </c>
      <c r="E44" s="97"/>
      <c r="F44" s="593">
        <v>39.274787570000001</v>
      </c>
      <c r="G44" s="98"/>
      <c r="H44" s="96">
        <v>9302.6401330536009</v>
      </c>
      <c r="I44" s="93">
        <v>28.591168235434573</v>
      </c>
      <c r="J44" s="30"/>
    </row>
    <row r="45" spans="1:11" ht="10.15" customHeight="1">
      <c r="A45" s="31" t="s">
        <v>627</v>
      </c>
      <c r="B45" s="100" t="s">
        <v>630</v>
      </c>
      <c r="C45" s="101">
        <v>9278.3718934551998</v>
      </c>
      <c r="D45" s="102">
        <v>9278.3718934551998</v>
      </c>
      <c r="E45" s="103"/>
      <c r="F45" s="594">
        <v>39.712319059999999</v>
      </c>
      <c r="G45" s="105"/>
      <c r="H45" s="102">
        <v>9238.6595743952003</v>
      </c>
      <c r="I45" s="106">
        <v>28.217926910564774</v>
      </c>
      <c r="J45" s="30"/>
    </row>
    <row r="46" spans="1:11" ht="11.25" customHeight="1">
      <c r="A46" s="107" t="s">
        <v>631</v>
      </c>
      <c r="B46" s="89"/>
      <c r="C46" s="26"/>
      <c r="D46" s="29"/>
      <c r="E46" s="90"/>
      <c r="F46" s="91"/>
      <c r="G46" s="92"/>
      <c r="H46" s="29"/>
      <c r="I46" s="93"/>
      <c r="J46" s="30"/>
    </row>
    <row r="47" spans="1:11" s="42" customFormat="1" ht="13.15" customHeight="1">
      <c r="A47" s="39" t="s">
        <v>119</v>
      </c>
      <c r="B47" s="40"/>
      <c r="C47" s="40"/>
      <c r="D47" s="40"/>
      <c r="E47" s="40"/>
      <c r="F47" s="40"/>
      <c r="G47" s="40"/>
      <c r="H47" s="40"/>
      <c r="I47" s="40"/>
    </row>
    <row r="48" spans="1:11" s="42" customFormat="1" ht="13.15" customHeight="1">
      <c r="A48" s="39" t="s">
        <v>120</v>
      </c>
      <c r="B48" s="40"/>
      <c r="C48" s="40"/>
      <c r="D48" s="40"/>
      <c r="E48" s="40"/>
      <c r="F48" s="40"/>
      <c r="G48" s="40"/>
      <c r="H48" s="40"/>
      <c r="I48" s="40"/>
    </row>
    <row r="49" spans="1:9" s="42" customFormat="1" ht="13.15" customHeight="1">
      <c r="A49" s="43" t="s">
        <v>43</v>
      </c>
      <c r="B49" s="40"/>
      <c r="C49" s="40"/>
      <c r="D49" s="40"/>
      <c r="E49" s="40"/>
      <c r="F49" s="40"/>
      <c r="G49" s="40"/>
      <c r="H49" s="40"/>
      <c r="I49" s="40"/>
    </row>
    <row r="52" spans="1:9" ht="15">
      <c r="A52" s="108"/>
      <c r="B52" s="109"/>
      <c r="C52" s="109"/>
      <c r="D52" s="109"/>
      <c r="H52" s="19"/>
      <c r="I52" s="30"/>
    </row>
    <row r="53" spans="1:9" ht="15">
      <c r="A53" s="108"/>
      <c r="B53" s="109"/>
      <c r="C53" s="109"/>
      <c r="D53" s="109"/>
      <c r="H53" s="19"/>
      <c r="I53" s="30"/>
    </row>
    <row r="54" spans="1:9" ht="15">
      <c r="A54" s="108"/>
      <c r="B54" s="109"/>
      <c r="C54" s="109"/>
      <c r="D54" s="109"/>
      <c r="H54" s="19"/>
      <c r="I54" s="30"/>
    </row>
    <row r="55" spans="1:9" ht="15">
      <c r="A55" s="108"/>
      <c r="B55" s="110"/>
      <c r="C55" s="109"/>
      <c r="D55" s="109"/>
      <c r="H55" s="19"/>
      <c r="I55" s="30"/>
    </row>
    <row r="56" spans="1:9" ht="15">
      <c r="B56" s="111"/>
      <c r="C56" s="109"/>
      <c r="D56" s="109"/>
      <c r="H56" s="19"/>
      <c r="I56" s="30"/>
    </row>
    <row r="57" spans="1:9">
      <c r="B57" s="19"/>
      <c r="C57" s="19"/>
      <c r="D57" s="19"/>
      <c r="H57" s="19"/>
      <c r="I57" s="30"/>
    </row>
  </sheetData>
  <mergeCells count="1">
    <mergeCell ref="B5:H5"/>
  </mergeCells>
  <pageMargins left="0.66700000000000004" right="0.66700000000000004" top="0.66700000000000004" bottom="0.83299999999999996" header="0" footer="0"/>
  <pageSetup scale="96" firstPageNumber="101" orientation="portrait" useFirstPageNumber="1" horizontalDpi="300" verticalDpi="300" r:id="rId1"/>
  <headerFooter alignWithMargins="0"/>
  <ignoredErrors>
    <ignoredError sqref="A23 A40:A4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P21" sqref="P21"/>
    </sheetView>
  </sheetViews>
  <sheetFormatPr defaultColWidth="9" defaultRowHeight="11.25"/>
  <cols>
    <col min="1" max="1" width="9.28515625" style="114" customWidth="1"/>
    <col min="2" max="4" width="15.42578125" style="114" customWidth="1"/>
    <col min="5" max="5" width="2.7109375" style="114" customWidth="1"/>
    <col min="6" max="8" width="15.42578125" style="114" customWidth="1"/>
    <col min="9" max="16384" width="9" style="114"/>
  </cols>
  <sheetData>
    <row r="1" spans="1:8" ht="12" customHeight="1">
      <c r="A1" s="1" t="s">
        <v>121</v>
      </c>
      <c r="B1" s="112"/>
      <c r="C1" s="112"/>
      <c r="D1" s="112"/>
      <c r="E1" s="113"/>
      <c r="F1" s="112"/>
      <c r="G1" s="112"/>
      <c r="H1" s="112"/>
    </row>
    <row r="2" spans="1:8" ht="12" customHeight="1">
      <c r="A2" s="3"/>
      <c r="B2" s="115"/>
      <c r="C2" s="116" t="s">
        <v>1</v>
      </c>
      <c r="D2" s="4"/>
      <c r="E2" s="7"/>
      <c r="F2" s="4"/>
      <c r="G2" s="117" t="s">
        <v>2</v>
      </c>
      <c r="H2" s="4"/>
    </row>
    <row r="3" spans="1:8" ht="12" customHeight="1">
      <c r="A3" s="6" t="s">
        <v>50</v>
      </c>
      <c r="B3" s="3"/>
      <c r="C3" s="3"/>
      <c r="D3" s="3"/>
      <c r="E3" s="3"/>
      <c r="F3" s="3"/>
      <c r="G3" s="7"/>
      <c r="H3" s="7" t="s">
        <v>3</v>
      </c>
    </row>
    <row r="4" spans="1:8" ht="12" customHeight="1">
      <c r="A4" s="9" t="s">
        <v>113</v>
      </c>
      <c r="B4" s="10" t="s">
        <v>4</v>
      </c>
      <c r="C4" s="10" t="s">
        <v>114</v>
      </c>
      <c r="D4" s="10" t="s">
        <v>6</v>
      </c>
      <c r="E4" s="10"/>
      <c r="F4" s="9" t="s">
        <v>115</v>
      </c>
      <c r="G4" s="10" t="s">
        <v>8</v>
      </c>
      <c r="H4" s="10" t="s">
        <v>9</v>
      </c>
    </row>
    <row r="5" spans="1:8" ht="15" customHeight="1">
      <c r="B5" s="611" t="s">
        <v>521</v>
      </c>
      <c r="C5" s="611"/>
      <c r="D5" s="611"/>
      <c r="E5" s="611"/>
      <c r="F5" s="611"/>
      <c r="G5" s="611"/>
      <c r="H5" s="118" t="s">
        <v>10</v>
      </c>
    </row>
    <row r="6" spans="1:8" ht="11.45" customHeight="1">
      <c r="A6" s="119" t="s">
        <v>122</v>
      </c>
      <c r="B6" s="120">
        <v>43.183</v>
      </c>
      <c r="C6" s="120">
        <v>4.4180000000000001</v>
      </c>
      <c r="D6" s="121">
        <f t="shared" ref="D6:D23" si="0">C6+B6</f>
        <v>47.600999999999999</v>
      </c>
      <c r="E6" s="121"/>
      <c r="F6" s="120">
        <v>7.69</v>
      </c>
      <c r="G6" s="121">
        <f t="shared" ref="G6:G23" si="1">D6-F6</f>
        <v>39.911000000000001</v>
      </c>
      <c r="H6" s="122">
        <f>G6/[8]Population!$C22</f>
        <v>0.17525886372219246</v>
      </c>
    </row>
    <row r="7" spans="1:8">
      <c r="A7" s="119" t="s">
        <v>123</v>
      </c>
      <c r="B7" s="120">
        <v>44.155999999999999</v>
      </c>
      <c r="C7" s="120">
        <v>4.57</v>
      </c>
      <c r="D7" s="121">
        <f t="shared" si="0"/>
        <v>48.725999999999999</v>
      </c>
      <c r="E7" s="121"/>
      <c r="F7" s="120">
        <v>11.541</v>
      </c>
      <c r="G7" s="121">
        <f t="shared" si="1"/>
        <v>37.185000000000002</v>
      </c>
      <c r="H7" s="122">
        <f>G7/[8]Population!$C23</f>
        <v>0.16169781619891638</v>
      </c>
    </row>
    <row r="8" spans="1:8">
      <c r="A8" s="119" t="s">
        <v>124</v>
      </c>
      <c r="B8" s="120">
        <v>43.43</v>
      </c>
      <c r="C8" s="120">
        <v>9.2479999999999993</v>
      </c>
      <c r="D8" s="121">
        <f t="shared" si="0"/>
        <v>52.677999999999997</v>
      </c>
      <c r="E8" s="121"/>
      <c r="F8" s="120">
        <v>16.106999999999999</v>
      </c>
      <c r="G8" s="121">
        <f t="shared" si="1"/>
        <v>36.570999999999998</v>
      </c>
      <c r="H8" s="122">
        <f>G8/[8]Population!$C24</f>
        <v>0.15750598652815823</v>
      </c>
    </row>
    <row r="9" spans="1:8">
      <c r="A9" s="119" t="s">
        <v>125</v>
      </c>
      <c r="B9" s="120">
        <v>40.354999999999997</v>
      </c>
      <c r="C9" s="120">
        <v>8.3960000000000008</v>
      </c>
      <c r="D9" s="121">
        <f t="shared" si="0"/>
        <v>48.750999999999998</v>
      </c>
      <c r="E9" s="121"/>
      <c r="F9" s="120">
        <v>16.908000000000001</v>
      </c>
      <c r="G9" s="121">
        <f t="shared" si="1"/>
        <v>31.842999999999996</v>
      </c>
      <c r="H9" s="122">
        <f>G9/[8]Population!$C25</f>
        <v>0.13590289662707472</v>
      </c>
    </row>
    <row r="10" spans="1:8">
      <c r="A10" s="119" t="s">
        <v>126</v>
      </c>
      <c r="B10" s="120">
        <v>57.084000000000003</v>
      </c>
      <c r="C10" s="120">
        <v>8.9860000000000007</v>
      </c>
      <c r="D10" s="121">
        <f t="shared" si="0"/>
        <v>66.070000000000007</v>
      </c>
      <c r="E10" s="121"/>
      <c r="F10" s="120">
        <v>9.0890000000000004</v>
      </c>
      <c r="G10" s="121">
        <f t="shared" si="1"/>
        <v>56.981000000000009</v>
      </c>
      <c r="H10" s="122">
        <f>G10/[8]Population!$C26</f>
        <v>0.24108941053023511</v>
      </c>
    </row>
    <row r="11" spans="1:8">
      <c r="A11" s="119" t="s">
        <v>127</v>
      </c>
      <c r="B11" s="120">
        <v>56.777999999999999</v>
      </c>
      <c r="C11" s="120">
        <v>11.871</v>
      </c>
      <c r="D11" s="121">
        <f t="shared" si="0"/>
        <v>68.649000000000001</v>
      </c>
      <c r="E11" s="121"/>
      <c r="F11" s="120">
        <v>9.0960000000000001</v>
      </c>
      <c r="G11" s="121">
        <f t="shared" si="1"/>
        <v>59.552999999999997</v>
      </c>
      <c r="H11" s="122">
        <f>G11/[8]Population!$C27</f>
        <v>0.24973371465953215</v>
      </c>
    </row>
    <row r="12" spans="1:8">
      <c r="A12" s="119" t="s">
        <v>128</v>
      </c>
      <c r="B12" s="120">
        <v>53.817</v>
      </c>
      <c r="C12" s="120">
        <v>10.664</v>
      </c>
      <c r="D12" s="121">
        <f t="shared" si="0"/>
        <v>64.480999999999995</v>
      </c>
      <c r="E12" s="121"/>
      <c r="F12" s="120">
        <v>18.295999999999999</v>
      </c>
      <c r="G12" s="121">
        <f t="shared" si="1"/>
        <v>46.184999999999995</v>
      </c>
      <c r="H12" s="122">
        <f>G12/[8]Population!$C28</f>
        <v>0.19191692534001517</v>
      </c>
    </row>
    <row r="13" spans="1:8">
      <c r="A13" s="119" t="s">
        <v>129</v>
      </c>
      <c r="B13" s="120">
        <v>52.411000000000001</v>
      </c>
      <c r="C13" s="120">
        <v>16.905000000000001</v>
      </c>
      <c r="D13" s="121">
        <f t="shared" si="0"/>
        <v>69.316000000000003</v>
      </c>
      <c r="E13" s="121"/>
      <c r="F13" s="120">
        <v>22.928000000000001</v>
      </c>
      <c r="G13" s="121">
        <f t="shared" si="1"/>
        <v>46.388000000000005</v>
      </c>
      <c r="H13" s="122">
        <f>G13/[8]Population!$C29</f>
        <v>0.19105121826658542</v>
      </c>
    </row>
    <row r="14" spans="1:8">
      <c r="A14" s="119" t="s">
        <v>130</v>
      </c>
      <c r="B14" s="120">
        <v>45.904000000000003</v>
      </c>
      <c r="C14" s="120">
        <v>25.661000000000001</v>
      </c>
      <c r="D14" s="121">
        <f t="shared" si="0"/>
        <v>71.564999999999998</v>
      </c>
      <c r="E14" s="121"/>
      <c r="F14" s="120">
        <v>10.436</v>
      </c>
      <c r="G14" s="121">
        <f t="shared" si="1"/>
        <v>61.128999999999998</v>
      </c>
      <c r="H14" s="122">
        <f>G14/[8]Population!$C30</f>
        <v>0.24948473804286164</v>
      </c>
    </row>
    <row r="15" spans="1:8">
      <c r="A15" s="119" t="s">
        <v>131</v>
      </c>
      <c r="B15" s="121">
        <v>56.884999999999998</v>
      </c>
      <c r="C15" s="121">
        <v>13.782</v>
      </c>
      <c r="D15" s="121">
        <f t="shared" si="0"/>
        <v>70.667000000000002</v>
      </c>
      <c r="E15" s="121"/>
      <c r="F15" s="120">
        <v>13.782999999999999</v>
      </c>
      <c r="G15" s="121">
        <f t="shared" si="1"/>
        <v>56.884</v>
      </c>
      <c r="H15" s="122">
        <f>G15/[8]Population!$C31</f>
        <v>0.22998115968982219</v>
      </c>
    </row>
    <row r="16" spans="1:8">
      <c r="A16" s="119" t="s">
        <v>132</v>
      </c>
      <c r="B16" s="121">
        <v>51.311</v>
      </c>
      <c r="C16" s="121">
        <v>16.846</v>
      </c>
      <c r="D16" s="121">
        <f t="shared" si="0"/>
        <v>68.156999999999996</v>
      </c>
      <c r="E16" s="121"/>
      <c r="F16" s="120">
        <v>41.348999999999997</v>
      </c>
      <c r="G16" s="121">
        <f t="shared" si="1"/>
        <v>26.808</v>
      </c>
      <c r="H16" s="122">
        <f>G16/[8]Population!$C32</f>
        <v>0.10724358230688914</v>
      </c>
    </row>
    <row r="17" spans="1:9">
      <c r="A17" s="119" t="s">
        <v>133</v>
      </c>
      <c r="B17" s="121">
        <v>50.314</v>
      </c>
      <c r="C17" s="121">
        <v>20.838999999999999</v>
      </c>
      <c r="D17" s="121">
        <f t="shared" si="0"/>
        <v>71.152999999999992</v>
      </c>
      <c r="E17" s="121"/>
      <c r="F17" s="120">
        <v>28.853000000000002</v>
      </c>
      <c r="G17" s="121">
        <f t="shared" si="1"/>
        <v>42.29999999999999</v>
      </c>
      <c r="H17" s="122">
        <f>G17/[8]Population!$C33</f>
        <v>0.16697192661129878</v>
      </c>
    </row>
    <row r="18" spans="1:9" ht="11.25" customHeight="1">
      <c r="A18" s="119" t="s">
        <v>134</v>
      </c>
      <c r="B18" s="121">
        <v>45.502000000000002</v>
      </c>
      <c r="C18" s="121">
        <v>20.420000000000002</v>
      </c>
      <c r="D18" s="121">
        <f t="shared" si="0"/>
        <v>65.921999999999997</v>
      </c>
      <c r="E18" s="121"/>
      <c r="F18" s="121">
        <v>14.468999999999999</v>
      </c>
      <c r="G18" s="121">
        <f t="shared" si="1"/>
        <v>51.452999999999996</v>
      </c>
      <c r="H18" s="122">
        <f>G18/[8]Population!$C34</f>
        <v>0.20045816337264341</v>
      </c>
    </row>
    <row r="19" spans="1:9" ht="11.25" customHeight="1">
      <c r="A19" s="119" t="s">
        <v>135</v>
      </c>
      <c r="B19" s="121">
        <f>69.545+0.35</f>
        <v>69.894999999999996</v>
      </c>
      <c r="C19" s="121">
        <v>17.529597680868001</v>
      </c>
      <c r="D19" s="121">
        <f t="shared" si="0"/>
        <v>87.424597680868004</v>
      </c>
      <c r="E19" s="121"/>
      <c r="F19" s="121">
        <f>0.48+18.478</f>
        <v>18.958000000000002</v>
      </c>
      <c r="G19" s="121">
        <f t="shared" si="1"/>
        <v>68.466597680868006</v>
      </c>
      <c r="H19" s="122">
        <f>G19/[8]Population!$C35</f>
        <v>0.26329559901424804</v>
      </c>
    </row>
    <row r="20" spans="1:9" ht="11.25" customHeight="1">
      <c r="A20" s="119" t="s">
        <v>136</v>
      </c>
      <c r="B20" s="121">
        <f>68.04+0.35</f>
        <v>68.39</v>
      </c>
      <c r="C20" s="121">
        <f>3.742+15.392</f>
        <v>19.134</v>
      </c>
      <c r="D20" s="121">
        <f t="shared" si="0"/>
        <v>87.524000000000001</v>
      </c>
      <c r="E20" s="121"/>
      <c r="F20" s="121">
        <f>10.583+7.075</f>
        <v>17.658000000000001</v>
      </c>
      <c r="G20" s="121">
        <f t="shared" si="1"/>
        <v>69.866</v>
      </c>
      <c r="H20" s="122">
        <f>G20/[8]Population!$C36</f>
        <v>0.26542210875825334</v>
      </c>
    </row>
    <row r="21" spans="1:9" ht="11.25" customHeight="1">
      <c r="A21" s="119" t="s">
        <v>52</v>
      </c>
      <c r="B21" s="121">
        <f>74.76+0.305</f>
        <v>75.065000000000012</v>
      </c>
      <c r="C21" s="121">
        <f>19.024+0.443</f>
        <v>19.467000000000002</v>
      </c>
      <c r="D21" s="121">
        <f t="shared" si="0"/>
        <v>94.532000000000011</v>
      </c>
      <c r="E21" s="121"/>
      <c r="F21" s="121">
        <f>1.129+7.838</f>
        <v>8.9670000000000005</v>
      </c>
      <c r="G21" s="121">
        <f t="shared" si="1"/>
        <v>85.565000000000012</v>
      </c>
      <c r="H21" s="122">
        <f>G21/[8]Population!$C37</f>
        <v>0.32123334985208218</v>
      </c>
    </row>
    <row r="22" spans="1:9" ht="11.25" customHeight="1">
      <c r="A22" s="119" t="s">
        <v>117</v>
      </c>
      <c r="B22" s="121">
        <f>62.38+0.268</f>
        <v>62.648000000000003</v>
      </c>
      <c r="C22" s="121">
        <f>16.096+1.674</f>
        <v>17.77</v>
      </c>
      <c r="D22" s="121">
        <f t="shared" si="0"/>
        <v>80.418000000000006</v>
      </c>
      <c r="E22" s="121"/>
      <c r="F22" s="121">
        <f>1.828+5.44</f>
        <v>7.2680000000000007</v>
      </c>
      <c r="G22" s="121">
        <f t="shared" si="1"/>
        <v>73.150000000000006</v>
      </c>
      <c r="H22" s="122">
        <f>G22/[8]Population!$C38</f>
        <v>0.2714436796111101</v>
      </c>
    </row>
    <row r="23" spans="1:9" ht="11.25" customHeight="1">
      <c r="A23" s="119" t="s">
        <v>137</v>
      </c>
      <c r="B23" s="121">
        <f>69.3+0.276</f>
        <v>69.575999999999993</v>
      </c>
      <c r="C23" s="121">
        <f>3.315+13.949</f>
        <v>17.263999999999999</v>
      </c>
      <c r="D23" s="121">
        <f t="shared" si="0"/>
        <v>86.839999999999989</v>
      </c>
      <c r="E23" s="121"/>
      <c r="F23" s="121">
        <f>0.866+6.256</f>
        <v>7.1219999999999999</v>
      </c>
      <c r="G23" s="121">
        <f t="shared" si="1"/>
        <v>79.717999999999989</v>
      </c>
      <c r="H23" s="122">
        <f>G23/[8]Population!$C39</f>
        <v>0.29226854771297422</v>
      </c>
    </row>
    <row r="24" spans="1:9" ht="11.25" customHeight="1">
      <c r="A24" s="119" t="s">
        <v>138</v>
      </c>
      <c r="B24" s="121">
        <v>75.5</v>
      </c>
      <c r="C24" s="121">
        <v>19.253999999999998</v>
      </c>
      <c r="D24" s="121">
        <v>94.753999999999991</v>
      </c>
      <c r="E24" s="121"/>
      <c r="F24" s="121">
        <v>6.2130000000000001</v>
      </c>
      <c r="G24" s="121">
        <v>88.540999999999997</v>
      </c>
      <c r="H24" s="122">
        <v>0.32085303763294742</v>
      </c>
    </row>
    <row r="25" spans="1:9" ht="11.25" customHeight="1">
      <c r="A25" s="119" t="s">
        <v>139</v>
      </c>
      <c r="B25" s="121">
        <v>77.819999999999993</v>
      </c>
      <c r="C25" s="121">
        <v>32</v>
      </c>
      <c r="D25" s="121">
        <v>109.82</v>
      </c>
      <c r="E25" s="121"/>
      <c r="F25" s="121">
        <v>22.7</v>
      </c>
      <c r="G25" s="121">
        <v>87.12</v>
      </c>
      <c r="H25" s="122">
        <v>0.31209698220273402</v>
      </c>
    </row>
    <row r="26" spans="1:9" ht="11.25" customHeight="1">
      <c r="A26" s="119" t="s">
        <v>140</v>
      </c>
      <c r="B26" s="121">
        <v>79.5</v>
      </c>
      <c r="C26" s="121">
        <v>36.561</v>
      </c>
      <c r="D26" s="121">
        <v>116.06100000000001</v>
      </c>
      <c r="E26" s="121"/>
      <c r="F26" s="121">
        <v>42.966999999999999</v>
      </c>
      <c r="G26" s="121">
        <v>73.094000000000008</v>
      </c>
      <c r="H26" s="122">
        <v>0.25884557952436921</v>
      </c>
      <c r="I26" s="123"/>
    </row>
    <row r="27" spans="1:9" ht="11.25" customHeight="1">
      <c r="A27" s="119" t="s">
        <v>141</v>
      </c>
      <c r="B27" s="121">
        <v>88.64</v>
      </c>
      <c r="C27" s="121">
        <v>49.354019000000001</v>
      </c>
      <c r="D27" s="121">
        <v>137.99401900000001</v>
      </c>
      <c r="E27" s="121"/>
      <c r="F27" s="121">
        <v>40.462870000000002</v>
      </c>
      <c r="G27" s="121">
        <v>97.531148999999999</v>
      </c>
      <c r="H27" s="122">
        <v>0.34184390434569473</v>
      </c>
      <c r="I27" s="123"/>
    </row>
    <row r="28" spans="1:9" ht="11.25" customHeight="1">
      <c r="A28" s="124" t="s">
        <v>142</v>
      </c>
      <c r="B28" s="125">
        <v>100.89</v>
      </c>
      <c r="C28" s="125">
        <v>46.515483000000003</v>
      </c>
      <c r="D28" s="125">
        <v>147.405483</v>
      </c>
      <c r="E28" s="125"/>
      <c r="F28" s="125">
        <v>35.111091999999999</v>
      </c>
      <c r="G28" s="125">
        <v>112.294391</v>
      </c>
      <c r="H28" s="126">
        <v>0.38976922281112286</v>
      </c>
      <c r="I28" s="123"/>
    </row>
    <row r="29" spans="1:9" ht="11.25" customHeight="1">
      <c r="A29" s="124">
        <v>2003</v>
      </c>
      <c r="B29" s="125">
        <v>104.02000000000001</v>
      </c>
      <c r="C29" s="125">
        <v>51.167140000000003</v>
      </c>
      <c r="D29" s="125">
        <v>155.18714</v>
      </c>
      <c r="E29" s="125"/>
      <c r="F29" s="125">
        <v>43.801692000000003</v>
      </c>
      <c r="G29" s="125">
        <v>111.385448</v>
      </c>
      <c r="H29" s="126">
        <v>0.38300525472774644</v>
      </c>
      <c r="I29" s="123"/>
    </row>
    <row r="30" spans="1:9" ht="11.25" customHeight="1">
      <c r="A30" s="124">
        <v>2004</v>
      </c>
      <c r="B30" s="125">
        <v>124.89</v>
      </c>
      <c r="C30" s="125">
        <v>63.663440000000001</v>
      </c>
      <c r="D30" s="125">
        <v>188.55343999999999</v>
      </c>
      <c r="E30" s="125"/>
      <c r="F30" s="125">
        <v>33.474556999999997</v>
      </c>
      <c r="G30" s="125">
        <v>155.07888299999999</v>
      </c>
      <c r="H30" s="126">
        <v>0.52844408064336923</v>
      </c>
      <c r="I30" s="123"/>
    </row>
    <row r="31" spans="1:9" ht="11.25" customHeight="1">
      <c r="A31" s="124">
        <v>2005</v>
      </c>
      <c r="B31" s="125">
        <v>123.49</v>
      </c>
      <c r="C31" s="125">
        <v>58.060276829999999</v>
      </c>
      <c r="D31" s="125">
        <v>181.55027683</v>
      </c>
      <c r="E31" s="125"/>
      <c r="F31" s="125">
        <v>49.800016759999991</v>
      </c>
      <c r="G31" s="125">
        <v>131.75026007000002</v>
      </c>
      <c r="H31" s="126">
        <v>0.44482238859488327</v>
      </c>
      <c r="I31" s="123"/>
    </row>
    <row r="32" spans="1:9" ht="11.25" customHeight="1">
      <c r="A32" s="124">
        <v>2006</v>
      </c>
      <c r="B32" s="125">
        <v>147.26000000000002</v>
      </c>
      <c r="C32" s="125">
        <v>71.904061779999992</v>
      </c>
      <c r="D32" s="125">
        <v>219.16406178</v>
      </c>
      <c r="E32" s="125"/>
      <c r="F32" s="125">
        <v>50.648838130000001</v>
      </c>
      <c r="G32" s="125">
        <v>168.51522365</v>
      </c>
      <c r="H32" s="126">
        <v>0.56360393543956666</v>
      </c>
      <c r="I32" s="123"/>
    </row>
    <row r="33" spans="1:9" ht="11.25" customHeight="1">
      <c r="A33" s="124">
        <v>2007</v>
      </c>
      <c r="B33" s="125">
        <v>150.28</v>
      </c>
      <c r="C33" s="125">
        <v>77.371268610000001</v>
      </c>
      <c r="D33" s="125">
        <v>227.65126860999999</v>
      </c>
      <c r="E33" s="125"/>
      <c r="F33" s="125">
        <v>50.602078079999998</v>
      </c>
      <c r="G33" s="125">
        <v>177.04919052999998</v>
      </c>
      <c r="H33" s="126">
        <v>0.58624799402850125</v>
      </c>
      <c r="I33" s="123"/>
    </row>
    <row r="34" spans="1:9" ht="11.25" customHeight="1">
      <c r="A34" s="124">
        <v>2008</v>
      </c>
      <c r="B34" s="125">
        <v>194.11</v>
      </c>
      <c r="C34" s="125">
        <v>114.88669541</v>
      </c>
      <c r="D34" s="125">
        <v>308.99669541000003</v>
      </c>
      <c r="E34" s="125"/>
      <c r="F34" s="125">
        <v>64.186793499999993</v>
      </c>
      <c r="G34" s="125">
        <v>244.80990191000004</v>
      </c>
      <c r="H34" s="126">
        <v>0.80318799293935772</v>
      </c>
      <c r="I34" s="123"/>
    </row>
    <row r="35" spans="1:9" ht="11.25" customHeight="1">
      <c r="A35" s="124">
        <v>2009</v>
      </c>
      <c r="B35" s="125">
        <v>225.65</v>
      </c>
      <c r="C35" s="125">
        <v>133.27984400000003</v>
      </c>
      <c r="D35" s="125">
        <v>358.929844</v>
      </c>
      <c r="E35" s="125"/>
      <c r="F35" s="125">
        <v>64.283373600000004</v>
      </c>
      <c r="G35" s="125">
        <v>294.6464704</v>
      </c>
      <c r="H35" s="126">
        <v>0.95838875775085242</v>
      </c>
      <c r="I35" s="123"/>
    </row>
    <row r="36" spans="1:9" ht="11.25" customHeight="1">
      <c r="A36" s="124">
        <v>2010</v>
      </c>
      <c r="B36" s="125">
        <v>246.93</v>
      </c>
      <c r="C36" s="125">
        <v>169.24015100000003</v>
      </c>
      <c r="D36" s="125">
        <v>416.17015100000003</v>
      </c>
      <c r="E36" s="125"/>
      <c r="F36" s="125">
        <v>69.273761260000001</v>
      </c>
      <c r="G36" s="125">
        <v>346.89638974000002</v>
      </c>
      <c r="H36" s="126">
        <v>1.119939330811949</v>
      </c>
      <c r="I36" s="123"/>
    </row>
    <row r="37" spans="1:9" ht="11.25" customHeight="1">
      <c r="A37" s="124">
        <v>2011</v>
      </c>
      <c r="B37" s="125">
        <v>287.90000000000003</v>
      </c>
      <c r="C37" s="125">
        <v>192.53230700000003</v>
      </c>
      <c r="D37" s="125">
        <v>480.43230700000004</v>
      </c>
      <c r="E37" s="125"/>
      <c r="F37" s="125">
        <v>78.372785229999991</v>
      </c>
      <c r="G37" s="125">
        <v>402.05952177000006</v>
      </c>
      <c r="H37" s="126">
        <v>1.2886645019837994</v>
      </c>
      <c r="I37" s="123"/>
    </row>
    <row r="38" spans="1:9" ht="11.25" customHeight="1">
      <c r="A38" s="124" t="s">
        <v>143</v>
      </c>
      <c r="B38" s="125">
        <v>277.3</v>
      </c>
      <c r="C38" s="125">
        <v>213.01662933999998</v>
      </c>
      <c r="D38" s="125">
        <v>490.31662933999996</v>
      </c>
      <c r="E38" s="125"/>
      <c r="F38" s="125">
        <v>72.855944829999999</v>
      </c>
      <c r="G38" s="125">
        <v>417.46068450999996</v>
      </c>
      <c r="H38" s="126">
        <v>1.3286007454562683</v>
      </c>
      <c r="I38" s="123"/>
    </row>
    <row r="39" spans="1:9" ht="11.25" customHeight="1">
      <c r="A39" s="124" t="s">
        <v>212</v>
      </c>
      <c r="B39" s="125">
        <v>301.29999999999995</v>
      </c>
      <c r="C39" s="125">
        <v>227.78734318999997</v>
      </c>
      <c r="D39" s="125">
        <v>529.08734318999996</v>
      </c>
      <c r="E39" s="125"/>
      <c r="F39" s="125">
        <v>83.152623059999982</v>
      </c>
      <c r="G39" s="125">
        <v>445.93472012999996</v>
      </c>
      <c r="H39" s="126">
        <v>1.4095854173832976</v>
      </c>
      <c r="I39" s="123"/>
    </row>
    <row r="40" spans="1:9" ht="11.25" customHeight="1">
      <c r="A40" s="124" t="s">
        <v>333</v>
      </c>
      <c r="B40" s="125">
        <v>324.18</v>
      </c>
      <c r="C40" s="125">
        <v>234.62317715999998</v>
      </c>
      <c r="D40" s="125">
        <v>558.80317716000002</v>
      </c>
      <c r="E40" s="125"/>
      <c r="F40" s="125">
        <v>76.099697759999998</v>
      </c>
      <c r="G40" s="125">
        <v>482.70347939999999</v>
      </c>
      <c r="H40" s="126">
        <v>1.5147803062832947</v>
      </c>
      <c r="I40" s="123"/>
    </row>
    <row r="41" spans="1:9" ht="11.25" customHeight="1">
      <c r="A41" s="124" t="s">
        <v>569</v>
      </c>
      <c r="B41" s="125">
        <v>305.32</v>
      </c>
      <c r="C41" s="125">
        <v>270.23094200000003</v>
      </c>
      <c r="D41" s="125">
        <v>575.55094200000008</v>
      </c>
      <c r="E41" s="125"/>
      <c r="F41" s="125">
        <v>63.181876090000003</v>
      </c>
      <c r="G41" s="125">
        <v>512.36906591000002</v>
      </c>
      <c r="H41" s="126">
        <v>1.5962736570846323</v>
      </c>
      <c r="I41" s="123"/>
    </row>
    <row r="42" spans="1:9" ht="11.25" customHeight="1">
      <c r="A42" s="124" t="s">
        <v>581</v>
      </c>
      <c r="B42" s="125">
        <v>314.98</v>
      </c>
      <c r="C42" s="125">
        <v>328.32633404000001</v>
      </c>
      <c r="D42" s="125">
        <v>643.30633404000002</v>
      </c>
      <c r="E42" s="125"/>
      <c r="F42" s="125">
        <v>69.022797210000022</v>
      </c>
      <c r="G42" s="125">
        <v>574.28353683</v>
      </c>
      <c r="H42" s="126">
        <v>1.7763669951300414</v>
      </c>
      <c r="I42" s="123"/>
    </row>
    <row r="43" spans="1:9" ht="11.25" customHeight="1">
      <c r="A43" s="124" t="s">
        <v>612</v>
      </c>
      <c r="B43" s="125">
        <v>304.46000000000004</v>
      </c>
      <c r="C43" s="125">
        <v>320.13004989999996</v>
      </c>
      <c r="D43" s="125">
        <v>624.59004989999994</v>
      </c>
      <c r="E43" s="125"/>
      <c r="F43" s="125">
        <v>58.658126219999993</v>
      </c>
      <c r="G43" s="125">
        <v>565.93192367999995</v>
      </c>
      <c r="H43" s="126">
        <v>1.7393615799718871</v>
      </c>
      <c r="I43" s="123"/>
    </row>
    <row r="44" spans="1:9" ht="11.25" customHeight="1">
      <c r="A44" s="127" t="s">
        <v>628</v>
      </c>
      <c r="B44" s="128">
        <v>305.90999999999997</v>
      </c>
      <c r="C44" s="128">
        <v>394.75189033000004</v>
      </c>
      <c r="D44" s="128">
        <v>700.66189033000001</v>
      </c>
      <c r="E44" s="128"/>
      <c r="F44" s="128">
        <v>46.496198899999996</v>
      </c>
      <c r="G44" s="128">
        <v>654.16569143000004</v>
      </c>
      <c r="H44" s="129">
        <v>1.9980387327324185</v>
      </c>
      <c r="I44" s="123"/>
    </row>
    <row r="45" spans="1:9" ht="11.45" customHeight="1">
      <c r="A45" s="130" t="s">
        <v>144</v>
      </c>
    </row>
    <row r="46" spans="1:9" ht="11.45" customHeight="1">
      <c r="A46" s="43" t="s">
        <v>43</v>
      </c>
    </row>
    <row r="49" spans="2:8">
      <c r="B49" s="131"/>
      <c r="C49" s="131"/>
      <c r="D49" s="123"/>
      <c r="F49" s="131"/>
      <c r="G49" s="131"/>
      <c r="H49" s="123"/>
    </row>
    <row r="50" spans="2:8">
      <c r="B50" s="131"/>
      <c r="C50" s="131"/>
      <c r="D50" s="123"/>
      <c r="F50" s="131"/>
      <c r="G50" s="131"/>
      <c r="H50" s="123"/>
    </row>
    <row r="51" spans="2:8">
      <c r="B51" s="131"/>
      <c r="C51" s="131"/>
      <c r="D51" s="123"/>
      <c r="F51" s="131"/>
      <c r="G51" s="131"/>
      <c r="H51" s="123"/>
    </row>
    <row r="52" spans="2:8">
      <c r="B52" s="131"/>
      <c r="C52" s="131"/>
      <c r="D52" s="123"/>
      <c r="F52" s="131"/>
      <c r="G52" s="131"/>
      <c r="H52" s="123"/>
    </row>
    <row r="53" spans="2:8">
      <c r="B53" s="131"/>
      <c r="C53" s="131"/>
      <c r="D53" s="123"/>
      <c r="F53" s="131"/>
      <c r="G53" s="131"/>
      <c r="H53" s="123"/>
    </row>
    <row r="54" spans="2:8">
      <c r="B54" s="131"/>
      <c r="C54" s="131"/>
      <c r="D54" s="131"/>
      <c r="F54" s="131"/>
      <c r="G54" s="131"/>
      <c r="H54" s="123"/>
    </row>
    <row r="55" spans="2:8">
      <c r="F55" s="131"/>
      <c r="G55" s="131"/>
      <c r="H55" s="123"/>
    </row>
    <row r="56" spans="2:8">
      <c r="H56" s="123"/>
    </row>
  </sheetData>
  <mergeCells count="1">
    <mergeCell ref="B5:G5"/>
  </mergeCells>
  <pageMargins left="0.66700000000000004" right="0.66700000000000004" top="0.66700000000000004" bottom="0.83299999999999996" header="0" footer="0"/>
  <pageSetup scale="96" firstPageNumber="101" orientation="portrait" useFirstPageNumber="1" horizontalDpi="300" verticalDpi="300" r:id="rId1"/>
  <headerFooter alignWithMargins="0"/>
  <ignoredErrors>
    <ignoredError sqref="A6:A15 A44:A45 A38:A43 A26:A28 A16:A2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5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14" sqref="O14"/>
    </sheetView>
  </sheetViews>
  <sheetFormatPr defaultColWidth="9.7109375" defaultRowHeight="12"/>
  <cols>
    <col min="1" max="1" width="11.85546875" customWidth="1"/>
    <col min="2" max="4" width="14.140625" customWidth="1"/>
    <col min="5" max="5" width="1.85546875" customWidth="1"/>
    <col min="6" max="6" width="14.140625" customWidth="1"/>
    <col min="7" max="7" width="1.7109375" customWidth="1"/>
    <col min="8" max="9" width="14.140625" customWidth="1"/>
    <col min="11" max="11" width="11.7109375" customWidth="1"/>
  </cols>
  <sheetData>
    <row r="1" spans="1:9">
      <c r="A1" s="1" t="s">
        <v>145</v>
      </c>
      <c r="B1" s="2"/>
      <c r="C1" s="2"/>
      <c r="D1" s="2"/>
      <c r="E1" s="2"/>
      <c r="F1" s="2"/>
      <c r="G1" s="2"/>
      <c r="H1" s="2"/>
      <c r="I1" s="2"/>
    </row>
    <row r="2" spans="1:9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>
      <c r="A3" s="6"/>
      <c r="B3" s="3"/>
      <c r="C3" s="3"/>
      <c r="D3" s="3"/>
      <c r="E3" s="3"/>
      <c r="F3" s="3"/>
      <c r="G3" s="3"/>
      <c r="H3" s="7"/>
      <c r="I3" s="8" t="s">
        <v>3</v>
      </c>
    </row>
    <row r="4" spans="1:9">
      <c r="A4" s="9" t="s">
        <v>146</v>
      </c>
      <c r="B4" s="10" t="s">
        <v>4</v>
      </c>
      <c r="C4" s="10" t="s">
        <v>5</v>
      </c>
      <c r="D4" s="10" t="s">
        <v>6</v>
      </c>
      <c r="E4" s="10"/>
      <c r="F4" s="10" t="s">
        <v>7</v>
      </c>
      <c r="G4" s="10"/>
      <c r="H4" s="10" t="s">
        <v>8</v>
      </c>
      <c r="I4" s="10" t="s">
        <v>9</v>
      </c>
    </row>
    <row r="5" spans="1:9" ht="15" customHeight="1">
      <c r="A5" s="80"/>
      <c r="B5" s="12" t="s">
        <v>522</v>
      </c>
      <c r="C5" s="13"/>
      <c r="D5" s="13"/>
      <c r="E5" s="13"/>
      <c r="F5" s="13"/>
      <c r="G5" s="13"/>
      <c r="H5" s="13"/>
      <c r="I5" s="14" t="s">
        <v>10</v>
      </c>
    </row>
    <row r="6" spans="1:9" ht="3" customHeight="1">
      <c r="A6" s="3"/>
      <c r="B6" s="3"/>
      <c r="C6" s="3"/>
      <c r="D6" s="3"/>
      <c r="E6" s="3"/>
      <c r="F6" s="3"/>
      <c r="G6" s="3"/>
      <c r="H6" s="3"/>
      <c r="I6" s="3"/>
    </row>
    <row r="7" spans="1:9" ht="10.15" customHeight="1">
      <c r="A7" s="6" t="s">
        <v>11</v>
      </c>
      <c r="B7" s="15">
        <v>1138.2</v>
      </c>
      <c r="C7" s="15">
        <v>123.5</v>
      </c>
      <c r="D7" s="132">
        <v>1261.7</v>
      </c>
      <c r="E7" s="3"/>
      <c r="F7" s="15">
        <v>352.76600000000002</v>
      </c>
      <c r="G7" s="133"/>
      <c r="H7" s="132">
        <v>908.93399999999997</v>
      </c>
      <c r="I7" s="18">
        <v>3.9702363532325502</v>
      </c>
    </row>
    <row r="8" spans="1:9" ht="10.15" customHeight="1">
      <c r="A8" s="6" t="s">
        <v>12</v>
      </c>
      <c r="B8" s="15">
        <v>1053</v>
      </c>
      <c r="C8" s="15">
        <v>201.5</v>
      </c>
      <c r="D8" s="132">
        <v>1254.5</v>
      </c>
      <c r="E8" s="3"/>
      <c r="F8" s="15">
        <v>317.48700000000002</v>
      </c>
      <c r="G8" s="133"/>
      <c r="H8" s="132">
        <v>937.01299999999992</v>
      </c>
      <c r="I8" s="18">
        <v>4.0535783039233104</v>
      </c>
    </row>
    <row r="9" spans="1:9" ht="10.15" customHeight="1">
      <c r="A9" s="6" t="s">
        <v>13</v>
      </c>
      <c r="B9" s="15">
        <v>1412.8</v>
      </c>
      <c r="C9" s="15">
        <v>279.5</v>
      </c>
      <c r="D9" s="132">
        <v>1692.3</v>
      </c>
      <c r="E9" s="3"/>
      <c r="F9" s="15">
        <v>357.77199999999999</v>
      </c>
      <c r="G9" s="133"/>
      <c r="H9" s="132">
        <v>1334.528</v>
      </c>
      <c r="I9" s="18">
        <v>5.7196835274856204</v>
      </c>
    </row>
    <row r="10" spans="1:9" ht="10.15" customHeight="1">
      <c r="A10" s="6" t="s">
        <v>14</v>
      </c>
      <c r="B10" s="15">
        <v>1342.2</v>
      </c>
      <c r="C10" s="15">
        <v>320.8</v>
      </c>
      <c r="D10" s="132">
        <v>1663</v>
      </c>
      <c r="E10" s="3"/>
      <c r="F10" s="15">
        <v>346.387</v>
      </c>
      <c r="G10" s="133"/>
      <c r="H10" s="132">
        <v>1316.6130000000001</v>
      </c>
      <c r="I10" s="18">
        <v>5.5934447819529698</v>
      </c>
    </row>
    <row r="11" spans="1:9" ht="10.15" customHeight="1">
      <c r="A11" s="6" t="s">
        <v>15</v>
      </c>
      <c r="B11" s="15">
        <v>1353.8</v>
      </c>
      <c r="C11" s="15">
        <v>427.2</v>
      </c>
      <c r="D11" s="132">
        <v>1781</v>
      </c>
      <c r="E11" s="3"/>
      <c r="F11" s="15">
        <v>335.50700000000001</v>
      </c>
      <c r="G11" s="133"/>
      <c r="H11" s="132">
        <v>1445.4929999999999</v>
      </c>
      <c r="I11" s="18">
        <v>6.0871064732932396</v>
      </c>
    </row>
    <row r="12" spans="1:9" ht="10.15" customHeight="1">
      <c r="A12" s="6" t="s">
        <v>16</v>
      </c>
      <c r="B12" s="15">
        <v>1562.8</v>
      </c>
      <c r="C12" s="15">
        <v>463.6</v>
      </c>
      <c r="D12" s="132">
        <v>2026.4</v>
      </c>
      <c r="E12" s="3"/>
      <c r="F12" s="15">
        <v>386.43299999999999</v>
      </c>
      <c r="G12" s="133"/>
      <c r="H12" s="132">
        <v>1639.9670000000001</v>
      </c>
      <c r="I12" s="18">
        <v>6.8435181398609597</v>
      </c>
    </row>
    <row r="13" spans="1:9" ht="10.15" customHeight="1">
      <c r="A13" s="6" t="s">
        <v>17</v>
      </c>
      <c r="B13" s="15">
        <v>1558.8</v>
      </c>
      <c r="C13" s="15">
        <v>540.6</v>
      </c>
      <c r="D13" s="132">
        <v>2099.4</v>
      </c>
      <c r="E13" s="3"/>
      <c r="F13" s="15">
        <v>382.58100000000002</v>
      </c>
      <c r="G13" s="133"/>
      <c r="H13" s="132">
        <v>1716.819</v>
      </c>
      <c r="I13" s="18">
        <v>7.1006311418456098</v>
      </c>
    </row>
    <row r="14" spans="1:9" ht="10.15" customHeight="1">
      <c r="A14" s="6" t="s">
        <v>18</v>
      </c>
      <c r="B14" s="15">
        <v>1432.44</v>
      </c>
      <c r="C14" s="15">
        <v>682.4</v>
      </c>
      <c r="D14" s="132">
        <v>2114.84</v>
      </c>
      <c r="E14" s="3"/>
      <c r="F14" s="15">
        <v>395.51</v>
      </c>
      <c r="G14" s="133"/>
      <c r="H14" s="132">
        <v>1719.33</v>
      </c>
      <c r="I14" s="18">
        <v>7.0469831667219998</v>
      </c>
    </row>
    <row r="15" spans="1:9" ht="10.15" customHeight="1">
      <c r="A15" s="6" t="s">
        <v>19</v>
      </c>
      <c r="B15" s="15">
        <v>1662.64</v>
      </c>
      <c r="C15" s="15">
        <v>652.29999999999995</v>
      </c>
      <c r="D15" s="132">
        <v>2314.94</v>
      </c>
      <c r="E15" s="3"/>
      <c r="F15" s="15">
        <v>419.17</v>
      </c>
      <c r="G15" s="133"/>
      <c r="H15" s="132">
        <v>1895.77</v>
      </c>
      <c r="I15" s="18">
        <v>7.6993713041783103</v>
      </c>
    </row>
    <row r="16" spans="1:9" ht="10.15" customHeight="1">
      <c r="A16" s="6" t="s">
        <v>147</v>
      </c>
      <c r="B16" s="15">
        <v>1574.46</v>
      </c>
      <c r="C16" s="15">
        <v>799.5</v>
      </c>
      <c r="D16" s="132">
        <v>2373.96</v>
      </c>
      <c r="E16" s="3"/>
      <c r="F16" s="15">
        <v>400.45699999999999</v>
      </c>
      <c r="G16" s="133"/>
      <c r="H16" s="132">
        <v>1973.5030000000002</v>
      </c>
      <c r="I16" s="18">
        <v>7.9365838356946696</v>
      </c>
    </row>
    <row r="17" spans="1:12" ht="10.15" customHeight="1">
      <c r="A17" s="22" t="s">
        <v>148</v>
      </c>
      <c r="B17" s="15">
        <v>1697.96</v>
      </c>
      <c r="C17" s="15">
        <v>728.5</v>
      </c>
      <c r="D17" s="132">
        <v>2426.5</v>
      </c>
      <c r="E17" s="3"/>
      <c r="F17" s="15">
        <v>458.5</v>
      </c>
      <c r="G17" s="133"/>
      <c r="H17" s="132">
        <v>1968</v>
      </c>
      <c r="I17" s="18">
        <v>7.82</v>
      </c>
    </row>
    <row r="18" spans="1:12" ht="10.15" customHeight="1">
      <c r="A18" s="6" t="s">
        <v>22</v>
      </c>
      <c r="B18" s="15">
        <v>1600.8</v>
      </c>
      <c r="C18" s="15">
        <v>690.2</v>
      </c>
      <c r="D18" s="132">
        <v>2291</v>
      </c>
      <c r="E18" s="3"/>
      <c r="F18" s="15">
        <v>438.6</v>
      </c>
      <c r="G18" s="133"/>
      <c r="H18" s="132">
        <v>1852.4</v>
      </c>
      <c r="I18" s="18">
        <v>7.2640000000000002</v>
      </c>
    </row>
    <row r="19" spans="1:12" ht="10.15" customHeight="1">
      <c r="A19" s="6" t="s">
        <v>23</v>
      </c>
      <c r="B19" s="15">
        <v>1538.1</v>
      </c>
      <c r="C19" s="15">
        <v>714.1</v>
      </c>
      <c r="D19" s="132">
        <v>2252.3000000000002</v>
      </c>
      <c r="E19" s="3"/>
      <c r="F19" s="15">
        <v>412.6</v>
      </c>
      <c r="G19" s="133"/>
      <c r="H19" s="132">
        <v>1839.7</v>
      </c>
      <c r="I19" s="18">
        <v>7.1210000000000004</v>
      </c>
    </row>
    <row r="20" spans="1:12" ht="10.15" customHeight="1">
      <c r="A20" s="6" t="s">
        <v>24</v>
      </c>
      <c r="B20" s="15">
        <v>1601</v>
      </c>
      <c r="C20" s="15">
        <v>680.7</v>
      </c>
      <c r="D20" s="132">
        <v>2281.6999999999998</v>
      </c>
      <c r="E20" s="3"/>
      <c r="F20" s="15">
        <v>455.3</v>
      </c>
      <c r="G20" s="133"/>
      <c r="H20" s="132">
        <v>1826.5</v>
      </c>
      <c r="I20" s="18">
        <v>6.9809999999999999</v>
      </c>
    </row>
    <row r="21" spans="1:12" ht="10.15" customHeight="1">
      <c r="A21" s="6" t="s">
        <v>25</v>
      </c>
      <c r="B21" s="15">
        <v>1617.1</v>
      </c>
      <c r="C21" s="15">
        <v>719.1</v>
      </c>
      <c r="D21" s="132">
        <v>2336.1999999999998</v>
      </c>
      <c r="E21" s="3"/>
      <c r="F21" s="15">
        <v>474.2</v>
      </c>
      <c r="G21" s="133"/>
      <c r="H21" s="132">
        <v>1861.9</v>
      </c>
      <c r="I21" s="18">
        <v>7.032</v>
      </c>
    </row>
    <row r="22" spans="1:12" ht="10.15" customHeight="1">
      <c r="A22" s="23" t="s">
        <v>26</v>
      </c>
      <c r="B22" s="24">
        <v>1705.2</v>
      </c>
      <c r="C22" s="24">
        <v>792.6</v>
      </c>
      <c r="D22" s="134">
        <v>2497.8000000000002</v>
      </c>
      <c r="E22" s="80"/>
      <c r="F22" s="24">
        <v>500.2</v>
      </c>
      <c r="G22" s="135"/>
      <c r="H22" s="134">
        <v>1997.5</v>
      </c>
      <c r="I22" s="93">
        <v>7.4560000000000004</v>
      </c>
    </row>
    <row r="23" spans="1:12" ht="10.15" customHeight="1">
      <c r="A23" s="23" t="s">
        <v>27</v>
      </c>
      <c r="B23" s="24">
        <v>1534.1</v>
      </c>
      <c r="C23" s="24">
        <v>746.5</v>
      </c>
      <c r="D23" s="134">
        <v>2280.6</v>
      </c>
      <c r="E23" s="80"/>
      <c r="F23" s="24">
        <v>457.1</v>
      </c>
      <c r="G23" s="135"/>
      <c r="H23" s="134">
        <v>1823.5</v>
      </c>
      <c r="I23" s="93">
        <v>6.726</v>
      </c>
    </row>
    <row r="24" spans="1:12" ht="10.15" customHeight="1">
      <c r="A24" s="23" t="s">
        <v>149</v>
      </c>
      <c r="B24" s="24">
        <v>1874.2</v>
      </c>
      <c r="C24" s="24">
        <v>862.2</v>
      </c>
      <c r="D24" s="134">
        <v>2736.4</v>
      </c>
      <c r="E24" s="80"/>
      <c r="F24" s="24">
        <v>606.6</v>
      </c>
      <c r="G24" s="135"/>
      <c r="H24" s="134">
        <v>2129.8000000000002</v>
      </c>
      <c r="I24" s="93">
        <v>7.7629999999999999</v>
      </c>
    </row>
    <row r="25" spans="1:12" ht="10.15" customHeight="1">
      <c r="A25" s="23" t="s">
        <v>150</v>
      </c>
      <c r="B25" s="24">
        <v>1561.59</v>
      </c>
      <c r="C25" s="24">
        <v>874.60822899999994</v>
      </c>
      <c r="D25" s="134">
        <v>2436.1982289999996</v>
      </c>
      <c r="E25" s="80"/>
      <c r="F25" s="24">
        <v>446.09671700000001</v>
      </c>
      <c r="G25" s="135"/>
      <c r="H25" s="134">
        <v>1990.1015119999997</v>
      </c>
      <c r="I25" s="93">
        <v>7.1702450441361902</v>
      </c>
    </row>
    <row r="26" spans="1:12" ht="10.15" customHeight="1">
      <c r="A26" s="23" t="s">
        <v>30</v>
      </c>
      <c r="B26" s="24">
        <v>1774.3219999999999</v>
      </c>
      <c r="C26" s="24">
        <v>993.74111200000004</v>
      </c>
      <c r="D26" s="134">
        <v>2768.0631119999998</v>
      </c>
      <c r="E26" s="80"/>
      <c r="F26" s="24">
        <v>530.00799500000016</v>
      </c>
      <c r="G26" s="135"/>
      <c r="H26" s="134">
        <v>2238.0551169999999</v>
      </c>
      <c r="I26" s="93">
        <v>7.9652892666989343</v>
      </c>
    </row>
    <row r="27" spans="1:12" ht="10.15" customHeight="1">
      <c r="A27" s="23" t="s">
        <v>31</v>
      </c>
      <c r="B27" s="24">
        <v>1813.65</v>
      </c>
      <c r="C27" s="24">
        <v>954.91877100000022</v>
      </c>
      <c r="D27" s="134">
        <v>2768.5687710000002</v>
      </c>
      <c r="E27" s="80"/>
      <c r="F27" s="24">
        <v>655.69</v>
      </c>
      <c r="G27" s="135"/>
      <c r="H27" s="134">
        <v>2112.8787710000001</v>
      </c>
      <c r="I27" s="93">
        <v>7.4417997301933942</v>
      </c>
      <c r="J27" s="30"/>
      <c r="K27" s="30"/>
      <c r="L27" s="19"/>
    </row>
    <row r="28" spans="1:12" ht="10.15" customHeight="1">
      <c r="A28" s="23" t="s">
        <v>32</v>
      </c>
      <c r="B28" s="24">
        <v>1728.66</v>
      </c>
      <c r="C28" s="24">
        <v>1043.5229339999999</v>
      </c>
      <c r="D28" s="134">
        <v>2772.1829339999999</v>
      </c>
      <c r="E28" s="80"/>
      <c r="F28" s="24">
        <v>656.43490300000008</v>
      </c>
      <c r="G28" s="135"/>
      <c r="H28" s="134">
        <v>2115.7480310000001</v>
      </c>
      <c r="I28" s="93">
        <v>7.3774051810336552</v>
      </c>
      <c r="J28" s="30"/>
      <c r="K28" s="30"/>
      <c r="L28" s="19"/>
    </row>
    <row r="29" spans="1:12" ht="10.15" customHeight="1">
      <c r="A29" s="23" t="s">
        <v>151</v>
      </c>
      <c r="B29" s="24">
        <v>1964.68</v>
      </c>
      <c r="C29" s="24">
        <v>1174.394172</v>
      </c>
      <c r="D29" s="134">
        <v>3139.0741720000001</v>
      </c>
      <c r="E29" s="80"/>
      <c r="F29" s="24">
        <v>702.4325429999999</v>
      </c>
      <c r="G29" s="135"/>
      <c r="H29" s="134">
        <v>2436.6416290000002</v>
      </c>
      <c r="I29" s="93">
        <v>8.4162130002046407</v>
      </c>
      <c r="J29" s="30"/>
      <c r="K29" s="30"/>
      <c r="L29" s="19"/>
    </row>
    <row r="30" spans="1:12" ht="10.15" customHeight="1">
      <c r="A30" s="23" t="s">
        <v>152</v>
      </c>
      <c r="B30" s="24">
        <v>1610.92</v>
      </c>
      <c r="C30" s="24">
        <v>1258.6938289999998</v>
      </c>
      <c r="D30" s="134">
        <v>2869.6138289999999</v>
      </c>
      <c r="E30" s="80"/>
      <c r="F30" s="24">
        <v>632.21589299999994</v>
      </c>
      <c r="G30" s="135"/>
      <c r="H30" s="134">
        <v>2237.3979359999998</v>
      </c>
      <c r="I30" s="93">
        <v>7.6572896530427315</v>
      </c>
      <c r="J30" s="30"/>
      <c r="K30" s="30"/>
      <c r="L30" s="19"/>
    </row>
    <row r="31" spans="1:12" ht="10.15" customHeight="1">
      <c r="A31" s="23" t="s">
        <v>35</v>
      </c>
      <c r="B31" s="24">
        <v>1765.16</v>
      </c>
      <c r="C31" s="24">
        <v>1225.6866039999998</v>
      </c>
      <c r="D31" s="134">
        <v>2990.8466039999998</v>
      </c>
      <c r="E31" s="80"/>
      <c r="F31" s="24">
        <v>691.49473200000011</v>
      </c>
      <c r="G31" s="135"/>
      <c r="H31" s="134">
        <v>2299.3518719999997</v>
      </c>
      <c r="I31" s="93">
        <v>7.7966838104731409</v>
      </c>
      <c r="J31" s="30"/>
      <c r="K31" s="30"/>
      <c r="L31" s="19"/>
    </row>
    <row r="32" spans="1:12" ht="10.15" customHeight="1">
      <c r="A32" s="23" t="s">
        <v>36</v>
      </c>
      <c r="B32" s="24">
        <v>1991.22</v>
      </c>
      <c r="C32" s="24">
        <v>1405.9981049999999</v>
      </c>
      <c r="D32" s="134">
        <v>3397.2181049999999</v>
      </c>
      <c r="E32" s="80"/>
      <c r="F32" s="24">
        <v>838.27242699999988</v>
      </c>
      <c r="G32" s="135"/>
      <c r="H32" s="134">
        <v>2558.945678</v>
      </c>
      <c r="I32" s="93">
        <v>8.5972628200097088</v>
      </c>
      <c r="J32" s="30"/>
      <c r="K32" s="30"/>
      <c r="L32" s="19"/>
    </row>
    <row r="33" spans="1:12" ht="10.15" customHeight="1">
      <c r="A33" s="23" t="s">
        <v>153</v>
      </c>
      <c r="B33" s="24">
        <v>1595.18</v>
      </c>
      <c r="C33" s="24">
        <v>1291.2016780000001</v>
      </c>
      <c r="D33" s="134">
        <v>2886.3816780000002</v>
      </c>
      <c r="E33" s="80"/>
      <c r="F33" s="24">
        <v>604.315744</v>
      </c>
      <c r="G33" s="135"/>
      <c r="H33" s="134">
        <v>2282.0659340000002</v>
      </c>
      <c r="I33" s="93">
        <v>7.5923475818960169</v>
      </c>
      <c r="J33" s="30"/>
      <c r="K33" s="30"/>
      <c r="L33" s="19"/>
    </row>
    <row r="34" spans="1:12" ht="10.15" customHeight="1">
      <c r="A34" s="23" t="s">
        <v>154</v>
      </c>
      <c r="B34" s="24">
        <v>1840.66</v>
      </c>
      <c r="C34" s="24">
        <v>1255.091801</v>
      </c>
      <c r="D34" s="134">
        <v>3095.7518010000003</v>
      </c>
      <c r="E34" s="80"/>
      <c r="F34" s="24">
        <v>663.40228200000001</v>
      </c>
      <c r="G34" s="135"/>
      <c r="H34" s="134">
        <v>2432.3495190000003</v>
      </c>
      <c r="I34" s="93">
        <v>8.0141603802191135</v>
      </c>
      <c r="J34" s="30"/>
      <c r="K34" s="137"/>
      <c r="L34" s="19"/>
    </row>
    <row r="35" spans="1:12" ht="10.15" customHeight="1">
      <c r="A35" s="23" t="s">
        <v>155</v>
      </c>
      <c r="B35" s="24">
        <v>1890.06</v>
      </c>
      <c r="C35" s="24">
        <v>1379.2474010000001</v>
      </c>
      <c r="D35" s="134">
        <v>3269.307401</v>
      </c>
      <c r="E35" s="80"/>
      <c r="F35" s="24">
        <v>739.49247000000003</v>
      </c>
      <c r="G35" s="135"/>
      <c r="H35" s="134">
        <v>2529.8149309999999</v>
      </c>
      <c r="I35" s="93">
        <v>8.2617608049260181</v>
      </c>
      <c r="J35" s="30"/>
      <c r="K35" s="137"/>
      <c r="L35" s="19"/>
    </row>
    <row r="36" spans="1:12" ht="10.15" customHeight="1">
      <c r="A36" s="23" t="s">
        <v>156</v>
      </c>
      <c r="B36" s="24">
        <v>1797.88</v>
      </c>
      <c r="C36" s="24">
        <v>1230.8040129999999</v>
      </c>
      <c r="D36" s="134">
        <v>3028.684013</v>
      </c>
      <c r="E36" s="80"/>
      <c r="F36" s="24">
        <v>662.47571699999992</v>
      </c>
      <c r="G36" s="135"/>
      <c r="H36" s="134">
        <v>2366.2082960000002</v>
      </c>
      <c r="I36" s="93">
        <v>7.6617663050700404</v>
      </c>
      <c r="J36" s="30"/>
      <c r="K36" s="137"/>
      <c r="L36" s="19"/>
    </row>
    <row r="37" spans="1:12" ht="10.15" customHeight="1">
      <c r="A37" s="23" t="s">
        <v>41</v>
      </c>
      <c r="B37" s="24">
        <v>1906.58</v>
      </c>
      <c r="C37" s="24">
        <v>1278.781246</v>
      </c>
      <c r="D37" s="134">
        <v>3185.3612459999999</v>
      </c>
      <c r="E37" s="80"/>
      <c r="F37" s="24">
        <v>720.33143499999994</v>
      </c>
      <c r="G37" s="135"/>
      <c r="H37" s="134">
        <v>2465.0298109999999</v>
      </c>
      <c r="I37" s="93">
        <v>7.9582374409603576</v>
      </c>
      <c r="J37" s="30"/>
      <c r="K37" s="137"/>
      <c r="L37" s="19"/>
    </row>
    <row r="38" spans="1:12" ht="10.15" customHeight="1">
      <c r="A38" s="23" t="s">
        <v>157</v>
      </c>
      <c r="B38" s="24">
        <v>1889.48</v>
      </c>
      <c r="C38" s="24">
        <v>1175.345098</v>
      </c>
      <c r="D38" s="134">
        <v>3064.8250980000003</v>
      </c>
      <c r="E38" s="80"/>
      <c r="F38" s="24">
        <v>762.62045699999999</v>
      </c>
      <c r="G38" s="135"/>
      <c r="H38" s="134">
        <v>2302.2046410000003</v>
      </c>
      <c r="I38" s="93">
        <v>7.3789308212335056</v>
      </c>
      <c r="J38" s="30"/>
      <c r="K38" s="137"/>
      <c r="L38" s="19"/>
    </row>
    <row r="39" spans="1:12" ht="10.15" customHeight="1">
      <c r="A39" s="23" t="s">
        <v>158</v>
      </c>
      <c r="B39" s="24">
        <v>1925.9659999999999</v>
      </c>
      <c r="C39" s="24">
        <v>1250.6376595099998</v>
      </c>
      <c r="D39" s="134">
        <v>3176.6036595099995</v>
      </c>
      <c r="E39" s="80"/>
      <c r="F39" s="24">
        <v>786.6116340599998</v>
      </c>
      <c r="G39" s="135"/>
      <c r="H39" s="134">
        <v>2389.9920254499998</v>
      </c>
      <c r="I39" s="93">
        <v>7.6063334931156685</v>
      </c>
      <c r="J39" s="30"/>
      <c r="K39" s="137"/>
      <c r="L39" s="19"/>
    </row>
    <row r="40" spans="1:12" ht="10.15" customHeight="1">
      <c r="A40" s="23" t="s">
        <v>159</v>
      </c>
      <c r="B40" s="24">
        <v>2233.88</v>
      </c>
      <c r="C40" s="24">
        <v>1145.1433596500001</v>
      </c>
      <c r="D40" s="134">
        <v>3379.0233596500002</v>
      </c>
      <c r="E40" s="80"/>
      <c r="F40" s="24">
        <v>916.54210306000004</v>
      </c>
      <c r="G40" s="135"/>
      <c r="H40" s="134">
        <v>2462.4812565900002</v>
      </c>
      <c r="I40" s="93">
        <v>7.783824656795205</v>
      </c>
      <c r="J40" s="30"/>
      <c r="K40" s="137"/>
      <c r="L40" s="19"/>
    </row>
    <row r="41" spans="1:12" ht="10.15" customHeight="1">
      <c r="A41" s="23" t="s">
        <v>46</v>
      </c>
      <c r="B41" s="24">
        <v>2106.08</v>
      </c>
      <c r="C41" s="24">
        <v>1205.2709766600001</v>
      </c>
      <c r="D41" s="134">
        <v>3311.35097666</v>
      </c>
      <c r="E41" s="80"/>
      <c r="F41" s="24">
        <v>858.07323041000006</v>
      </c>
      <c r="G41" s="135"/>
      <c r="H41" s="134">
        <v>2453.2777462499998</v>
      </c>
      <c r="I41" s="93">
        <v>7.6986741849919342</v>
      </c>
      <c r="J41" s="30"/>
      <c r="K41" s="137"/>
      <c r="L41" s="19"/>
    </row>
    <row r="42" spans="1:12" ht="10.15" customHeight="1">
      <c r="A42" s="23" t="s">
        <v>567</v>
      </c>
      <c r="B42" s="24">
        <v>2087.94</v>
      </c>
      <c r="C42" s="24">
        <v>1169.2631589</v>
      </c>
      <c r="D42" s="134">
        <v>3257.2031588999998</v>
      </c>
      <c r="E42" s="80"/>
      <c r="F42" s="24">
        <v>722.99072072000001</v>
      </c>
      <c r="G42" s="135"/>
      <c r="H42" s="134">
        <v>2534.2124381799999</v>
      </c>
      <c r="I42" s="93">
        <v>7.8952786685867684</v>
      </c>
      <c r="J42" s="30"/>
      <c r="K42" s="137"/>
      <c r="L42" s="19"/>
    </row>
    <row r="43" spans="1:12" ht="10.15" customHeight="1">
      <c r="A43" s="23" t="s">
        <v>577</v>
      </c>
      <c r="B43" s="24">
        <v>2079.9</v>
      </c>
      <c r="C43" s="24">
        <v>1306.9823413900001</v>
      </c>
      <c r="D43" s="134">
        <v>3386.88234139</v>
      </c>
      <c r="E43" s="80"/>
      <c r="F43" s="24">
        <v>764.69455197999991</v>
      </c>
      <c r="G43" s="135"/>
      <c r="H43" s="134">
        <v>2622.1877894099998</v>
      </c>
      <c r="I43" s="93">
        <v>8.1109200341220706</v>
      </c>
      <c r="J43" s="30"/>
      <c r="K43" s="137"/>
      <c r="L43" s="19"/>
    </row>
    <row r="44" spans="1:12" ht="10.15" customHeight="1">
      <c r="A44" s="23" t="s">
        <v>607</v>
      </c>
      <c r="B44" s="24">
        <v>2060.62</v>
      </c>
      <c r="C44" s="24">
        <v>1363.1932247500001</v>
      </c>
      <c r="D44" s="134">
        <v>3423.8132247499998</v>
      </c>
      <c r="E44" s="80"/>
      <c r="F44" s="24">
        <v>740.14640567999982</v>
      </c>
      <c r="G44" s="135"/>
      <c r="H44" s="134">
        <v>2683.6668190700002</v>
      </c>
      <c r="I44" s="93">
        <v>8.2481068185422224</v>
      </c>
      <c r="J44" s="30"/>
      <c r="K44" s="137"/>
      <c r="L44" s="19"/>
    </row>
    <row r="45" spans="1:12" ht="10.15" customHeight="1">
      <c r="A45" s="31" t="s">
        <v>632</v>
      </c>
      <c r="B45" s="33">
        <v>2197.8000000000002</v>
      </c>
      <c r="C45" s="33">
        <v>1257.2048713099998</v>
      </c>
      <c r="D45" s="138">
        <v>3455.00487131</v>
      </c>
      <c r="E45" s="139"/>
      <c r="F45" s="33">
        <v>810.16685828000004</v>
      </c>
      <c r="G45" s="140"/>
      <c r="H45" s="138">
        <v>2644.8380130300002</v>
      </c>
      <c r="I45" s="106">
        <v>8.078211470071361</v>
      </c>
      <c r="J45" s="30"/>
      <c r="K45" s="137"/>
      <c r="L45" s="19"/>
    </row>
    <row r="46" spans="1:12" ht="12" customHeight="1">
      <c r="A46" s="39" t="s">
        <v>160</v>
      </c>
      <c r="B46" s="40"/>
      <c r="C46" s="41"/>
      <c r="D46" s="40"/>
      <c r="E46" s="40"/>
      <c r="F46" s="40"/>
      <c r="G46" s="40"/>
      <c r="H46" s="40"/>
      <c r="I46" s="40"/>
      <c r="J46" s="42"/>
      <c r="K46" s="42"/>
    </row>
    <row r="47" spans="1:12" ht="10.5" customHeight="1">
      <c r="A47" s="43" t="s">
        <v>536</v>
      </c>
    </row>
    <row r="49" spans="2:10">
      <c r="B49" s="19"/>
      <c r="C49" s="19"/>
      <c r="D49" s="19"/>
      <c r="H49" s="19"/>
      <c r="I49" s="19"/>
      <c r="J49" s="30"/>
    </row>
    <row r="50" spans="2:10">
      <c r="B50" s="19"/>
      <c r="C50" s="19"/>
      <c r="D50" s="19"/>
      <c r="F50" s="19"/>
      <c r="H50" s="19"/>
      <c r="I50" s="19"/>
      <c r="J50" s="30"/>
    </row>
    <row r="51" spans="2:10">
      <c r="B51" s="19"/>
      <c r="C51" s="19"/>
      <c r="D51" s="19"/>
      <c r="F51" s="19"/>
      <c r="H51" s="19"/>
      <c r="I51" s="19"/>
      <c r="J51" s="30"/>
    </row>
    <row r="52" spans="2:10">
      <c r="B52" s="19"/>
      <c r="C52" s="19"/>
      <c r="D52" s="19"/>
      <c r="F52" s="19"/>
      <c r="H52" s="19"/>
      <c r="I52" s="19"/>
      <c r="J52" s="30"/>
    </row>
    <row r="53" spans="2:10">
      <c r="B53" s="19"/>
      <c r="C53" s="19"/>
      <c r="D53" s="19"/>
      <c r="F53" s="19"/>
      <c r="H53" s="19"/>
      <c r="I53" s="19"/>
      <c r="J53" s="30"/>
    </row>
    <row r="54" spans="2:10">
      <c r="B54" s="19"/>
      <c r="C54" s="19"/>
      <c r="D54" s="19"/>
      <c r="F54" s="19"/>
      <c r="H54" s="19"/>
      <c r="I54" s="30"/>
    </row>
    <row r="55" spans="2:10">
      <c r="B55" s="19"/>
      <c r="C55" s="19"/>
      <c r="D55" s="19"/>
      <c r="F55" s="19"/>
      <c r="H55" s="19"/>
      <c r="I55" s="30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P46"/>
  <sheetViews>
    <sheetView showGridLines="0" workbookViewId="0">
      <selection activeCell="O20" sqref="O20"/>
    </sheetView>
  </sheetViews>
  <sheetFormatPr defaultColWidth="9.7109375" defaultRowHeight="12"/>
  <cols>
    <col min="1" max="1" width="10.28515625" customWidth="1"/>
    <col min="2" max="3" width="14.42578125" customWidth="1"/>
    <col min="4" max="4" width="14.7109375" customWidth="1"/>
    <col min="5" max="5" width="2.7109375" customWidth="1"/>
    <col min="6" max="6" width="13" customWidth="1"/>
    <col min="7" max="7" width="2.7109375" customWidth="1"/>
    <col min="8" max="9" width="14.42578125" customWidth="1"/>
    <col min="11" max="11" width="11.7109375" customWidth="1"/>
  </cols>
  <sheetData>
    <row r="1" spans="1:9" ht="12" customHeight="1">
      <c r="A1" s="141" t="s">
        <v>161</v>
      </c>
      <c r="B1" s="2"/>
      <c r="C1" s="2"/>
      <c r="D1" s="2"/>
      <c r="E1" s="2"/>
      <c r="F1" s="2"/>
      <c r="G1" s="2"/>
      <c r="H1" s="2"/>
      <c r="I1" s="2"/>
    </row>
    <row r="2" spans="1:9" ht="10.9" customHeight="1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 ht="10.9" customHeight="1">
      <c r="A3" s="6"/>
      <c r="B3" s="3"/>
      <c r="C3" s="3"/>
      <c r="D3" s="3"/>
      <c r="E3" s="3"/>
      <c r="F3" s="3"/>
      <c r="G3" s="3"/>
      <c r="H3" s="7"/>
      <c r="I3" s="7" t="s">
        <v>3</v>
      </c>
    </row>
    <row r="4" spans="1:9" ht="10.9" customHeight="1">
      <c r="A4" s="9" t="s">
        <v>162</v>
      </c>
      <c r="B4" s="10" t="s">
        <v>163</v>
      </c>
      <c r="C4" s="10" t="s">
        <v>164</v>
      </c>
      <c r="D4" s="9" t="s">
        <v>165</v>
      </c>
      <c r="E4" s="10"/>
      <c r="F4" s="10" t="s">
        <v>166</v>
      </c>
      <c r="G4" s="10"/>
      <c r="H4" s="10" t="s">
        <v>8</v>
      </c>
      <c r="I4" s="10" t="s">
        <v>9</v>
      </c>
    </row>
    <row r="5" spans="1:9" ht="15" customHeight="1">
      <c r="A5" s="80"/>
      <c r="B5" s="610" t="s">
        <v>520</v>
      </c>
      <c r="C5" s="610"/>
      <c r="D5" s="610"/>
      <c r="E5" s="610"/>
      <c r="F5" s="610"/>
      <c r="G5" s="610"/>
      <c r="H5" s="610"/>
      <c r="I5" s="14" t="s">
        <v>10</v>
      </c>
    </row>
    <row r="6" spans="1:9" ht="3" customHeight="1">
      <c r="A6" s="3"/>
      <c r="B6" s="3"/>
      <c r="C6" s="3"/>
      <c r="D6" s="3"/>
      <c r="E6" s="3"/>
      <c r="F6" s="3"/>
      <c r="G6" s="3"/>
      <c r="H6" s="3"/>
      <c r="I6" s="142"/>
    </row>
    <row r="7" spans="1:9" ht="10.9" customHeight="1">
      <c r="A7" s="143" t="s">
        <v>84</v>
      </c>
      <c r="B7" s="15">
        <v>59</v>
      </c>
      <c r="C7" s="15">
        <v>43.5</v>
      </c>
      <c r="D7" s="20">
        <f t="shared" ref="D7:D18" si="0">B7+C7</f>
        <v>102.5</v>
      </c>
      <c r="E7" s="144"/>
      <c r="F7" s="15">
        <v>18.3</v>
      </c>
      <c r="G7" s="15"/>
      <c r="H7" s="20">
        <f t="shared" ref="H7:H18" si="1">D7-F7</f>
        <v>84.2</v>
      </c>
      <c r="I7" s="145">
        <v>0.34</v>
      </c>
    </row>
    <row r="8" spans="1:9" ht="10.9" customHeight="1">
      <c r="A8" s="143" t="s">
        <v>85</v>
      </c>
      <c r="B8" s="15">
        <v>74</v>
      </c>
      <c r="C8" s="15">
        <v>66.712218870000001</v>
      </c>
      <c r="D8" s="20">
        <f t="shared" si="0"/>
        <v>140.71221887000002</v>
      </c>
      <c r="E8" s="144"/>
      <c r="F8" s="15">
        <v>22.649757319999999</v>
      </c>
      <c r="G8" s="15"/>
      <c r="H8" s="20">
        <f t="shared" si="1"/>
        <v>118.06246155000002</v>
      </c>
      <c r="I8" s="145">
        <v>0.47732476308107807</v>
      </c>
    </row>
    <row r="9" spans="1:9" ht="10.9" customHeight="1">
      <c r="A9" s="146" t="s">
        <v>86</v>
      </c>
      <c r="B9" s="15">
        <v>68</v>
      </c>
      <c r="C9" s="15">
        <v>69.034556659999993</v>
      </c>
      <c r="D9" s="20">
        <f t="shared" si="0"/>
        <v>137.03455665999999</v>
      </c>
      <c r="E9" s="144"/>
      <c r="F9" s="15">
        <v>16.952553300000002</v>
      </c>
      <c r="G9" s="15"/>
      <c r="H9" s="20">
        <f t="shared" si="1"/>
        <v>120.08200335999999</v>
      </c>
      <c r="I9" s="145">
        <v>0.48037989446860252</v>
      </c>
    </row>
    <row r="10" spans="1:9" ht="10.9" customHeight="1">
      <c r="A10" s="143" t="s">
        <v>87</v>
      </c>
      <c r="B10" s="15">
        <v>53.6</v>
      </c>
      <c r="C10" s="15">
        <v>44.469187850000004</v>
      </c>
      <c r="D10" s="20">
        <f t="shared" si="0"/>
        <v>98.069187850000006</v>
      </c>
      <c r="E10" s="144"/>
      <c r="F10" s="15">
        <v>16.501419300000002</v>
      </c>
      <c r="G10" s="15"/>
      <c r="H10" s="20">
        <f t="shared" si="1"/>
        <v>81.567768550000011</v>
      </c>
      <c r="I10" s="145">
        <v>0.32197464454321534</v>
      </c>
    </row>
    <row r="11" spans="1:9" ht="10.9" customHeight="1">
      <c r="A11" s="143" t="s">
        <v>88</v>
      </c>
      <c r="B11" s="144">
        <v>95.4</v>
      </c>
      <c r="C11" s="15">
        <v>54.655194059999999</v>
      </c>
      <c r="D11" s="20">
        <f t="shared" si="0"/>
        <v>150.05519406000002</v>
      </c>
      <c r="E11" s="144"/>
      <c r="F11" s="15">
        <v>18.429149600000002</v>
      </c>
      <c r="G11" s="15"/>
      <c r="H11" s="20">
        <f t="shared" si="1"/>
        <v>131.62604446</v>
      </c>
      <c r="I11" s="145">
        <v>0.51280809912847658</v>
      </c>
    </row>
    <row r="12" spans="1:9" ht="10.9" customHeight="1">
      <c r="A12" s="143" t="s">
        <v>89</v>
      </c>
      <c r="B12" s="15">
        <v>89.2</v>
      </c>
      <c r="C12" s="15">
        <v>64.672645889999998</v>
      </c>
      <c r="D12" s="20">
        <f t="shared" si="0"/>
        <v>153.87264589</v>
      </c>
      <c r="E12" s="144"/>
      <c r="F12" s="15">
        <v>19.287422170000003</v>
      </c>
      <c r="G12" s="15"/>
      <c r="H12" s="20">
        <f t="shared" si="1"/>
        <v>134.58522371999999</v>
      </c>
      <c r="I12" s="145">
        <v>0.51756182281752217</v>
      </c>
    </row>
    <row r="13" spans="1:9" ht="10.9" customHeight="1">
      <c r="A13" s="143" t="s">
        <v>90</v>
      </c>
      <c r="B13" s="15">
        <v>75</v>
      </c>
      <c r="C13" s="15">
        <v>80.595671590000009</v>
      </c>
      <c r="D13" s="20">
        <f t="shared" si="0"/>
        <v>155.59567158999999</v>
      </c>
      <c r="E13" s="144"/>
      <c r="F13" s="15">
        <v>20.955520739999997</v>
      </c>
      <c r="G13" s="15"/>
      <c r="H13" s="20">
        <f t="shared" si="1"/>
        <v>134.64015085</v>
      </c>
      <c r="I13" s="145">
        <v>0.51150019697902183</v>
      </c>
    </row>
    <row r="14" spans="1:9" ht="10.9" customHeight="1">
      <c r="A14" s="23" t="s">
        <v>91</v>
      </c>
      <c r="B14" s="24">
        <v>65</v>
      </c>
      <c r="C14" s="24">
        <v>82.235189450000007</v>
      </c>
      <c r="D14" s="20">
        <f t="shared" si="0"/>
        <v>147.23518945000001</v>
      </c>
      <c r="E14" s="28"/>
      <c r="F14" s="24">
        <v>11.7179319</v>
      </c>
      <c r="G14" s="24"/>
      <c r="H14" s="20">
        <f t="shared" si="1"/>
        <v>135.51725755000001</v>
      </c>
      <c r="I14" s="27">
        <v>0.50876716654653042</v>
      </c>
    </row>
    <row r="15" spans="1:9" ht="10.9" customHeight="1">
      <c r="A15" s="23" t="s">
        <v>92</v>
      </c>
      <c r="B15" s="24">
        <v>52.2</v>
      </c>
      <c r="C15" s="24">
        <v>83.070253959999988</v>
      </c>
      <c r="D15" s="20">
        <f t="shared" si="0"/>
        <v>135.27025395999999</v>
      </c>
      <c r="E15" s="28"/>
      <c r="F15" s="24">
        <v>11.98801793</v>
      </c>
      <c r="G15" s="24"/>
      <c r="H15" s="20">
        <f t="shared" si="1"/>
        <v>123.28223602999999</v>
      </c>
      <c r="I15" s="27">
        <v>0.45747346245616632</v>
      </c>
    </row>
    <row r="16" spans="1:9" ht="10.9" customHeight="1">
      <c r="A16" s="23" t="s">
        <v>167</v>
      </c>
      <c r="B16" s="24">
        <v>62.6</v>
      </c>
      <c r="C16" s="24">
        <v>92.56310938</v>
      </c>
      <c r="D16" s="20">
        <f t="shared" si="0"/>
        <v>155.16310938000001</v>
      </c>
      <c r="E16" s="28"/>
      <c r="F16" s="24">
        <v>12.530028659999999</v>
      </c>
      <c r="G16" s="24"/>
      <c r="H16" s="20">
        <f t="shared" si="1"/>
        <v>142.63308072000001</v>
      </c>
      <c r="I16" s="27">
        <v>0.52293288037660046</v>
      </c>
    </row>
    <row r="17" spans="1:16" ht="10.9" customHeight="1">
      <c r="A17" s="23" t="s">
        <v>168</v>
      </c>
      <c r="B17" s="24">
        <v>64</v>
      </c>
      <c r="C17" s="24">
        <v>97.836851799999991</v>
      </c>
      <c r="D17" s="20">
        <f t="shared" si="0"/>
        <v>161.83685179999998</v>
      </c>
      <c r="E17" s="28"/>
      <c r="F17" s="24">
        <v>15.685243980000001</v>
      </c>
      <c r="G17" s="24"/>
      <c r="H17" s="20">
        <f t="shared" si="1"/>
        <v>146.15160781999998</v>
      </c>
      <c r="I17" s="27">
        <v>0.52962116221847766</v>
      </c>
    </row>
    <row r="18" spans="1:16" ht="10.9" customHeight="1">
      <c r="A18" s="23" t="s">
        <v>169</v>
      </c>
      <c r="B18" s="24">
        <v>46.2</v>
      </c>
      <c r="C18" s="24">
        <v>110.07661773000001</v>
      </c>
      <c r="D18" s="20">
        <f t="shared" si="0"/>
        <v>156.27661773</v>
      </c>
      <c r="E18" s="28"/>
      <c r="F18" s="24">
        <v>12.116540779999999</v>
      </c>
      <c r="G18" s="24"/>
      <c r="H18" s="20">
        <f t="shared" si="1"/>
        <v>144.16007694999999</v>
      </c>
      <c r="I18" s="27">
        <v>0.51643623703178287</v>
      </c>
    </row>
    <row r="19" spans="1:16" ht="10.9" customHeight="1">
      <c r="A19" s="23" t="s">
        <v>96</v>
      </c>
      <c r="B19" s="24">
        <v>57</v>
      </c>
      <c r="C19" s="24">
        <v>114.70732042</v>
      </c>
      <c r="D19" s="20">
        <v>171.70732042</v>
      </c>
      <c r="E19" s="28"/>
      <c r="F19" s="24">
        <v>12.38976841</v>
      </c>
      <c r="G19" s="24"/>
      <c r="H19" s="20">
        <v>159.31755201000001</v>
      </c>
      <c r="I19" s="27">
        <v>0.56418644592486766</v>
      </c>
      <c r="J19" s="30"/>
      <c r="K19" s="19"/>
      <c r="L19" s="30"/>
    </row>
    <row r="20" spans="1:16" ht="10.9" customHeight="1">
      <c r="A20" s="23" t="s">
        <v>170</v>
      </c>
      <c r="B20" s="24">
        <v>44.4</v>
      </c>
      <c r="C20" s="24">
        <v>93.626610209999996</v>
      </c>
      <c r="D20" s="20">
        <v>138.02661021</v>
      </c>
      <c r="E20" s="28"/>
      <c r="F20" s="24">
        <v>12.009786369999999</v>
      </c>
      <c r="G20" s="24"/>
      <c r="H20" s="20">
        <v>126.01682384</v>
      </c>
      <c r="I20" s="27">
        <v>0.44168538478624125</v>
      </c>
      <c r="J20" s="30"/>
      <c r="K20" s="19"/>
      <c r="L20" s="30"/>
    </row>
    <row r="21" spans="1:16" ht="10.9" customHeight="1">
      <c r="A21" s="23" t="s">
        <v>171</v>
      </c>
      <c r="B21" s="24">
        <v>44.6</v>
      </c>
      <c r="C21" s="24">
        <v>78.146312299999991</v>
      </c>
      <c r="D21" s="20">
        <v>122.7463123</v>
      </c>
      <c r="E21" s="28"/>
      <c r="F21" s="24">
        <v>13.958266570000001</v>
      </c>
      <c r="G21" s="24"/>
      <c r="H21" s="20">
        <v>108.78804572999999</v>
      </c>
      <c r="I21" s="27">
        <v>0.37759884227274526</v>
      </c>
      <c r="J21" s="30"/>
      <c r="K21" s="19"/>
      <c r="L21" s="30"/>
    </row>
    <row r="22" spans="1:16" ht="10.9" customHeight="1">
      <c r="A22" s="23" t="s">
        <v>172</v>
      </c>
      <c r="B22" s="24">
        <v>44</v>
      </c>
      <c r="C22" s="24">
        <v>83.292504109999996</v>
      </c>
      <c r="D22" s="20">
        <v>127.29250411</v>
      </c>
      <c r="E22" s="28"/>
      <c r="F22" s="24">
        <v>16.921644499999999</v>
      </c>
      <c r="G22" s="24"/>
      <c r="H22" s="20">
        <v>110.37085961</v>
      </c>
      <c r="I22" s="27">
        <v>0.37951653432725246</v>
      </c>
      <c r="J22" s="30"/>
      <c r="K22" s="19"/>
      <c r="L22" s="30"/>
    </row>
    <row r="23" spans="1:16" ht="10.9" customHeight="1">
      <c r="A23" s="23" t="s">
        <v>100</v>
      </c>
      <c r="B23" s="24">
        <v>45</v>
      </c>
      <c r="C23" s="24">
        <v>89.854230799999996</v>
      </c>
      <c r="D23" s="20">
        <v>134.85423079999998</v>
      </c>
      <c r="E23" s="28"/>
      <c r="F23" s="24">
        <v>15.49113584</v>
      </c>
      <c r="G23" s="24"/>
      <c r="H23" s="20">
        <v>119.36309495999998</v>
      </c>
      <c r="I23" s="27">
        <v>0.40673958799976895</v>
      </c>
      <c r="J23" s="30"/>
      <c r="K23" s="19"/>
      <c r="L23" s="30"/>
    </row>
    <row r="24" spans="1:16" ht="10.9" customHeight="1">
      <c r="A24" s="23" t="s">
        <v>101</v>
      </c>
      <c r="B24" s="24">
        <v>68.400000000000006</v>
      </c>
      <c r="C24" s="24">
        <v>87.819205959999991</v>
      </c>
      <c r="D24" s="28">
        <v>156.21920596000001</v>
      </c>
      <c r="E24" s="28"/>
      <c r="F24" s="24">
        <v>24.013750340000001</v>
      </c>
      <c r="G24" s="24"/>
      <c r="H24" s="28">
        <v>132.20545562000001</v>
      </c>
      <c r="I24" s="27">
        <v>0.44635924455039466</v>
      </c>
      <c r="J24" s="30"/>
      <c r="K24" s="19"/>
      <c r="L24" s="30"/>
      <c r="M24" s="19"/>
      <c r="N24" s="19"/>
      <c r="O24" s="19"/>
      <c r="P24" s="30"/>
    </row>
    <row r="25" spans="1:16" ht="10.9" customHeight="1">
      <c r="A25" s="23" t="s">
        <v>102</v>
      </c>
      <c r="B25" s="24">
        <v>46.800000000000004</v>
      </c>
      <c r="C25" s="24">
        <v>112.90599212000001</v>
      </c>
      <c r="D25" s="28">
        <v>159.70599212000002</v>
      </c>
      <c r="E25" s="28"/>
      <c r="F25" s="24">
        <v>19.410210790000001</v>
      </c>
      <c r="G25" s="24"/>
      <c r="H25" s="28">
        <v>140.29578133000001</v>
      </c>
      <c r="I25" s="27">
        <v>0.46922321182912841</v>
      </c>
      <c r="J25" s="30"/>
      <c r="K25" s="19"/>
      <c r="L25" s="30"/>
      <c r="M25" s="19"/>
      <c r="N25" s="19"/>
      <c r="O25" s="19"/>
      <c r="P25" s="30"/>
    </row>
    <row r="26" spans="1:16" ht="10.9" customHeight="1">
      <c r="A26" s="23" t="s">
        <v>173</v>
      </c>
      <c r="B26" s="24">
        <v>43.4</v>
      </c>
      <c r="C26" s="24">
        <v>105.39072012000001</v>
      </c>
      <c r="D26" s="28">
        <v>148.79072012</v>
      </c>
      <c r="E26" s="28"/>
      <c r="F26" s="24">
        <v>16.58585412</v>
      </c>
      <c r="G26" s="24"/>
      <c r="H26" s="28">
        <v>132.20486600000001</v>
      </c>
      <c r="I26" s="27">
        <v>0.43775877913530509</v>
      </c>
      <c r="J26" s="30"/>
      <c r="K26" s="19"/>
      <c r="L26" s="30"/>
      <c r="M26" s="19"/>
      <c r="N26" s="19"/>
      <c r="O26" s="19"/>
      <c r="P26" s="30"/>
    </row>
    <row r="27" spans="1:16" ht="10.9" customHeight="1">
      <c r="A27" s="23" t="s">
        <v>174</v>
      </c>
      <c r="B27" s="24">
        <v>40.200000000000003</v>
      </c>
      <c r="C27" s="24">
        <v>115.096531</v>
      </c>
      <c r="D27" s="28">
        <v>155.29653100000002</v>
      </c>
      <c r="E27" s="28"/>
      <c r="F27" s="24">
        <v>13.863247359999999</v>
      </c>
      <c r="G27" s="24"/>
      <c r="H27" s="28">
        <v>141.43328364000001</v>
      </c>
      <c r="I27" s="27">
        <v>0.46402336807191974</v>
      </c>
      <c r="J27" s="30"/>
      <c r="K27" s="19"/>
      <c r="L27" s="30"/>
      <c r="M27" s="19"/>
      <c r="N27" s="19"/>
      <c r="O27" s="19"/>
      <c r="P27" s="30"/>
    </row>
    <row r="28" spans="1:16" ht="10.9" customHeight="1">
      <c r="A28" s="23" t="s">
        <v>175</v>
      </c>
      <c r="B28" s="24">
        <v>45.2</v>
      </c>
      <c r="C28" s="24">
        <v>123.59575225</v>
      </c>
      <c r="D28" s="28">
        <v>168.79575225000002</v>
      </c>
      <c r="E28" s="28"/>
      <c r="F28" s="24">
        <v>14.547898999999999</v>
      </c>
      <c r="G28" s="24"/>
      <c r="H28" s="28">
        <v>154.24785325000002</v>
      </c>
      <c r="I28" s="27">
        <v>0.50171790030715846</v>
      </c>
      <c r="J28" s="30"/>
      <c r="K28" s="19"/>
      <c r="L28" s="30"/>
      <c r="M28" s="19"/>
      <c r="N28" s="19"/>
      <c r="O28" s="19"/>
      <c r="P28" s="30"/>
    </row>
    <row r="29" spans="1:16" ht="10.9" customHeight="1">
      <c r="A29" s="23" t="s">
        <v>106</v>
      </c>
      <c r="B29" s="24">
        <v>59.6</v>
      </c>
      <c r="C29" s="24">
        <v>113.78165695999999</v>
      </c>
      <c r="D29" s="28">
        <v>173.38165695999999</v>
      </c>
      <c r="E29" s="28"/>
      <c r="F29" s="24">
        <v>19.922851550000001</v>
      </c>
      <c r="G29" s="24"/>
      <c r="H29" s="28">
        <v>153.45880541</v>
      </c>
      <c r="I29" s="27">
        <v>0.49543482411820289</v>
      </c>
      <c r="J29" s="30"/>
      <c r="K29" s="19"/>
      <c r="L29" s="30"/>
      <c r="M29" s="19"/>
      <c r="N29" s="19"/>
      <c r="O29" s="19"/>
      <c r="P29" s="30"/>
    </row>
    <row r="30" spans="1:16" ht="10.9" customHeight="1">
      <c r="A30" s="23" t="s">
        <v>107</v>
      </c>
      <c r="B30" s="24">
        <v>66.599999999999994</v>
      </c>
      <c r="C30" s="24">
        <v>135.92511181</v>
      </c>
      <c r="D30" s="28">
        <v>202.52511181</v>
      </c>
      <c r="E30" s="28"/>
      <c r="F30" s="24">
        <v>22.394865539999998</v>
      </c>
      <c r="G30" s="24"/>
      <c r="H30" s="28">
        <v>180.13024626999999</v>
      </c>
      <c r="I30" s="27">
        <v>0.57734599364752315</v>
      </c>
      <c r="J30" s="30"/>
      <c r="K30" s="19"/>
      <c r="L30" s="30"/>
      <c r="M30" s="19"/>
      <c r="N30" s="19"/>
      <c r="O30" s="19"/>
      <c r="P30" s="30"/>
    </row>
    <row r="31" spans="1:16" ht="10.9" customHeight="1">
      <c r="A31" s="23" t="s">
        <v>176</v>
      </c>
      <c r="B31" s="24">
        <v>53.2</v>
      </c>
      <c r="C31" s="24">
        <v>136.47401859999999</v>
      </c>
      <c r="D31" s="28">
        <v>189.67401860000001</v>
      </c>
      <c r="E31" s="28"/>
      <c r="F31" s="24">
        <v>18.42002467</v>
      </c>
      <c r="G31" s="24"/>
      <c r="H31" s="28">
        <v>171.25399393000001</v>
      </c>
      <c r="I31" s="27">
        <v>0.54502901097099832</v>
      </c>
      <c r="J31" s="30"/>
      <c r="K31" s="19"/>
      <c r="L31" s="30"/>
      <c r="M31" s="19"/>
      <c r="N31" s="19"/>
      <c r="O31" s="19"/>
      <c r="P31" s="30"/>
    </row>
    <row r="32" spans="1:16" ht="10.9" customHeight="1">
      <c r="A32" s="23" t="s">
        <v>177</v>
      </c>
      <c r="B32" s="24">
        <v>49.2</v>
      </c>
      <c r="C32" s="24">
        <v>118.78214971</v>
      </c>
      <c r="D32" s="28">
        <v>167.98214970999999</v>
      </c>
      <c r="E32" s="28"/>
      <c r="F32" s="24">
        <v>23.58120791</v>
      </c>
      <c r="G32" s="24"/>
      <c r="H32" s="28">
        <v>144.4009418</v>
      </c>
      <c r="I32" s="27">
        <v>0.45644676816901858</v>
      </c>
      <c r="J32" s="30"/>
      <c r="K32" s="19"/>
      <c r="L32" s="30"/>
      <c r="M32" s="19"/>
      <c r="N32" s="19"/>
      <c r="O32" s="19"/>
      <c r="P32" s="30"/>
    </row>
    <row r="33" spans="1:16" ht="10.9" customHeight="1">
      <c r="A33" s="23" t="s">
        <v>295</v>
      </c>
      <c r="B33" s="24">
        <v>50.6</v>
      </c>
      <c r="C33" s="24">
        <v>146.56080578999999</v>
      </c>
      <c r="D33" s="28">
        <v>197.16080578999998</v>
      </c>
      <c r="E33" s="28"/>
      <c r="F33" s="24">
        <v>20.202928929999999</v>
      </c>
      <c r="G33" s="24"/>
      <c r="H33" s="28">
        <v>176.95787686</v>
      </c>
      <c r="I33" s="27">
        <v>0.55531463589701302</v>
      </c>
      <c r="J33" s="30"/>
      <c r="K33" s="19"/>
      <c r="L33" s="30"/>
      <c r="M33" s="19"/>
      <c r="N33" s="19"/>
      <c r="O33" s="19"/>
      <c r="P33" s="30"/>
    </row>
    <row r="34" spans="1:16" ht="10.9" customHeight="1">
      <c r="A34" s="23" t="s">
        <v>571</v>
      </c>
      <c r="B34" s="24">
        <v>41.800000000000004</v>
      </c>
      <c r="C34" s="24">
        <v>176.08971127999999</v>
      </c>
      <c r="D34" s="28">
        <v>217.88971128</v>
      </c>
      <c r="E34" s="28"/>
      <c r="F34" s="24">
        <v>15.226678199999998</v>
      </c>
      <c r="G34" s="24"/>
      <c r="H34" s="28">
        <v>202.66303307999999</v>
      </c>
      <c r="I34" s="27">
        <v>0.63139186671214975</v>
      </c>
      <c r="J34" s="30"/>
      <c r="K34" s="19"/>
      <c r="L34" s="30"/>
      <c r="M34" s="19"/>
      <c r="N34" s="19"/>
      <c r="O34" s="19"/>
      <c r="P34" s="30"/>
    </row>
    <row r="35" spans="1:16" ht="10.9" customHeight="1">
      <c r="A35" s="23" t="s">
        <v>579</v>
      </c>
      <c r="B35" s="24">
        <v>56.6</v>
      </c>
      <c r="C35" s="24">
        <v>153.17796328999998</v>
      </c>
      <c r="D35" s="28">
        <v>209.77796328999997</v>
      </c>
      <c r="E35" s="28"/>
      <c r="F35" s="24">
        <v>23.190972179999999</v>
      </c>
      <c r="G35" s="24"/>
      <c r="H35" s="28">
        <v>186.58699110999999</v>
      </c>
      <c r="I35" s="27">
        <v>0.5771486582359433</v>
      </c>
      <c r="J35" s="30"/>
      <c r="K35" s="19"/>
      <c r="L35" s="30"/>
      <c r="M35" s="19"/>
      <c r="N35" s="19"/>
      <c r="O35" s="19"/>
      <c r="P35" s="30"/>
    </row>
    <row r="36" spans="1:16" ht="10.9" customHeight="1">
      <c r="A36" s="23" t="s">
        <v>608</v>
      </c>
      <c r="B36" s="24">
        <v>66.400000000000006</v>
      </c>
      <c r="C36" s="24">
        <v>153.03368841999998</v>
      </c>
      <c r="D36" s="28">
        <v>219.43368841999998</v>
      </c>
      <c r="E36" s="28"/>
      <c r="F36" s="24">
        <v>22.362673649999998</v>
      </c>
      <c r="G36" s="24"/>
      <c r="H36" s="28">
        <v>197.07101476999998</v>
      </c>
      <c r="I36" s="27">
        <v>0.60568725190139694</v>
      </c>
      <c r="J36" s="30"/>
      <c r="K36" s="19"/>
      <c r="L36" s="30"/>
      <c r="M36" s="19"/>
      <c r="N36" s="19"/>
      <c r="O36" s="19"/>
      <c r="P36" s="30"/>
    </row>
    <row r="37" spans="1:16" ht="10.9" customHeight="1">
      <c r="A37" s="31" t="s">
        <v>633</v>
      </c>
      <c r="B37" s="33">
        <v>75.600000000000009</v>
      </c>
      <c r="C37" s="33">
        <v>153.49568069584453</v>
      </c>
      <c r="D37" s="34">
        <v>229.09568069584452</v>
      </c>
      <c r="E37" s="34"/>
      <c r="F37" s="33">
        <v>20.411505745359822</v>
      </c>
      <c r="G37" s="33"/>
      <c r="H37" s="34">
        <v>208.6841749504847</v>
      </c>
      <c r="I37" s="38">
        <v>0.63739060290353677</v>
      </c>
      <c r="J37" s="30"/>
      <c r="K37" s="19"/>
      <c r="L37" s="30"/>
      <c r="M37" s="19"/>
      <c r="N37" s="19"/>
      <c r="O37" s="19"/>
      <c r="P37" s="30"/>
    </row>
    <row r="38" spans="1:16" ht="13.15" customHeight="1">
      <c r="A38" s="147" t="s">
        <v>623</v>
      </c>
      <c r="B38" s="40"/>
      <c r="C38" s="41"/>
      <c r="D38" s="40"/>
      <c r="E38" s="40"/>
      <c r="F38" s="40"/>
      <c r="G38" s="40"/>
      <c r="H38" s="40"/>
      <c r="I38" s="40"/>
      <c r="J38" s="42"/>
      <c r="K38" s="42"/>
    </row>
    <row r="39" spans="1:16">
      <c r="A39" s="43" t="s">
        <v>43</v>
      </c>
    </row>
    <row r="42" spans="1:16">
      <c r="B42" s="19"/>
      <c r="C42" s="19"/>
      <c r="D42" s="19"/>
      <c r="L42" s="30"/>
    </row>
    <row r="43" spans="1:16">
      <c r="B43" s="19"/>
      <c r="C43" s="19"/>
      <c r="D43" s="19"/>
    </row>
    <row r="44" spans="1:16">
      <c r="B44" s="19"/>
      <c r="C44" s="19"/>
      <c r="D44" s="19"/>
    </row>
    <row r="45" spans="1:16">
      <c r="B45" s="19"/>
      <c r="C45" s="19"/>
      <c r="D45" s="19"/>
    </row>
    <row r="46" spans="1:16">
      <c r="B46" s="19"/>
      <c r="C46" s="19"/>
      <c r="D46" s="19"/>
    </row>
  </sheetData>
  <mergeCells count="1">
    <mergeCell ref="B5:H5"/>
  </mergeCells>
  <pageMargins left="0.66700000000000004" right="0.66700000000000004" top="0.66700000000000004" bottom="0.83299999999999996" header="0" footer="0"/>
  <pageSetup scale="97" firstPageNumber="101" orientation="portrait" useFirstPageNumber="1" horizontalDpi="300" verticalDpi="300" r:id="rId1"/>
  <headerFooter alignWithMargins="0"/>
  <ignoredErrors>
    <ignoredError sqref="D7:H18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W58"/>
  <sheetViews>
    <sheetView showGridLines="0" workbookViewId="0">
      <selection activeCell="L29" sqref="L29"/>
    </sheetView>
  </sheetViews>
  <sheetFormatPr defaultColWidth="9.7109375" defaultRowHeight="12"/>
  <cols>
    <col min="1" max="1" width="8.85546875" customWidth="1"/>
    <col min="2" max="4" width="14.42578125" customWidth="1"/>
    <col min="5" max="5" width="1.42578125" customWidth="1"/>
    <col min="6" max="6" width="14.42578125" customWidth="1"/>
    <col min="7" max="7" width="1.42578125" customWidth="1"/>
    <col min="8" max="9" width="14.42578125" customWidth="1"/>
    <col min="11" max="11" width="11.7109375" customWidth="1"/>
  </cols>
  <sheetData>
    <row r="1" spans="1:9">
      <c r="A1" s="148" t="s">
        <v>178</v>
      </c>
      <c r="B1" s="2"/>
      <c r="C1" s="2"/>
      <c r="D1" s="2"/>
      <c r="E1" s="2"/>
      <c r="F1" s="2"/>
      <c r="G1" s="2"/>
      <c r="H1" s="2"/>
      <c r="I1" s="2"/>
    </row>
    <row r="2" spans="1:9" ht="11.65" customHeight="1">
      <c r="A2" s="3"/>
      <c r="B2" s="4" t="s">
        <v>1</v>
      </c>
      <c r="C2" s="5"/>
      <c r="D2" s="4"/>
      <c r="E2" s="3"/>
      <c r="F2" s="4" t="s">
        <v>2</v>
      </c>
      <c r="G2" s="4"/>
      <c r="H2" s="5"/>
      <c r="I2" s="4"/>
    </row>
    <row r="3" spans="1:9" ht="11.65" customHeight="1">
      <c r="B3" s="3"/>
      <c r="C3" s="3"/>
      <c r="D3" s="3"/>
      <c r="E3" s="3"/>
      <c r="F3" s="3"/>
      <c r="G3" s="3"/>
      <c r="H3" s="7"/>
      <c r="I3" s="7" t="s">
        <v>3</v>
      </c>
    </row>
    <row r="4" spans="1:9" ht="12" customHeight="1">
      <c r="A4" s="9" t="s">
        <v>179</v>
      </c>
      <c r="B4" s="10" t="s">
        <v>4</v>
      </c>
      <c r="C4" s="10" t="s">
        <v>114</v>
      </c>
      <c r="D4" s="10" t="s">
        <v>6</v>
      </c>
      <c r="E4" s="10"/>
      <c r="F4" s="10" t="s">
        <v>75</v>
      </c>
      <c r="G4" s="10"/>
      <c r="H4" s="10" t="s">
        <v>8</v>
      </c>
      <c r="I4" s="10" t="s">
        <v>9</v>
      </c>
    </row>
    <row r="5" spans="1:9" ht="15" customHeight="1">
      <c r="A5" s="80"/>
      <c r="B5" s="610" t="s">
        <v>520</v>
      </c>
      <c r="C5" s="610"/>
      <c r="D5" s="610"/>
      <c r="E5" s="610"/>
      <c r="F5" s="610"/>
      <c r="G5" s="610"/>
      <c r="H5" s="610"/>
      <c r="I5" s="14" t="s">
        <v>10</v>
      </c>
    </row>
    <row r="6" spans="1:9" ht="3" customHeight="1">
      <c r="A6" s="3"/>
      <c r="B6" s="3"/>
      <c r="C6" s="3"/>
      <c r="D6" s="149"/>
      <c r="E6" s="149"/>
      <c r="F6" s="149"/>
      <c r="G6" s="149"/>
      <c r="H6" s="149"/>
      <c r="I6" s="3"/>
    </row>
    <row r="7" spans="1:9" ht="10.15" customHeight="1">
      <c r="A7" s="6" t="s">
        <v>180</v>
      </c>
      <c r="B7" s="150">
        <v>13.75</v>
      </c>
      <c r="C7" s="17">
        <v>43.180500000000002</v>
      </c>
      <c r="D7" s="151">
        <v>56.930500000000002</v>
      </c>
      <c r="E7" s="144"/>
      <c r="F7" s="152" t="s">
        <v>181</v>
      </c>
      <c r="G7" s="15"/>
      <c r="H7" s="20">
        <v>56.930500000000002</v>
      </c>
      <c r="I7" s="153">
        <v>0.24999560875789301</v>
      </c>
    </row>
    <row r="8" spans="1:9" ht="10.15" customHeight="1">
      <c r="A8" s="6" t="s">
        <v>182</v>
      </c>
      <c r="B8" s="150">
        <v>13.2</v>
      </c>
      <c r="C8" s="17">
        <v>42.410499999999999</v>
      </c>
      <c r="D8" s="151">
        <v>55.610500000000002</v>
      </c>
      <c r="E8" s="144"/>
      <c r="F8" s="15">
        <v>9.3782700000000006</v>
      </c>
      <c r="G8" s="15"/>
      <c r="H8" s="20">
        <v>46.232230000000001</v>
      </c>
      <c r="I8" s="153">
        <v>0.20103941452214699</v>
      </c>
    </row>
    <row r="9" spans="1:9" ht="10.15" customHeight="1">
      <c r="A9" s="6" t="s">
        <v>183</v>
      </c>
      <c r="B9" s="150">
        <v>12.375</v>
      </c>
      <c r="C9" s="17">
        <v>64.811999999999998</v>
      </c>
      <c r="D9" s="151">
        <v>77.186999999999998</v>
      </c>
      <c r="E9" s="144"/>
      <c r="F9" s="15">
        <v>9.8640299999999996</v>
      </c>
      <c r="G9" s="15"/>
      <c r="H9" s="20">
        <v>67.322969999999998</v>
      </c>
      <c r="I9" s="153">
        <v>0.28995025582717499</v>
      </c>
    </row>
    <row r="10" spans="1:9" ht="10.15" customHeight="1">
      <c r="A10" s="6" t="s">
        <v>184</v>
      </c>
      <c r="B10" s="150">
        <v>19.25</v>
      </c>
      <c r="C10" s="17">
        <v>94.885999999999996</v>
      </c>
      <c r="D10" s="151">
        <v>114.136</v>
      </c>
      <c r="E10" s="144"/>
      <c r="F10" s="15">
        <v>12.94293</v>
      </c>
      <c r="G10" s="15"/>
      <c r="H10" s="20">
        <v>101.19307000000001</v>
      </c>
      <c r="I10" s="153">
        <v>0.43188240214760998</v>
      </c>
    </row>
    <row r="11" spans="1:9" ht="10.15" customHeight="1">
      <c r="A11" s="6" t="s">
        <v>185</v>
      </c>
      <c r="B11" s="150">
        <v>24.75</v>
      </c>
      <c r="C11" s="17">
        <v>85.376499999999993</v>
      </c>
      <c r="D11" s="151">
        <v>110.12649999999999</v>
      </c>
      <c r="E11" s="144"/>
      <c r="F11" s="15">
        <v>8.1524999999999999</v>
      </c>
      <c r="G11" s="15"/>
      <c r="H11" s="20">
        <v>101.974</v>
      </c>
      <c r="I11" s="153">
        <v>0.431457004078731</v>
      </c>
    </row>
    <row r="12" spans="1:9" ht="10.15" customHeight="1">
      <c r="A12" s="6" t="s">
        <v>186</v>
      </c>
      <c r="B12" s="150">
        <v>23.375</v>
      </c>
      <c r="C12" s="17">
        <v>85.712000000000003</v>
      </c>
      <c r="D12" s="151">
        <v>109.087</v>
      </c>
      <c r="E12" s="144"/>
      <c r="F12" s="15">
        <v>7.4039999999999999</v>
      </c>
      <c r="G12" s="15"/>
      <c r="H12" s="20">
        <v>101.68300000000001</v>
      </c>
      <c r="I12" s="153">
        <v>0.42640460275259401</v>
      </c>
    </row>
    <row r="13" spans="1:9" ht="10.15" customHeight="1">
      <c r="A13" s="6" t="s">
        <v>187</v>
      </c>
      <c r="B13" s="150">
        <v>22</v>
      </c>
      <c r="C13" s="17">
        <v>109.1255</v>
      </c>
      <c r="D13" s="151">
        <v>131.12549999999999</v>
      </c>
      <c r="E13" s="144"/>
      <c r="F13" s="15">
        <v>14.0205</v>
      </c>
      <c r="G13" s="15"/>
      <c r="H13" s="20">
        <v>117.105</v>
      </c>
      <c r="I13" s="153">
        <v>0.486617549895907</v>
      </c>
    </row>
    <row r="14" spans="1:9" ht="10.15" customHeight="1">
      <c r="A14" s="6" t="s">
        <v>188</v>
      </c>
      <c r="B14" s="150">
        <v>30.25</v>
      </c>
      <c r="C14" s="17">
        <v>126.1865</v>
      </c>
      <c r="D14" s="151">
        <v>156.4365</v>
      </c>
      <c r="E14" s="144"/>
      <c r="F14" s="15">
        <v>21.350249999999999</v>
      </c>
      <c r="G14" s="15"/>
      <c r="H14" s="20">
        <v>135.08625000000001</v>
      </c>
      <c r="I14" s="153">
        <v>0.55635924449350105</v>
      </c>
    </row>
    <row r="15" spans="1:9" ht="10.15" customHeight="1">
      <c r="A15" s="6" t="s">
        <v>189</v>
      </c>
      <c r="B15" s="150">
        <v>19.25</v>
      </c>
      <c r="C15" s="17">
        <v>86.344499999999996</v>
      </c>
      <c r="D15" s="151">
        <v>105.5945</v>
      </c>
      <c r="E15" s="144"/>
      <c r="F15" s="15">
        <v>13.617000000000001</v>
      </c>
      <c r="G15" s="15"/>
      <c r="H15" s="20">
        <v>91.977500000000006</v>
      </c>
      <c r="I15" s="153">
        <v>0.37538619138767698</v>
      </c>
    </row>
    <row r="16" spans="1:9" ht="10.15" customHeight="1">
      <c r="A16" s="6" t="s">
        <v>190</v>
      </c>
      <c r="B16" s="150">
        <v>22</v>
      </c>
      <c r="C16" s="17">
        <v>115.61</v>
      </c>
      <c r="D16" s="151">
        <v>137.61000000000001</v>
      </c>
      <c r="E16" s="144"/>
      <c r="F16" s="15">
        <v>11.398</v>
      </c>
      <c r="G16" s="15"/>
      <c r="H16" s="20">
        <v>126.212</v>
      </c>
      <c r="I16" s="153">
        <v>0.51027322492742799</v>
      </c>
    </row>
    <row r="17" spans="1:23" ht="10.15" customHeight="1">
      <c r="A17" s="6" t="s">
        <v>191</v>
      </c>
      <c r="B17" s="150">
        <v>19.25</v>
      </c>
      <c r="C17" s="17">
        <v>130.46</v>
      </c>
      <c r="D17" s="151">
        <v>149.71</v>
      </c>
      <c r="E17" s="144"/>
      <c r="F17" s="15">
        <v>15.798999999999999</v>
      </c>
      <c r="G17" s="15"/>
      <c r="H17" s="20">
        <v>133.911</v>
      </c>
      <c r="I17" s="153">
        <v>0.53584118955775695</v>
      </c>
    </row>
    <row r="18" spans="1:23" ht="10.15" customHeight="1">
      <c r="A18" s="6" t="s">
        <v>192</v>
      </c>
      <c r="B18" s="150">
        <v>27.5</v>
      </c>
      <c r="C18" s="17">
        <v>203.59</v>
      </c>
      <c r="D18" s="151">
        <v>231.09</v>
      </c>
      <c r="E18" s="144"/>
      <c r="F18" s="15">
        <v>15.2</v>
      </c>
      <c r="G18" s="15"/>
      <c r="H18" s="20">
        <v>215.89</v>
      </c>
      <c r="I18" s="153">
        <v>0.85450904024571706</v>
      </c>
    </row>
    <row r="19" spans="1:23" ht="10.15" customHeight="1">
      <c r="A19" s="6" t="s">
        <v>193</v>
      </c>
      <c r="B19" s="150">
        <v>22</v>
      </c>
      <c r="C19" s="17">
        <v>167.91399999999999</v>
      </c>
      <c r="D19" s="151">
        <v>189.91399999999999</v>
      </c>
      <c r="E19" s="144"/>
      <c r="F19" s="15">
        <v>17.068000000000001</v>
      </c>
      <c r="G19" s="15"/>
      <c r="H19" s="20">
        <v>172.84599999999998</v>
      </c>
      <c r="I19" s="153">
        <v>0.67</v>
      </c>
    </row>
    <row r="20" spans="1:23" ht="12" customHeight="1">
      <c r="A20" s="6" t="s">
        <v>498</v>
      </c>
      <c r="B20" s="150">
        <v>2.75</v>
      </c>
      <c r="C20" s="17">
        <v>243.91399999999999</v>
      </c>
      <c r="D20" s="151">
        <v>246.66399999999999</v>
      </c>
      <c r="E20" s="144"/>
      <c r="F20" s="15">
        <v>14.925000000000001</v>
      </c>
      <c r="G20" s="15"/>
      <c r="H20" s="20">
        <v>231.73899999999998</v>
      </c>
      <c r="I20" s="153">
        <v>0.89</v>
      </c>
    </row>
    <row r="21" spans="1:23" ht="10.15" customHeight="1">
      <c r="A21" s="6" t="s">
        <v>194</v>
      </c>
      <c r="B21" s="150">
        <v>5.5</v>
      </c>
      <c r="C21" s="17">
        <v>271.37</v>
      </c>
      <c r="D21" s="151">
        <v>276.87</v>
      </c>
      <c r="E21" s="144"/>
      <c r="F21" s="144">
        <v>21.7</v>
      </c>
      <c r="G21" s="15"/>
      <c r="H21" s="20">
        <v>255.1</v>
      </c>
      <c r="I21" s="154">
        <v>0.97</v>
      </c>
    </row>
    <row r="22" spans="1:23" ht="10.15" customHeight="1">
      <c r="A22" s="23" t="s">
        <v>195</v>
      </c>
      <c r="B22" s="155">
        <v>8.25</v>
      </c>
      <c r="C22" s="26">
        <v>312.36</v>
      </c>
      <c r="D22" s="156">
        <v>320.61</v>
      </c>
      <c r="E22" s="157"/>
      <c r="F22" s="157">
        <v>22.2</v>
      </c>
      <c r="G22" s="24"/>
      <c r="H22" s="28">
        <v>298.41000000000003</v>
      </c>
      <c r="I22" s="158">
        <v>1.1200000000000001</v>
      </c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1:23" ht="10.15" customHeight="1">
      <c r="A23" s="23" t="s">
        <v>196</v>
      </c>
      <c r="B23" s="155">
        <v>5.5</v>
      </c>
      <c r="C23" s="26">
        <v>378.32</v>
      </c>
      <c r="D23" s="156">
        <v>383.82</v>
      </c>
      <c r="E23" s="157"/>
      <c r="F23" s="157">
        <v>22.9</v>
      </c>
      <c r="G23" s="24"/>
      <c r="H23" s="28">
        <v>360.92</v>
      </c>
      <c r="I23" s="158">
        <v>1.34</v>
      </c>
    </row>
    <row r="24" spans="1:23" ht="10.15" customHeight="1">
      <c r="A24" s="23" t="s">
        <v>197</v>
      </c>
      <c r="B24" s="155">
        <v>5.5</v>
      </c>
      <c r="C24" s="26">
        <v>411.28</v>
      </c>
      <c r="D24" s="156">
        <v>416.78</v>
      </c>
      <c r="E24" s="157"/>
      <c r="F24" s="157">
        <v>25.175999999999998</v>
      </c>
      <c r="G24" s="24"/>
      <c r="H24" s="28">
        <v>391.60399999999998</v>
      </c>
      <c r="I24" s="158">
        <v>1.44</v>
      </c>
    </row>
    <row r="25" spans="1:23" ht="10.15" customHeight="1">
      <c r="A25" s="23" t="s">
        <v>198</v>
      </c>
      <c r="B25" s="533" t="s">
        <v>558</v>
      </c>
      <c r="C25" s="26">
        <v>435.18</v>
      </c>
      <c r="D25" s="156">
        <v>435.18</v>
      </c>
      <c r="E25" s="157"/>
      <c r="F25" s="157">
        <v>23.167000000000002</v>
      </c>
      <c r="G25" s="24"/>
      <c r="H25" s="28">
        <v>412.01300000000003</v>
      </c>
      <c r="I25" s="158">
        <v>1.493044155750032</v>
      </c>
    </row>
    <row r="26" spans="1:23" ht="10.15" customHeight="1">
      <c r="A26" s="23" t="s">
        <v>199</v>
      </c>
      <c r="B26" s="533" t="s">
        <v>558</v>
      </c>
      <c r="C26" s="26">
        <v>483.139791</v>
      </c>
      <c r="D26" s="156">
        <v>483.139791</v>
      </c>
      <c r="E26" s="157"/>
      <c r="F26" s="157">
        <v>29.818967000000001</v>
      </c>
      <c r="G26" s="24"/>
      <c r="H26" s="28">
        <v>453.32082400000002</v>
      </c>
      <c r="I26" s="158">
        <v>1.6239676439400452</v>
      </c>
    </row>
    <row r="27" spans="1:23" ht="10.15" customHeight="1">
      <c r="A27" s="23" t="s">
        <v>200</v>
      </c>
      <c r="B27" s="533" t="s">
        <v>558</v>
      </c>
      <c r="C27" s="26">
        <v>518.30309799999998</v>
      </c>
      <c r="D27" s="156">
        <v>518.30309799999998</v>
      </c>
      <c r="E27" s="157"/>
      <c r="F27" s="157">
        <v>23.321507999999998</v>
      </c>
      <c r="G27" s="24"/>
      <c r="H27" s="28">
        <v>494.98158999999998</v>
      </c>
      <c r="I27" s="158">
        <v>1.7528633884784481</v>
      </c>
      <c r="J27" s="30"/>
      <c r="K27" s="19"/>
      <c r="L27" s="19"/>
    </row>
    <row r="28" spans="1:23" ht="10.15" customHeight="1">
      <c r="A28" s="23" t="s">
        <v>201</v>
      </c>
      <c r="B28" s="533" t="s">
        <v>558</v>
      </c>
      <c r="C28" s="26">
        <v>524.55460199999993</v>
      </c>
      <c r="D28" s="156">
        <v>524.55460199999993</v>
      </c>
      <c r="E28" s="157"/>
      <c r="F28" s="157">
        <v>14.588892000000001</v>
      </c>
      <c r="G28" s="24"/>
      <c r="H28" s="28">
        <v>509.96570999999994</v>
      </c>
      <c r="I28" s="158">
        <v>1.7874153147608698</v>
      </c>
      <c r="J28" s="30"/>
      <c r="K28" s="19"/>
      <c r="L28" s="19"/>
    </row>
    <row r="29" spans="1:23" ht="10.15" customHeight="1">
      <c r="A29" s="23" t="s">
        <v>202</v>
      </c>
      <c r="B29" s="533" t="s">
        <v>558</v>
      </c>
      <c r="C29" s="26">
        <v>580.58184899999992</v>
      </c>
      <c r="D29" s="156">
        <v>580.58184899999992</v>
      </c>
      <c r="E29" s="157"/>
      <c r="F29" s="157">
        <v>11.824393999999998</v>
      </c>
      <c r="G29" s="24"/>
      <c r="H29" s="28">
        <v>568.75745499999994</v>
      </c>
      <c r="I29" s="158">
        <v>1.9741337855724437</v>
      </c>
      <c r="J29" s="30"/>
      <c r="K29" s="19"/>
      <c r="L29" s="19"/>
    </row>
    <row r="30" spans="1:23" ht="10.15" customHeight="1">
      <c r="A30" s="23" t="s">
        <v>203</v>
      </c>
      <c r="B30" s="533" t="s">
        <v>558</v>
      </c>
      <c r="C30" s="26">
        <v>613.81530800000007</v>
      </c>
      <c r="D30" s="156">
        <v>613.81530800000007</v>
      </c>
      <c r="E30" s="157"/>
      <c r="F30" s="157">
        <v>14.462980999999999</v>
      </c>
      <c r="G30" s="24"/>
      <c r="H30" s="28">
        <v>599.35232700000006</v>
      </c>
      <c r="I30" s="158">
        <v>2.0609073698235933</v>
      </c>
      <c r="J30" s="30"/>
      <c r="K30" s="19"/>
      <c r="L30" s="19"/>
    </row>
    <row r="31" spans="1:23" ht="10.15" customHeight="1">
      <c r="A31" s="23" t="s">
        <v>204</v>
      </c>
      <c r="B31" s="533" t="s">
        <v>558</v>
      </c>
      <c r="C31" s="26">
        <v>609.23623599999985</v>
      </c>
      <c r="D31" s="156">
        <v>609.23623599999985</v>
      </c>
      <c r="E31" s="157"/>
      <c r="F31" s="157">
        <v>17.110243999999998</v>
      </c>
      <c r="G31" s="24"/>
      <c r="H31" s="28">
        <v>592.12599199999988</v>
      </c>
      <c r="I31" s="158">
        <v>2.0177181406928431</v>
      </c>
      <c r="J31" s="30"/>
      <c r="K31" s="19"/>
      <c r="L31" s="19"/>
    </row>
    <row r="32" spans="1:23" ht="10.15" customHeight="1">
      <c r="A32" s="23" t="s">
        <v>205</v>
      </c>
      <c r="B32" s="533" t="s">
        <v>558</v>
      </c>
      <c r="C32" s="26">
        <v>575.05784100000005</v>
      </c>
      <c r="D32" s="156">
        <v>575.05784100000005</v>
      </c>
      <c r="E32" s="157"/>
      <c r="F32" s="157">
        <v>18.336827999999997</v>
      </c>
      <c r="G32" s="24"/>
      <c r="H32" s="28">
        <v>556.72101300000008</v>
      </c>
      <c r="I32" s="158">
        <v>1.8796317415392487</v>
      </c>
      <c r="J32" s="30"/>
      <c r="K32" s="19"/>
      <c r="L32" s="19"/>
    </row>
    <row r="33" spans="1:12" ht="10.15" customHeight="1">
      <c r="A33" s="23" t="s">
        <v>206</v>
      </c>
      <c r="B33" s="533" t="s">
        <v>558</v>
      </c>
      <c r="C33" s="26">
        <v>644.58012900000006</v>
      </c>
      <c r="D33" s="156">
        <v>644.58012900000006</v>
      </c>
      <c r="E33" s="157"/>
      <c r="F33" s="157">
        <v>16.690953999999998</v>
      </c>
      <c r="G33" s="24"/>
      <c r="H33" s="28">
        <v>627.88917500000002</v>
      </c>
      <c r="I33" s="158">
        <v>2.099993118633011</v>
      </c>
      <c r="J33" s="30"/>
      <c r="K33" s="19"/>
      <c r="L33" s="19"/>
    </row>
    <row r="34" spans="1:12" ht="10.15" customHeight="1">
      <c r="A34" s="23" t="s">
        <v>207</v>
      </c>
      <c r="B34" s="533" t="s">
        <v>558</v>
      </c>
      <c r="C34" s="26">
        <v>650.91899400000011</v>
      </c>
      <c r="D34" s="156">
        <v>650.91899400000011</v>
      </c>
      <c r="E34" s="65"/>
      <c r="F34" s="157">
        <v>15.809581</v>
      </c>
      <c r="G34" s="65"/>
      <c r="H34" s="157">
        <v>635.10941300000013</v>
      </c>
      <c r="I34" s="158">
        <v>2.1029840252038854</v>
      </c>
      <c r="J34" s="30"/>
      <c r="K34" s="19"/>
      <c r="L34" s="19"/>
    </row>
    <row r="35" spans="1:12" ht="10.15" customHeight="1">
      <c r="A35" s="23" t="s">
        <v>208</v>
      </c>
      <c r="B35" s="533" t="s">
        <v>558</v>
      </c>
      <c r="C35" s="26">
        <v>655.8261980000002</v>
      </c>
      <c r="D35" s="156">
        <v>655.8261980000002</v>
      </c>
      <c r="E35" s="65"/>
      <c r="F35" s="157">
        <v>14.548570999999999</v>
      </c>
      <c r="G35" s="65"/>
      <c r="H35" s="157">
        <v>641.27762700000017</v>
      </c>
      <c r="I35" s="158">
        <v>2.1039446775988626</v>
      </c>
      <c r="J35" s="30"/>
      <c r="K35" s="19"/>
      <c r="L35" s="19"/>
    </row>
    <row r="36" spans="1:12" ht="10.15" customHeight="1">
      <c r="A36" s="23" t="s">
        <v>209</v>
      </c>
      <c r="B36" s="533" t="s">
        <v>558</v>
      </c>
      <c r="C36" s="26">
        <v>633.70457099999999</v>
      </c>
      <c r="D36" s="156">
        <v>633.70457099999999</v>
      </c>
      <c r="E36" s="65"/>
      <c r="F36" s="157">
        <v>13.187353000000002</v>
      </c>
      <c r="G36" s="65"/>
      <c r="H36" s="157">
        <v>620.51721799999996</v>
      </c>
      <c r="I36" s="158">
        <v>2.0183398936179309</v>
      </c>
      <c r="J36" s="30"/>
      <c r="K36" s="19"/>
      <c r="L36" s="19"/>
    </row>
    <row r="37" spans="1:12" ht="10.15" customHeight="1">
      <c r="A37" s="23" t="s">
        <v>210</v>
      </c>
      <c r="B37" s="533" t="s">
        <v>558</v>
      </c>
      <c r="C37" s="26">
        <v>706.69117700000004</v>
      </c>
      <c r="D37" s="156">
        <v>706.69117700000004</v>
      </c>
      <c r="E37" s="65"/>
      <c r="F37" s="157">
        <v>14.052850999999999</v>
      </c>
      <c r="G37" s="65"/>
      <c r="H37" s="157">
        <v>692.63832600000001</v>
      </c>
      <c r="I37" s="158">
        <v>2.2361515606909252</v>
      </c>
      <c r="J37" s="30"/>
      <c r="K37" s="30"/>
      <c r="L37" s="19"/>
    </row>
    <row r="38" spans="1:12" ht="10.15" customHeight="1">
      <c r="A38" s="23" t="s">
        <v>211</v>
      </c>
      <c r="B38" s="533" t="s">
        <v>558</v>
      </c>
      <c r="C38" s="26">
        <v>810.40484061999996</v>
      </c>
      <c r="D38" s="156">
        <v>810.40484061999996</v>
      </c>
      <c r="E38" s="65"/>
      <c r="F38" s="157">
        <v>19.686506640000001</v>
      </c>
      <c r="G38" s="65"/>
      <c r="H38" s="157">
        <v>790.71833398000001</v>
      </c>
      <c r="I38" s="158">
        <v>2.534377605539468</v>
      </c>
      <c r="J38" s="30"/>
      <c r="K38" s="30"/>
      <c r="L38" s="19"/>
    </row>
    <row r="39" spans="1:12" ht="10.15" customHeight="1">
      <c r="A39" s="23" t="s">
        <v>143</v>
      </c>
      <c r="B39" s="533" t="s">
        <v>558</v>
      </c>
      <c r="C39" s="26">
        <v>804.24648921000005</v>
      </c>
      <c r="D39" s="156">
        <v>804.24648921000005</v>
      </c>
      <c r="E39" s="65"/>
      <c r="F39" s="157">
        <v>22.07567375</v>
      </c>
      <c r="G39" s="65"/>
      <c r="H39" s="157">
        <v>782.17081546000009</v>
      </c>
      <c r="I39" s="158">
        <v>2.4893187958862755</v>
      </c>
      <c r="J39" s="159"/>
      <c r="K39" s="30"/>
      <c r="L39" s="19"/>
    </row>
    <row r="40" spans="1:12" ht="10.15" customHeight="1">
      <c r="A40" s="23" t="s">
        <v>212</v>
      </c>
      <c r="B40" s="533" t="s">
        <v>558</v>
      </c>
      <c r="C40" s="26">
        <v>935.75502887000005</v>
      </c>
      <c r="D40" s="156">
        <v>935.75502887000005</v>
      </c>
      <c r="E40" s="65"/>
      <c r="F40" s="157">
        <v>26.361211990000001</v>
      </c>
      <c r="G40" s="65"/>
      <c r="H40" s="157">
        <v>909.39381688000003</v>
      </c>
      <c r="I40" s="158">
        <v>2.8745648299349549</v>
      </c>
      <c r="J40" s="159"/>
      <c r="K40" s="30"/>
      <c r="L40" s="19"/>
    </row>
    <row r="41" spans="1:12" ht="10.15" customHeight="1">
      <c r="A41" s="23" t="s">
        <v>213</v>
      </c>
      <c r="B41" s="533" t="s">
        <v>558</v>
      </c>
      <c r="C41" s="26">
        <v>827.10948197000005</v>
      </c>
      <c r="D41" s="156">
        <v>827.10948197000005</v>
      </c>
      <c r="E41" s="65"/>
      <c r="F41" s="157">
        <v>25.03878053</v>
      </c>
      <c r="G41" s="65"/>
      <c r="H41" s="157">
        <v>802.07070143999999</v>
      </c>
      <c r="I41" s="158">
        <v>2.5169922211837701</v>
      </c>
      <c r="J41" s="159"/>
      <c r="K41" s="30"/>
      <c r="L41" s="19"/>
    </row>
    <row r="42" spans="1:12" ht="10.15" customHeight="1">
      <c r="A42" s="23" t="s">
        <v>570</v>
      </c>
      <c r="B42" s="533" t="s">
        <v>558</v>
      </c>
      <c r="C42" s="26">
        <v>861.38500696999995</v>
      </c>
      <c r="D42" s="156">
        <v>861.38500696999995</v>
      </c>
      <c r="E42" s="65"/>
      <c r="F42" s="157">
        <v>27.309840999999999</v>
      </c>
      <c r="G42" s="65"/>
      <c r="H42" s="157">
        <v>834.07516596999994</v>
      </c>
      <c r="I42" s="158">
        <v>2.5985413719341754</v>
      </c>
      <c r="J42" s="159"/>
      <c r="K42" s="30"/>
      <c r="L42" s="19"/>
    </row>
    <row r="43" spans="1:12" ht="10.15" customHeight="1">
      <c r="A43" s="23" t="s">
        <v>582</v>
      </c>
      <c r="B43" s="533" t="s">
        <v>558</v>
      </c>
      <c r="C43" s="26">
        <v>984.50939560000018</v>
      </c>
      <c r="D43" s="156">
        <v>984.50939560000018</v>
      </c>
      <c r="E43" s="65"/>
      <c r="F43" s="157">
        <v>26.142083600000003</v>
      </c>
      <c r="G43" s="65"/>
      <c r="H43" s="157">
        <v>958.3673120000002</v>
      </c>
      <c r="I43" s="158">
        <v>2.9644103531950017</v>
      </c>
      <c r="J43" s="159"/>
      <c r="K43" s="30"/>
      <c r="L43" s="19"/>
    </row>
    <row r="44" spans="1:12" ht="10.15" customHeight="1">
      <c r="A44" s="23" t="s">
        <v>613</v>
      </c>
      <c r="B44" s="533" t="s">
        <v>558</v>
      </c>
      <c r="C44" s="26">
        <v>1070.29308068</v>
      </c>
      <c r="D44" s="156">
        <v>1070.29308068</v>
      </c>
      <c r="E44" s="65"/>
      <c r="F44" s="157">
        <v>24.065684600000001</v>
      </c>
      <c r="G44" s="65"/>
      <c r="H44" s="157">
        <v>1046.2273960800001</v>
      </c>
      <c r="I44" s="158">
        <v>3.2155240948813306</v>
      </c>
      <c r="J44" s="159"/>
      <c r="K44" s="30"/>
      <c r="L44" s="19"/>
    </row>
    <row r="45" spans="1:12" ht="10.15" customHeight="1">
      <c r="A45" s="31" t="s">
        <v>629</v>
      </c>
      <c r="B45" s="534" t="s">
        <v>558</v>
      </c>
      <c r="C45" s="36">
        <v>1051.3646834200001</v>
      </c>
      <c r="D45" s="160">
        <v>1051.3646834200001</v>
      </c>
      <c r="E45" s="67"/>
      <c r="F45" s="161">
        <v>14.671761609999999</v>
      </c>
      <c r="G45" s="67"/>
      <c r="H45" s="161">
        <v>1036.6929218100001</v>
      </c>
      <c r="I45" s="162">
        <v>3.1664036174045807</v>
      </c>
      <c r="J45" s="159"/>
      <c r="K45" s="30"/>
      <c r="L45" s="19"/>
    </row>
    <row r="46" spans="1:12" ht="11.45" customHeight="1">
      <c r="A46" s="39" t="s">
        <v>559</v>
      </c>
      <c r="B46" s="40"/>
      <c r="C46" s="41"/>
      <c r="D46" s="40"/>
      <c r="E46" s="40"/>
      <c r="F46" s="40"/>
      <c r="G46" s="40"/>
      <c r="H46" s="40"/>
      <c r="I46" s="40"/>
      <c r="J46" s="42"/>
      <c r="K46" s="163"/>
      <c r="L46" s="19"/>
    </row>
    <row r="47" spans="1:12" ht="9.9499999999999993" customHeight="1">
      <c r="A47" s="39" t="s">
        <v>598</v>
      </c>
      <c r="B47" s="40"/>
      <c r="C47" s="41"/>
      <c r="D47" s="40"/>
      <c r="E47" s="40"/>
      <c r="F47" s="40"/>
      <c r="G47" s="40"/>
      <c r="H47" s="40"/>
      <c r="I47" s="40"/>
      <c r="J47" s="42"/>
      <c r="K47" s="163"/>
      <c r="L47" s="19"/>
    </row>
    <row r="48" spans="1:12" ht="10.5" customHeight="1">
      <c r="A48" s="39" t="s">
        <v>599</v>
      </c>
      <c r="B48" s="40"/>
      <c r="C48" s="41"/>
      <c r="D48" s="40"/>
      <c r="E48" s="40"/>
      <c r="F48" s="40"/>
      <c r="G48" s="40"/>
      <c r="H48" s="40"/>
      <c r="I48" s="40"/>
      <c r="J48" s="42"/>
      <c r="K48" s="163"/>
      <c r="L48" s="19"/>
    </row>
    <row r="49" spans="1:11" ht="9.9499999999999993" customHeight="1">
      <c r="A49" s="43" t="s">
        <v>43</v>
      </c>
      <c r="B49" s="40"/>
      <c r="C49" s="41"/>
      <c r="D49" s="40"/>
      <c r="E49" s="40"/>
      <c r="F49" s="40"/>
      <c r="G49" s="40"/>
      <c r="H49" s="40"/>
      <c r="I49" s="40"/>
      <c r="J49" s="42"/>
      <c r="K49" s="42"/>
    </row>
    <row r="52" spans="1:11">
      <c r="B52" s="19"/>
      <c r="C52" s="19"/>
      <c r="D52" s="19"/>
    </row>
    <row r="53" spans="1:11">
      <c r="B53" s="19"/>
      <c r="C53" s="19"/>
      <c r="D53" s="19"/>
      <c r="F53" s="19"/>
      <c r="H53" s="19"/>
      <c r="I53" s="30"/>
    </row>
    <row r="54" spans="1:11">
      <c r="B54" s="19"/>
      <c r="C54" s="19"/>
      <c r="D54" s="19"/>
      <c r="F54" s="19"/>
      <c r="H54" s="19"/>
      <c r="I54" s="30"/>
    </row>
    <row r="55" spans="1:11">
      <c r="B55" s="19"/>
      <c r="C55" s="19"/>
      <c r="D55" s="19"/>
      <c r="F55" s="19"/>
      <c r="H55" s="19"/>
      <c r="I55" s="30"/>
    </row>
    <row r="56" spans="1:11">
      <c r="B56" s="19"/>
      <c r="C56" s="19"/>
      <c r="D56" s="19"/>
      <c r="F56" s="19"/>
      <c r="H56" s="19"/>
      <c r="I56" s="30"/>
    </row>
    <row r="57" spans="1:11">
      <c r="C57" s="19"/>
      <c r="D57" s="19"/>
      <c r="F57" s="19"/>
      <c r="H57" s="19"/>
      <c r="I57" s="30"/>
    </row>
    <row r="58" spans="1:11">
      <c r="C58" s="19"/>
      <c r="D58" s="19"/>
      <c r="F58" s="19"/>
      <c r="H58" s="19"/>
      <c r="I58" s="30"/>
    </row>
  </sheetData>
  <mergeCells count="1">
    <mergeCell ref="B5:H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A7:A16 A27:A45 A21:A26 A17:A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37</vt:i4>
      </vt:variant>
    </vt:vector>
  </HeadingPairs>
  <TitlesOfParts>
    <vt:vector size="83" baseType="lpstr">
      <vt:lpstr>Content</vt:lpstr>
      <vt:lpstr>tab-g1</vt:lpstr>
      <vt:lpstr>tab-g2</vt:lpstr>
      <vt:lpstr>tab-g3</vt:lpstr>
      <vt:lpstr>tab-g4</vt:lpstr>
      <vt:lpstr>tab-g5</vt:lpstr>
      <vt:lpstr>tab-g6</vt:lpstr>
      <vt:lpstr>tab-g7</vt:lpstr>
      <vt:lpstr>tab-g8</vt:lpstr>
      <vt:lpstr>tab-g9</vt:lpstr>
      <vt:lpstr>tab-g10</vt:lpstr>
      <vt:lpstr>tab-g11</vt:lpstr>
      <vt:lpstr>tab-g12</vt:lpstr>
      <vt:lpstr>tab-g13</vt:lpstr>
      <vt:lpstr>tab-g14</vt:lpstr>
      <vt:lpstr>tab-g15</vt:lpstr>
      <vt:lpstr>tab-g16</vt:lpstr>
      <vt:lpstr>tab-g17</vt:lpstr>
      <vt:lpstr>tab-g18</vt:lpstr>
      <vt:lpstr>tab-g19</vt:lpstr>
      <vt:lpstr>tab-g20</vt:lpstr>
      <vt:lpstr>tab-g21</vt:lpstr>
      <vt:lpstr>tab-g22</vt:lpstr>
      <vt:lpstr>tab-g23</vt:lpstr>
      <vt:lpstr>tab-g24</vt:lpstr>
      <vt:lpstr>tab-g25</vt:lpstr>
      <vt:lpstr>tab-g26</vt:lpstr>
      <vt:lpstr>tab-g27</vt:lpstr>
      <vt:lpstr>tab-g28</vt:lpstr>
      <vt:lpstr>tab-g29</vt:lpstr>
      <vt:lpstr>tab-g30</vt:lpstr>
      <vt:lpstr>tab-g31</vt:lpstr>
      <vt:lpstr>tab-g32</vt:lpstr>
      <vt:lpstr>tab-g33</vt:lpstr>
      <vt:lpstr>tab-g34</vt:lpstr>
      <vt:lpstr>tab-g35</vt:lpstr>
      <vt:lpstr>tab-g36</vt:lpstr>
      <vt:lpstr>tab-g37</vt:lpstr>
      <vt:lpstr>tab-g38</vt:lpstr>
      <vt:lpstr>tab-g39</vt:lpstr>
      <vt:lpstr>tab-g40</vt:lpstr>
      <vt:lpstr>tab-g41</vt:lpstr>
      <vt:lpstr>tab-g42</vt:lpstr>
      <vt:lpstr>tab-g43</vt:lpstr>
      <vt:lpstr>tab-g44</vt:lpstr>
      <vt:lpstr>tab-g45</vt:lpstr>
      <vt:lpstr>Content!Print_Area</vt:lpstr>
      <vt:lpstr>'tab-g1'!Print_Area</vt:lpstr>
      <vt:lpstr>'tab-g19'!Print_Area</vt:lpstr>
      <vt:lpstr>'tab-g27'!Print_Area</vt:lpstr>
      <vt:lpstr>'tab-g32'!Print_Area</vt:lpstr>
      <vt:lpstr>'tab-g33'!Print_Area</vt:lpstr>
      <vt:lpstr>'tab-g36'!Print_Area</vt:lpstr>
      <vt:lpstr>'tab-g40'!Print_Area</vt:lpstr>
      <vt:lpstr>'tab-g41'!Print_Area</vt:lpstr>
      <vt:lpstr>'tab-g42'!Print_Area</vt:lpstr>
      <vt:lpstr>'tab-g8'!Print_Area</vt:lpstr>
      <vt:lpstr>'tab-g1'!Print_Area_MI</vt:lpstr>
      <vt:lpstr>'tab-g10'!Print_Area_MI</vt:lpstr>
      <vt:lpstr>'tab-g11'!Print_Area_MI</vt:lpstr>
      <vt:lpstr>'tab-g12'!Print_Area_MI</vt:lpstr>
      <vt:lpstr>'tab-g14'!Print_Area_MI</vt:lpstr>
      <vt:lpstr>'tab-g15'!Print_Area_MI</vt:lpstr>
      <vt:lpstr>'tab-g16'!Print_Area_MI</vt:lpstr>
      <vt:lpstr>'tab-g18'!Print_Area_MI</vt:lpstr>
      <vt:lpstr>'tab-g19'!Print_Area_MI</vt:lpstr>
      <vt:lpstr>'tab-g20'!Print_Area_MI</vt:lpstr>
      <vt:lpstr>'tab-g27'!Print_Area_MI</vt:lpstr>
      <vt:lpstr>'tab-g29'!Print_Area_MI</vt:lpstr>
      <vt:lpstr>'tab-g33'!Print_Area_MI</vt:lpstr>
      <vt:lpstr>'tab-g35'!Print_Area_MI</vt:lpstr>
      <vt:lpstr>'tab-g36'!Print_Area_MI</vt:lpstr>
      <vt:lpstr>'tab-g37'!Print_Area_MI</vt:lpstr>
      <vt:lpstr>'tab-g38'!Print_Area_MI</vt:lpstr>
      <vt:lpstr>'tab-g39'!Print_Area_MI</vt:lpstr>
      <vt:lpstr>'tab-g4'!Print_Area_MI</vt:lpstr>
      <vt:lpstr>'tab-g40'!Print_Area_MI</vt:lpstr>
      <vt:lpstr>'tab-g43'!Print_Area_MI</vt:lpstr>
      <vt:lpstr>'tab-g44'!Print_Area_MI</vt:lpstr>
      <vt:lpstr>'tab-g6'!Print_Area_MI</vt:lpstr>
      <vt:lpstr>'tab-g7'!Print_Area_MI</vt:lpstr>
      <vt:lpstr>'tab-g8'!Print_Area_MI</vt:lpstr>
      <vt:lpstr>'tab-g9'!Print_Area_MI</vt:lpstr>
    </vt:vector>
  </TitlesOfParts>
  <Company>ERS\USDA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Fruits: U.S. supply and utilization: fresh, canned, juice, dried; per capita use, U.S. population</dc:title>
  <dc:subject>Agricultural Economics</dc:subject>
  <dc:creator>Agnes,Perez@usda.gov;Skyler.Simnitt@usda.gov;TRAVIS.MINOR@usda.gov</dc:creator>
  <cp:keywords>fresh; apples; Supply and Utilization; apricots, avocados, bananas, blueberries, grapes, kiwifruit, mangos, papayas, peaches, pears, pineapples, raspberries, strawberries, grapefruit, lemons, limes, oranges, tangerines, canned, juice, cider, apple juice, grapefruit juice, orange juice, pineapple juice, dried plums, prunes, raisins, fruit, noncitrus, citrus, tree nuts, walnuts, almonds, pecans, hazelnuts, pistachios, fresh-weight, per capita use, trade, import, exports, stocks, population, Economics; Economic Research Service; ERS; U.S. Department of Agriculture; USDA</cp:keywords>
  <cp:lastModifiedBy>helpdesk</cp:lastModifiedBy>
  <cp:lastPrinted>2019-10-21T13:39:04Z</cp:lastPrinted>
  <dcterms:created xsi:type="dcterms:W3CDTF">2013-11-15T20:33:34Z</dcterms:created>
  <dcterms:modified xsi:type="dcterms:W3CDTF">2019-10-28T19:27:20Z</dcterms:modified>
</cp:coreProperties>
</file>