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codeName="ThisWorkbook" autoCompressPictures="0"/>
  <bookViews>
    <workbookView xWindow="0" yWindow="40" windowWidth="15480" windowHeight="11640" firstSheet="3" activeTab="5"/>
  </bookViews>
  <sheets>
    <sheet name="basic_info" sheetId="4" r:id="rId1"/>
    <sheet name="facilities" sheetId="5" r:id="rId2"/>
    <sheet name="raw_materials" sheetId="6" r:id="rId3"/>
    <sheet name="shipping_manufacturing" sheetId="7" r:id="rId4"/>
    <sheet name="pricing" sheetId="8" r:id="rId5"/>
    <sheet name="annual_report" sheetId="20" r:id="rId6"/>
    <sheet name="grove" sheetId="19" r:id="rId7"/>
    <sheet name="P01" sheetId="18" r:id="rId8"/>
    <sheet name="P05" sheetId="17" r:id="rId9"/>
    <sheet name="P07" sheetId="16" r:id="rId10"/>
    <sheet name="S15" sheetId="15" r:id="rId11"/>
    <sheet name="S61" sheetId="14" r:id="rId12"/>
    <sheet name="ORA" sheetId="13" r:id="rId13"/>
    <sheet name="POJ" sheetId="12" r:id="rId14"/>
    <sheet name="ROJ" sheetId="11" r:id="rId15"/>
    <sheet name="FCOJ" sheetId="10" r:id="rId16"/>
    <sheet name="market" sheetId="9" r:id="rId17"/>
  </sheets>
  <definedNames>
    <definedName name="AddColumn1">shipping_manufacturing!$I$4:$I$12</definedName>
    <definedName name="AddColumn2">shipping_manufacturing!$I$16:$I$20</definedName>
    <definedName name="AddColumn3">shipping_manufacturing!$J$24:$J$30</definedName>
    <definedName name="AddRow3">shipping_manufacturing!$B$30</definedName>
    <definedName name="AddRow4">shipping_manufacturing!$B$38</definedName>
    <definedName name="Table1">shipping_manufacturing!$B$4</definedName>
    <definedName name="Table2">shipping_manufacturing!$B$16</definedName>
    <definedName name="Table3">shipping_manufacturing!$B$24</definedName>
    <definedName name="Table4">shipping_manufacturing!$B$34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5" l="1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H34" i="20"/>
  <c r="H39" i="20"/>
  <c r="S39" i="20"/>
  <c r="S16" i="20"/>
  <c r="S15" i="20"/>
  <c r="S14" i="20"/>
  <c r="T19" i="20"/>
  <c r="H40" i="20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H38" i="20"/>
  <c r="H35" i="20"/>
  <c r="S42" i="20"/>
  <c r="H33" i="20"/>
  <c r="S36" i="20"/>
  <c r="H30" i="20"/>
  <c r="H29" i="20"/>
  <c r="H28" i="20"/>
  <c r="S40" i="20"/>
  <c r="H27" i="20"/>
  <c r="S37" i="20"/>
  <c r="H24" i="20"/>
  <c r="H23" i="20"/>
  <c r="P36" i="6"/>
  <c r="H15" i="20"/>
  <c r="P30" i="6"/>
  <c r="H14" i="20"/>
  <c r="H13" i="20"/>
  <c r="AZ170" i="14"/>
  <c r="AZ121" i="14"/>
  <c r="AZ108" i="14"/>
  <c r="AZ99" i="14"/>
  <c r="AZ92" i="14"/>
  <c r="AZ170" i="15"/>
  <c r="AZ121" i="15"/>
  <c r="AZ108" i="15"/>
  <c r="AZ99" i="15"/>
  <c r="AZ92" i="15"/>
  <c r="AZ42" i="16"/>
  <c r="AZ43" i="16"/>
  <c r="AZ53" i="16"/>
  <c r="AZ54" i="16"/>
  <c r="AZ42" i="17"/>
  <c r="AZ43" i="17"/>
  <c r="AZ53" i="17"/>
  <c r="AZ54" i="17"/>
  <c r="AZ42" i="18"/>
  <c r="AZ43" i="18"/>
  <c r="AZ53" i="18"/>
  <c r="AZ54" i="18"/>
  <c r="T25" i="2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D109" i="11"/>
  <c r="E109" i="11"/>
  <c r="F109" i="11"/>
  <c r="G109" i="11"/>
  <c r="H109" i="11"/>
  <c r="I109" i="11"/>
  <c r="J109" i="11"/>
  <c r="K109" i="11"/>
  <c r="L109" i="11"/>
  <c r="M109" i="11"/>
  <c r="N109" i="11"/>
  <c r="O109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D111" i="11"/>
  <c r="E111" i="11"/>
  <c r="F111" i="11"/>
  <c r="G111" i="11"/>
  <c r="H111" i="11"/>
  <c r="I111" i="11"/>
  <c r="J111" i="11"/>
  <c r="K111" i="11"/>
  <c r="L111" i="11"/>
  <c r="M111" i="11"/>
  <c r="N111" i="11"/>
  <c r="O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D113" i="11"/>
  <c r="E113" i="11"/>
  <c r="F113" i="11"/>
  <c r="G113" i="11"/>
  <c r="H113" i="11"/>
  <c r="I113" i="11"/>
  <c r="J113" i="11"/>
  <c r="K113" i="11"/>
  <c r="L113" i="11"/>
  <c r="M113" i="11"/>
  <c r="N113" i="11"/>
  <c r="O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D115" i="11"/>
  <c r="E115" i="11"/>
  <c r="F115" i="11"/>
  <c r="G115" i="11"/>
  <c r="H115" i="11"/>
  <c r="I115" i="11"/>
  <c r="J115" i="11"/>
  <c r="K115" i="11"/>
  <c r="L115" i="11"/>
  <c r="M115" i="11"/>
  <c r="N115" i="11"/>
  <c r="O115" i="11"/>
  <c r="D116" i="11"/>
  <c r="E116" i="11"/>
  <c r="F116" i="11"/>
  <c r="G116" i="11"/>
  <c r="H116" i="11"/>
  <c r="I116" i="11"/>
  <c r="J116" i="11"/>
  <c r="K116" i="11"/>
  <c r="L116" i="11"/>
  <c r="M116" i="11"/>
  <c r="N116" i="11"/>
  <c r="O116" i="11"/>
  <c r="D120" i="11"/>
  <c r="E120" i="11"/>
  <c r="F120" i="11"/>
  <c r="G120" i="11"/>
  <c r="H120" i="11"/>
  <c r="I120" i="11"/>
  <c r="J120" i="11"/>
  <c r="K120" i="11"/>
  <c r="L120" i="11"/>
  <c r="M120" i="11"/>
  <c r="N120" i="11"/>
  <c r="O120" i="11"/>
  <c r="D121" i="11"/>
  <c r="E121" i="11"/>
  <c r="F121" i="11"/>
  <c r="G121" i="11"/>
  <c r="H121" i="11"/>
  <c r="I121" i="11"/>
  <c r="J121" i="11"/>
  <c r="K121" i="11"/>
  <c r="L121" i="11"/>
  <c r="M121" i="11"/>
  <c r="N121" i="11"/>
  <c r="O121" i="11"/>
  <c r="D122" i="11"/>
  <c r="E122" i="11"/>
  <c r="F122" i="11"/>
  <c r="G122" i="11"/>
  <c r="H122" i="11"/>
  <c r="I122" i="11"/>
  <c r="J122" i="11"/>
  <c r="K122" i="11"/>
  <c r="L122" i="11"/>
  <c r="M122" i="11"/>
  <c r="N122" i="11"/>
  <c r="O122" i="11"/>
  <c r="D123" i="11"/>
  <c r="E123" i="11"/>
  <c r="F123" i="11"/>
  <c r="G123" i="11"/>
  <c r="H123" i="11"/>
  <c r="I123" i="11"/>
  <c r="J123" i="11"/>
  <c r="K123" i="11"/>
  <c r="L123" i="11"/>
  <c r="M123" i="11"/>
  <c r="N123" i="11"/>
  <c r="O123" i="11"/>
  <c r="D124" i="11"/>
  <c r="E124" i="11"/>
  <c r="F124" i="11"/>
  <c r="G124" i="11"/>
  <c r="H124" i="11"/>
  <c r="I124" i="11"/>
  <c r="J124" i="11"/>
  <c r="K124" i="11"/>
  <c r="L124" i="11"/>
  <c r="M124" i="11"/>
  <c r="N124" i="11"/>
  <c r="O124" i="11"/>
  <c r="D125" i="11"/>
  <c r="E125" i="11"/>
  <c r="F125" i="11"/>
  <c r="G125" i="11"/>
  <c r="H125" i="11"/>
  <c r="I125" i="11"/>
  <c r="J125" i="11"/>
  <c r="K125" i="11"/>
  <c r="L125" i="11"/>
  <c r="M125" i="11"/>
  <c r="N125" i="11"/>
  <c r="O125" i="11"/>
  <c r="D126" i="11"/>
  <c r="E126" i="11"/>
  <c r="F126" i="11"/>
  <c r="G126" i="11"/>
  <c r="H126" i="11"/>
  <c r="I126" i="11"/>
  <c r="J126" i="11"/>
  <c r="K126" i="11"/>
  <c r="L126" i="11"/>
  <c r="M126" i="11"/>
  <c r="N126" i="11"/>
  <c r="O126" i="11"/>
  <c r="D127" i="11"/>
  <c r="E127" i="11"/>
  <c r="F127" i="11"/>
  <c r="G127" i="11"/>
  <c r="H127" i="11"/>
  <c r="I127" i="11"/>
  <c r="J127" i="11"/>
  <c r="K127" i="11"/>
  <c r="L127" i="11"/>
  <c r="M127" i="11"/>
  <c r="N127" i="11"/>
  <c r="O127" i="11"/>
  <c r="D131" i="11"/>
  <c r="E131" i="11"/>
  <c r="F131" i="11"/>
  <c r="G131" i="11"/>
  <c r="H131" i="11"/>
  <c r="I131" i="11"/>
  <c r="J131" i="11"/>
  <c r="K131" i="11"/>
  <c r="L131" i="11"/>
  <c r="M131" i="11"/>
  <c r="N131" i="11"/>
  <c r="O131" i="11"/>
  <c r="D132" i="11"/>
  <c r="E132" i="11"/>
  <c r="F132" i="11"/>
  <c r="G132" i="11"/>
  <c r="H132" i="11"/>
  <c r="I132" i="11"/>
  <c r="J132" i="11"/>
  <c r="K132" i="11"/>
  <c r="L132" i="11"/>
  <c r="M132" i="11"/>
  <c r="N132" i="11"/>
  <c r="O132" i="11"/>
  <c r="D133" i="11"/>
  <c r="E133" i="11"/>
  <c r="F133" i="11"/>
  <c r="G133" i="11"/>
  <c r="H133" i="11"/>
  <c r="I133" i="11"/>
  <c r="J133" i="11"/>
  <c r="K133" i="11"/>
  <c r="L133" i="11"/>
  <c r="M133" i="11"/>
  <c r="N133" i="11"/>
  <c r="O133" i="11"/>
  <c r="D134" i="11"/>
  <c r="E134" i="11"/>
  <c r="F134" i="11"/>
  <c r="G134" i="11"/>
  <c r="H134" i="11"/>
  <c r="I134" i="11"/>
  <c r="J134" i="11"/>
  <c r="K134" i="11"/>
  <c r="L134" i="11"/>
  <c r="M134" i="11"/>
  <c r="N134" i="11"/>
  <c r="O134" i="11"/>
  <c r="D135" i="11"/>
  <c r="E135" i="11"/>
  <c r="F135" i="11"/>
  <c r="G135" i="11"/>
  <c r="H135" i="11"/>
  <c r="I135" i="11"/>
  <c r="J135" i="11"/>
  <c r="K135" i="11"/>
  <c r="L135" i="11"/>
  <c r="M135" i="11"/>
  <c r="N135" i="11"/>
  <c r="O135" i="11"/>
  <c r="D136" i="11"/>
  <c r="E136" i="11"/>
  <c r="F136" i="11"/>
  <c r="G136" i="11"/>
  <c r="H136" i="11"/>
  <c r="I136" i="11"/>
  <c r="J136" i="11"/>
  <c r="K136" i="11"/>
  <c r="L136" i="11"/>
  <c r="M136" i="11"/>
  <c r="N136" i="11"/>
  <c r="O136" i="11"/>
  <c r="D137" i="11"/>
  <c r="E137" i="11"/>
  <c r="F137" i="11"/>
  <c r="G137" i="11"/>
  <c r="H137" i="11"/>
  <c r="I137" i="11"/>
  <c r="J137" i="11"/>
  <c r="K137" i="11"/>
  <c r="L137" i="11"/>
  <c r="M137" i="11"/>
  <c r="N137" i="11"/>
  <c r="O137" i="11"/>
  <c r="D138" i="11"/>
  <c r="E138" i="11"/>
  <c r="F138" i="11"/>
  <c r="G138" i="11"/>
  <c r="H138" i="11"/>
  <c r="I138" i="11"/>
  <c r="J138" i="11"/>
  <c r="K138" i="11"/>
  <c r="L138" i="11"/>
  <c r="M138" i="11"/>
  <c r="N138" i="11"/>
  <c r="O138" i="11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D115" i="12"/>
  <c r="E115" i="12"/>
  <c r="F115" i="12"/>
  <c r="G115" i="12"/>
  <c r="H115" i="12"/>
  <c r="I115" i="12"/>
  <c r="J115" i="12"/>
  <c r="K115" i="12"/>
  <c r="L115" i="12"/>
  <c r="L116" i="12"/>
  <c r="M115" i="12"/>
  <c r="N115" i="12"/>
  <c r="O115" i="12"/>
  <c r="D116" i="12"/>
  <c r="E116" i="12"/>
  <c r="F116" i="12"/>
  <c r="G116" i="12"/>
  <c r="H116" i="12"/>
  <c r="I116" i="12"/>
  <c r="J116" i="12"/>
  <c r="K116" i="12"/>
  <c r="M116" i="12"/>
  <c r="N116" i="12"/>
  <c r="O116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D109" i="13"/>
  <c r="E109" i="13"/>
  <c r="F109" i="13"/>
  <c r="G109" i="13"/>
  <c r="H109" i="13"/>
  <c r="H110" i="13"/>
  <c r="H111" i="13"/>
  <c r="H112" i="13"/>
  <c r="H113" i="13"/>
  <c r="H114" i="13"/>
  <c r="H115" i="13"/>
  <c r="H116" i="13"/>
  <c r="I109" i="13"/>
  <c r="J109" i="13"/>
  <c r="K109" i="13"/>
  <c r="L109" i="13"/>
  <c r="M109" i="13"/>
  <c r="N109" i="13"/>
  <c r="O109" i="13"/>
  <c r="D110" i="13"/>
  <c r="E110" i="13"/>
  <c r="F110" i="13"/>
  <c r="G110" i="13"/>
  <c r="I110" i="13"/>
  <c r="J110" i="13"/>
  <c r="K110" i="13"/>
  <c r="L110" i="13"/>
  <c r="M110" i="13"/>
  <c r="N110" i="13"/>
  <c r="O110" i="13"/>
  <c r="D111" i="13"/>
  <c r="E111" i="13"/>
  <c r="F111" i="13"/>
  <c r="G111" i="13"/>
  <c r="I111" i="13"/>
  <c r="J111" i="13"/>
  <c r="K111" i="13"/>
  <c r="L111" i="13"/>
  <c r="M111" i="13"/>
  <c r="N111" i="13"/>
  <c r="O111" i="13"/>
  <c r="D112" i="13"/>
  <c r="E112" i="13"/>
  <c r="F112" i="13"/>
  <c r="G112" i="13"/>
  <c r="I112" i="13"/>
  <c r="J112" i="13"/>
  <c r="K112" i="13"/>
  <c r="L112" i="13"/>
  <c r="M112" i="13"/>
  <c r="N112" i="13"/>
  <c r="O112" i="13"/>
  <c r="D113" i="13"/>
  <c r="E113" i="13"/>
  <c r="F113" i="13"/>
  <c r="G113" i="13"/>
  <c r="I113" i="13"/>
  <c r="J113" i="13"/>
  <c r="K113" i="13"/>
  <c r="L113" i="13"/>
  <c r="M113" i="13"/>
  <c r="N113" i="13"/>
  <c r="O113" i="13"/>
  <c r="D114" i="13"/>
  <c r="E114" i="13"/>
  <c r="F114" i="13"/>
  <c r="G114" i="13"/>
  <c r="I114" i="13"/>
  <c r="J114" i="13"/>
  <c r="K114" i="13"/>
  <c r="L114" i="13"/>
  <c r="M114" i="13"/>
  <c r="N114" i="13"/>
  <c r="O114" i="13"/>
  <c r="D115" i="13"/>
  <c r="E115" i="13"/>
  <c r="F115" i="13"/>
  <c r="G115" i="13"/>
  <c r="I115" i="13"/>
  <c r="J115" i="13"/>
  <c r="K115" i="13"/>
  <c r="L115" i="13"/>
  <c r="M115" i="13"/>
  <c r="N115" i="13"/>
  <c r="O115" i="13"/>
  <c r="D116" i="13"/>
  <c r="E116" i="13"/>
  <c r="F116" i="13"/>
  <c r="G116" i="13"/>
  <c r="I116" i="13"/>
  <c r="J116" i="13"/>
  <c r="K116" i="13"/>
  <c r="L116" i="13"/>
  <c r="M116" i="13"/>
  <c r="N116" i="13"/>
  <c r="O116" i="13"/>
  <c r="H7" i="20"/>
  <c r="D120" i="13"/>
  <c r="E120" i="13"/>
  <c r="F120" i="13"/>
  <c r="G120" i="13"/>
  <c r="I120" i="13"/>
  <c r="J120" i="13"/>
  <c r="K120" i="13"/>
  <c r="L120" i="13"/>
  <c r="M120" i="13"/>
  <c r="N120" i="13"/>
  <c r="O120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D127" i="13"/>
  <c r="E127" i="13"/>
  <c r="F127" i="13"/>
  <c r="G127" i="13"/>
  <c r="I127" i="13"/>
  <c r="J127" i="13"/>
  <c r="K127" i="13"/>
  <c r="L127" i="13"/>
  <c r="M127" i="13"/>
  <c r="N127" i="13"/>
  <c r="O127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AY175" i="14"/>
  <c r="AY177" i="14"/>
  <c r="AY179" i="14"/>
  <c r="AY181" i="14"/>
  <c r="AY260" i="14"/>
  <c r="AZ14" i="14"/>
  <c r="AY259" i="14"/>
  <c r="AY14" i="14"/>
  <c r="AX259" i="14"/>
  <c r="AX181" i="14"/>
  <c r="AX179" i="14"/>
  <c r="AX177" i="14"/>
  <c r="AX175" i="14"/>
  <c r="AX260" i="14"/>
  <c r="AX14" i="14"/>
  <c r="AW259" i="14"/>
  <c r="AW181" i="14"/>
  <c r="AW179" i="14"/>
  <c r="AW177" i="14"/>
  <c r="AW175" i="14"/>
  <c r="AW14" i="14"/>
  <c r="AV259" i="14"/>
  <c r="AV181" i="14"/>
  <c r="AV179" i="14"/>
  <c r="AV177" i="14"/>
  <c r="AV175" i="14"/>
  <c r="AV260" i="14"/>
  <c r="AV14" i="14"/>
  <c r="AU259" i="14"/>
  <c r="AU181" i="14"/>
  <c r="AU179" i="14"/>
  <c r="AU177" i="14"/>
  <c r="AU175" i="14"/>
  <c r="AU14" i="14"/>
  <c r="AT259" i="14"/>
  <c r="AT181" i="14"/>
  <c r="AT179" i="14"/>
  <c r="AT175" i="14"/>
  <c r="AT177" i="14"/>
  <c r="AT260" i="14"/>
  <c r="AT14" i="14"/>
  <c r="AS259" i="14"/>
  <c r="AS181" i="14"/>
  <c r="AS179" i="14"/>
  <c r="AS177" i="14"/>
  <c r="AS175" i="14"/>
  <c r="AS260" i="14"/>
  <c r="AS14" i="14"/>
  <c r="AR259" i="14"/>
  <c r="AR181" i="14"/>
  <c r="AR179" i="14"/>
  <c r="AR175" i="14"/>
  <c r="AR177" i="14"/>
  <c r="AR260" i="14"/>
  <c r="AR14" i="14"/>
  <c r="AQ259" i="14"/>
  <c r="AQ181" i="14"/>
  <c r="AQ179" i="14"/>
  <c r="AQ177" i="14"/>
  <c r="AQ175" i="14"/>
  <c r="AQ260" i="14"/>
  <c r="AQ14" i="14"/>
  <c r="AP259" i="14"/>
  <c r="AP181" i="14"/>
  <c r="AP179" i="14"/>
  <c r="AP177" i="14"/>
  <c r="AP175" i="14"/>
  <c r="AP14" i="14"/>
  <c r="AO259" i="14"/>
  <c r="AO181" i="14"/>
  <c r="AO179" i="14"/>
  <c r="AO177" i="14"/>
  <c r="AO175" i="14"/>
  <c r="AO14" i="14"/>
  <c r="AN259" i="14"/>
  <c r="AN181" i="14"/>
  <c r="AN175" i="14"/>
  <c r="AN177" i="14"/>
  <c r="AN179" i="14"/>
  <c r="AN260" i="14"/>
  <c r="AN14" i="14"/>
  <c r="AM259" i="14"/>
  <c r="AM181" i="14"/>
  <c r="AM179" i="14"/>
  <c r="AM175" i="14"/>
  <c r="AM177" i="14"/>
  <c r="AM260" i="14"/>
  <c r="AM14" i="14"/>
  <c r="AL259" i="14"/>
  <c r="AL181" i="14"/>
  <c r="AL179" i="14"/>
  <c r="AL177" i="14"/>
  <c r="AL175" i="14"/>
  <c r="AL260" i="14"/>
  <c r="AL14" i="14"/>
  <c r="AK259" i="14"/>
  <c r="AK181" i="14"/>
  <c r="AK179" i="14"/>
  <c r="AK177" i="14"/>
  <c r="AK175" i="14"/>
  <c r="AJ175" i="14"/>
  <c r="AJ177" i="14"/>
  <c r="AJ179" i="14"/>
  <c r="AJ181" i="14"/>
  <c r="AJ260" i="14"/>
  <c r="AK14" i="14"/>
  <c r="AJ259" i="14"/>
  <c r="AJ14" i="14"/>
  <c r="AI259" i="14"/>
  <c r="AI181" i="14"/>
  <c r="AI179" i="14"/>
  <c r="AI175" i="14"/>
  <c r="AI177" i="14"/>
  <c r="AI260" i="14"/>
  <c r="AI14" i="14"/>
  <c r="AH259" i="14"/>
  <c r="AH181" i="14"/>
  <c r="AH179" i="14"/>
  <c r="AH177" i="14"/>
  <c r="AH175" i="14"/>
  <c r="AH14" i="14"/>
  <c r="AG259" i="14"/>
  <c r="AG181" i="14"/>
  <c r="AG179" i="14"/>
  <c r="AG177" i="14"/>
  <c r="AG175" i="14"/>
  <c r="AF175" i="14"/>
  <c r="AF177" i="14"/>
  <c r="AF179" i="14"/>
  <c r="AF181" i="14"/>
  <c r="AF260" i="14"/>
  <c r="AG14" i="14"/>
  <c r="AF259" i="14"/>
  <c r="AF14" i="14"/>
  <c r="AE259" i="14"/>
  <c r="AE181" i="14"/>
  <c r="AE179" i="14"/>
  <c r="AE175" i="14"/>
  <c r="AE177" i="14"/>
  <c r="AE260" i="14"/>
  <c r="AE14" i="14"/>
  <c r="AD259" i="14"/>
  <c r="AD181" i="14"/>
  <c r="AD179" i="14"/>
  <c r="AD175" i="14"/>
  <c r="AD177" i="14"/>
  <c r="AD260" i="14"/>
  <c r="AD14" i="14"/>
  <c r="AC259" i="14"/>
  <c r="AC181" i="14"/>
  <c r="AC179" i="14"/>
  <c r="AC177" i="14"/>
  <c r="AC175" i="14"/>
  <c r="AC14" i="14"/>
  <c r="AB259" i="14"/>
  <c r="AB181" i="14"/>
  <c r="AB179" i="14"/>
  <c r="AB175" i="14"/>
  <c r="AB177" i="14"/>
  <c r="AB260" i="14"/>
  <c r="AB14" i="14"/>
  <c r="AA259" i="14"/>
  <c r="AA181" i="14"/>
  <c r="AA179" i="14"/>
  <c r="AA175" i="14"/>
  <c r="AA177" i="14"/>
  <c r="AA260" i="14"/>
  <c r="AA14" i="14"/>
  <c r="Z259" i="14"/>
  <c r="Z181" i="14"/>
  <c r="Z179" i="14"/>
  <c r="Z177" i="14"/>
  <c r="Z175" i="14"/>
  <c r="Z14" i="14"/>
  <c r="Y259" i="14"/>
  <c r="Y181" i="14"/>
  <c r="Y179" i="14"/>
  <c r="Y177" i="14"/>
  <c r="Y175" i="14"/>
  <c r="X175" i="14"/>
  <c r="X177" i="14"/>
  <c r="X179" i="14"/>
  <c r="X181" i="14"/>
  <c r="X260" i="14"/>
  <c r="Y14" i="14"/>
  <c r="X259" i="14"/>
  <c r="X14" i="14"/>
  <c r="W259" i="14"/>
  <c r="W181" i="14"/>
  <c r="W179" i="14"/>
  <c r="W177" i="14"/>
  <c r="W175" i="14"/>
  <c r="W14" i="14"/>
  <c r="V259" i="14"/>
  <c r="V181" i="14"/>
  <c r="V179" i="14"/>
  <c r="V175" i="14"/>
  <c r="V177" i="14"/>
  <c r="V260" i="14"/>
  <c r="V14" i="14"/>
  <c r="U259" i="14"/>
  <c r="U181" i="14"/>
  <c r="U179" i="14"/>
  <c r="U177" i="14"/>
  <c r="U175" i="14"/>
  <c r="U260" i="14"/>
  <c r="U14" i="14"/>
  <c r="T259" i="14"/>
  <c r="T181" i="14"/>
  <c r="T179" i="14"/>
  <c r="T177" i="14"/>
  <c r="T175" i="14"/>
  <c r="T14" i="14"/>
  <c r="S259" i="14"/>
  <c r="S181" i="14"/>
  <c r="S179" i="14"/>
  <c r="S175" i="14"/>
  <c r="S177" i="14"/>
  <c r="S260" i="14"/>
  <c r="S14" i="14"/>
  <c r="R259" i="14"/>
  <c r="R181" i="14"/>
  <c r="R179" i="14"/>
  <c r="R177" i="14"/>
  <c r="R175" i="14"/>
  <c r="R260" i="14"/>
  <c r="R14" i="14"/>
  <c r="Q259" i="14"/>
  <c r="Q181" i="14"/>
  <c r="Q179" i="14"/>
  <c r="Q177" i="14"/>
  <c r="Q175" i="14"/>
  <c r="Q14" i="14"/>
  <c r="P259" i="14"/>
  <c r="P181" i="14"/>
  <c r="P179" i="14"/>
  <c r="P177" i="14"/>
  <c r="P175" i="14"/>
  <c r="P260" i="14"/>
  <c r="P14" i="14"/>
  <c r="O259" i="14"/>
  <c r="O181" i="14"/>
  <c r="O179" i="14"/>
  <c r="O175" i="14"/>
  <c r="O177" i="14"/>
  <c r="O260" i="14"/>
  <c r="O14" i="14"/>
  <c r="N259" i="14"/>
  <c r="N181" i="14"/>
  <c r="N179" i="14"/>
  <c r="N175" i="14"/>
  <c r="N177" i="14"/>
  <c r="N260" i="14"/>
  <c r="N14" i="14"/>
  <c r="M259" i="14"/>
  <c r="M181" i="14"/>
  <c r="M179" i="14"/>
  <c r="M177" i="14"/>
  <c r="M175" i="14"/>
  <c r="M260" i="14"/>
  <c r="M14" i="14"/>
  <c r="L259" i="14"/>
  <c r="L181" i="14"/>
  <c r="L179" i="14"/>
  <c r="L175" i="14"/>
  <c r="L177" i="14"/>
  <c r="L260" i="14"/>
  <c r="L14" i="14"/>
  <c r="K259" i="14"/>
  <c r="K181" i="14"/>
  <c r="K179" i="14"/>
  <c r="K177" i="14"/>
  <c r="K175" i="14"/>
  <c r="K260" i="14"/>
  <c r="K14" i="14"/>
  <c r="J259" i="14"/>
  <c r="J181" i="14"/>
  <c r="J179" i="14"/>
  <c r="J177" i="14"/>
  <c r="J175" i="14"/>
  <c r="J14" i="14"/>
  <c r="I259" i="14"/>
  <c r="I181" i="14"/>
  <c r="I179" i="14"/>
  <c r="I177" i="14"/>
  <c r="I175" i="14"/>
  <c r="I14" i="14"/>
  <c r="H259" i="14"/>
  <c r="H181" i="14"/>
  <c r="H175" i="14"/>
  <c r="H177" i="14"/>
  <c r="H179" i="14"/>
  <c r="H260" i="14"/>
  <c r="H14" i="14"/>
  <c r="G259" i="14"/>
  <c r="G181" i="14"/>
  <c r="G179" i="14"/>
  <c r="G175" i="14"/>
  <c r="G177" i="14"/>
  <c r="G260" i="14"/>
  <c r="G14" i="14"/>
  <c r="F259" i="14"/>
  <c r="F181" i="14"/>
  <c r="F179" i="14"/>
  <c r="F177" i="14"/>
  <c r="F175" i="14"/>
  <c r="F260" i="14"/>
  <c r="F14" i="14"/>
  <c r="E259" i="14"/>
  <c r="E181" i="14"/>
  <c r="E179" i="14"/>
  <c r="E177" i="14"/>
  <c r="E175" i="14"/>
  <c r="D175" i="14"/>
  <c r="D177" i="14"/>
  <c r="D179" i="14"/>
  <c r="D181" i="14"/>
  <c r="D260" i="14"/>
  <c r="E14" i="14"/>
  <c r="D259" i="14"/>
  <c r="AZ14" i="15"/>
  <c r="AY259" i="15"/>
  <c r="AY181" i="15"/>
  <c r="AY179" i="15"/>
  <c r="AY175" i="15"/>
  <c r="AY177" i="15"/>
  <c r="AY260" i="15"/>
  <c r="AY14" i="15"/>
  <c r="AX259" i="15"/>
  <c r="AX181" i="15"/>
  <c r="AX179" i="15"/>
  <c r="AX177" i="15"/>
  <c r="AX175" i="15"/>
  <c r="AX14" i="15"/>
  <c r="AW259" i="15"/>
  <c r="AW181" i="15"/>
  <c r="AW179" i="15"/>
  <c r="AW177" i="15"/>
  <c r="AW175" i="15"/>
  <c r="AV175" i="15"/>
  <c r="AV177" i="15"/>
  <c r="AV179" i="15"/>
  <c r="AV181" i="15"/>
  <c r="AV260" i="15"/>
  <c r="AW14" i="15"/>
  <c r="AV259" i="15"/>
  <c r="AV14" i="15"/>
  <c r="AU259" i="15"/>
  <c r="AU181" i="15"/>
  <c r="AU179" i="15"/>
  <c r="AU175" i="15"/>
  <c r="AU177" i="15"/>
  <c r="AU260" i="15"/>
  <c r="AU14" i="15"/>
  <c r="AT259" i="15"/>
  <c r="AT181" i="15"/>
  <c r="AT179" i="15"/>
  <c r="AT175" i="15"/>
  <c r="AT177" i="15"/>
  <c r="AT260" i="15"/>
  <c r="AT14" i="15"/>
  <c r="AS259" i="15"/>
  <c r="AS181" i="15"/>
  <c r="AS179" i="15"/>
  <c r="AS177" i="15"/>
  <c r="AS175" i="15"/>
  <c r="AS14" i="15"/>
  <c r="AR259" i="15"/>
  <c r="AR181" i="15"/>
  <c r="AR179" i="15"/>
  <c r="AR175" i="15"/>
  <c r="AR177" i="15"/>
  <c r="AR260" i="15"/>
  <c r="AR14" i="15"/>
  <c r="AQ259" i="15"/>
  <c r="AQ181" i="15"/>
  <c r="AQ179" i="15"/>
  <c r="AQ175" i="15"/>
  <c r="AQ177" i="15"/>
  <c r="AQ260" i="15"/>
  <c r="AQ14" i="15"/>
  <c r="AP259" i="15"/>
  <c r="AP181" i="15"/>
  <c r="AP179" i="15"/>
  <c r="AP177" i="15"/>
  <c r="AP175" i="15"/>
  <c r="AP14" i="15"/>
  <c r="AO259" i="15"/>
  <c r="AO181" i="15"/>
  <c r="AO179" i="15"/>
  <c r="AO177" i="15"/>
  <c r="AO175" i="15"/>
  <c r="AN175" i="15"/>
  <c r="AN177" i="15"/>
  <c r="AN179" i="15"/>
  <c r="AN181" i="15"/>
  <c r="AN260" i="15"/>
  <c r="AO14" i="15"/>
  <c r="AN259" i="15"/>
  <c r="AN14" i="15"/>
  <c r="AM259" i="15"/>
  <c r="AM181" i="15"/>
  <c r="AM179" i="15"/>
  <c r="AM177" i="15"/>
  <c r="AM175" i="15"/>
  <c r="AM14" i="15"/>
  <c r="AL259" i="15"/>
  <c r="AL181" i="15"/>
  <c r="AL179" i="15"/>
  <c r="AL175" i="15"/>
  <c r="AL177" i="15"/>
  <c r="AL260" i="15"/>
  <c r="AL14" i="15"/>
  <c r="AK259" i="15"/>
  <c r="AK181" i="15"/>
  <c r="AK179" i="15"/>
  <c r="AK177" i="15"/>
  <c r="AK175" i="15"/>
  <c r="AK14" i="15"/>
  <c r="AJ259" i="15"/>
  <c r="AJ181" i="15"/>
  <c r="AJ179" i="15"/>
  <c r="AJ175" i="15"/>
  <c r="AJ177" i="15"/>
  <c r="AJ260" i="15"/>
  <c r="AJ14" i="15"/>
  <c r="AI259" i="15"/>
  <c r="AI181" i="15"/>
  <c r="AI179" i="15"/>
  <c r="AI177" i="15"/>
  <c r="AI175" i="15"/>
  <c r="AI260" i="15"/>
  <c r="AI14" i="15"/>
  <c r="AH259" i="15"/>
  <c r="AH181" i="15"/>
  <c r="AH179" i="15"/>
  <c r="AH177" i="15"/>
  <c r="AH175" i="15"/>
  <c r="AH260" i="15"/>
  <c r="AH14" i="15"/>
  <c r="AG259" i="15"/>
  <c r="AG181" i="15"/>
  <c r="AG179" i="15"/>
  <c r="AG177" i="15"/>
  <c r="AG175" i="15"/>
  <c r="AG14" i="15"/>
  <c r="AF259" i="15"/>
  <c r="AF181" i="15"/>
  <c r="AF179" i="15"/>
  <c r="AF177" i="15"/>
  <c r="AF175" i="15"/>
  <c r="AF260" i="15"/>
  <c r="AF14" i="15"/>
  <c r="AE259" i="15"/>
  <c r="AE181" i="15"/>
  <c r="AE179" i="15"/>
  <c r="AE177" i="15"/>
  <c r="AE175" i="15"/>
  <c r="AE14" i="15"/>
  <c r="AD259" i="15"/>
  <c r="AD181" i="15"/>
  <c r="AD179" i="15"/>
  <c r="AD175" i="15"/>
  <c r="AD177" i="15"/>
  <c r="AD260" i="15"/>
  <c r="AD14" i="15"/>
  <c r="AC259" i="15"/>
  <c r="AC181" i="15"/>
  <c r="AC179" i="15"/>
  <c r="AC177" i="15"/>
  <c r="AC175" i="15"/>
  <c r="AB175" i="15"/>
  <c r="AB177" i="15"/>
  <c r="AB179" i="15"/>
  <c r="AB181" i="15"/>
  <c r="AB260" i="15"/>
  <c r="AC14" i="15"/>
  <c r="AB259" i="15"/>
  <c r="AB14" i="15"/>
  <c r="AA259" i="15"/>
  <c r="AA181" i="15"/>
  <c r="AA179" i="15"/>
  <c r="AA177" i="15"/>
  <c r="AA175" i="15"/>
  <c r="AA260" i="15"/>
  <c r="AA14" i="15"/>
  <c r="Z259" i="15"/>
  <c r="Z181" i="15"/>
  <c r="Z179" i="15"/>
  <c r="Z177" i="15"/>
  <c r="Z175" i="15"/>
  <c r="Z14" i="15"/>
  <c r="Y259" i="15"/>
  <c r="Y181" i="15"/>
  <c r="Y179" i="15"/>
  <c r="Y177" i="15"/>
  <c r="Y175" i="15"/>
  <c r="Y14" i="15"/>
  <c r="X259" i="15"/>
  <c r="X181" i="15"/>
  <c r="X175" i="15"/>
  <c r="X177" i="15"/>
  <c r="X179" i="15"/>
  <c r="X260" i="15"/>
  <c r="X14" i="15"/>
  <c r="W259" i="15"/>
  <c r="W181" i="15"/>
  <c r="W179" i="15"/>
  <c r="W175" i="15"/>
  <c r="W177" i="15"/>
  <c r="W260" i="15"/>
  <c r="W14" i="15"/>
  <c r="V259" i="15"/>
  <c r="V181" i="15"/>
  <c r="V179" i="15"/>
  <c r="V177" i="15"/>
  <c r="V175" i="15"/>
  <c r="V260" i="15"/>
  <c r="V14" i="15"/>
  <c r="U259" i="15"/>
  <c r="U181" i="15"/>
  <c r="U179" i="15"/>
  <c r="U177" i="15"/>
  <c r="U175" i="15"/>
  <c r="T175" i="15"/>
  <c r="T177" i="15"/>
  <c r="T179" i="15"/>
  <c r="T181" i="15"/>
  <c r="T260" i="15"/>
  <c r="U14" i="15"/>
  <c r="T259" i="15"/>
  <c r="T14" i="15"/>
  <c r="S259" i="15"/>
  <c r="S181" i="15"/>
  <c r="S179" i="15"/>
  <c r="S175" i="15"/>
  <c r="S177" i="15"/>
  <c r="S260" i="15"/>
  <c r="S14" i="15"/>
  <c r="R259" i="15"/>
  <c r="R181" i="15"/>
  <c r="R179" i="15"/>
  <c r="R177" i="15"/>
  <c r="R175" i="15"/>
  <c r="R14" i="15"/>
  <c r="Q259" i="15"/>
  <c r="Q181" i="15"/>
  <c r="Q179" i="15"/>
  <c r="Q177" i="15"/>
  <c r="Q175" i="15"/>
  <c r="P175" i="15"/>
  <c r="P177" i="15"/>
  <c r="P179" i="15"/>
  <c r="P181" i="15"/>
  <c r="P260" i="15"/>
  <c r="Q14" i="15"/>
  <c r="P259" i="15"/>
  <c r="P14" i="15"/>
  <c r="O259" i="15"/>
  <c r="O181" i="15"/>
  <c r="O179" i="15"/>
  <c r="O175" i="15"/>
  <c r="O177" i="15"/>
  <c r="O260" i="15"/>
  <c r="O14" i="15"/>
  <c r="N259" i="15"/>
  <c r="N181" i="15"/>
  <c r="N179" i="15"/>
  <c r="N175" i="15"/>
  <c r="N177" i="15"/>
  <c r="N260" i="15"/>
  <c r="N14" i="15"/>
  <c r="M259" i="15"/>
  <c r="M181" i="15"/>
  <c r="M179" i="15"/>
  <c r="M177" i="15"/>
  <c r="M175" i="15"/>
  <c r="M14" i="15"/>
  <c r="L259" i="15"/>
  <c r="L181" i="15"/>
  <c r="L179" i="15"/>
  <c r="L175" i="15"/>
  <c r="L177" i="15"/>
  <c r="L260" i="15"/>
  <c r="L14" i="15"/>
  <c r="K259" i="15"/>
  <c r="K181" i="15"/>
  <c r="K179" i="15"/>
  <c r="K175" i="15"/>
  <c r="K177" i="15"/>
  <c r="K260" i="15"/>
  <c r="K14" i="15"/>
  <c r="J259" i="15"/>
  <c r="J181" i="15"/>
  <c r="J179" i="15"/>
  <c r="J177" i="15"/>
  <c r="J175" i="15"/>
  <c r="J14" i="15"/>
  <c r="I259" i="15"/>
  <c r="I181" i="15"/>
  <c r="I179" i="15"/>
  <c r="I177" i="15"/>
  <c r="I175" i="15"/>
  <c r="H175" i="15"/>
  <c r="H177" i="15"/>
  <c r="H179" i="15"/>
  <c r="H181" i="15"/>
  <c r="H260" i="15"/>
  <c r="I14" i="15"/>
  <c r="H259" i="15"/>
  <c r="H14" i="15"/>
  <c r="G259" i="15"/>
  <c r="G181" i="15"/>
  <c r="G179" i="15"/>
  <c r="G177" i="15"/>
  <c r="G175" i="15"/>
  <c r="G14" i="15"/>
  <c r="F259" i="15"/>
  <c r="F181" i="15"/>
  <c r="F179" i="15"/>
  <c r="F175" i="15"/>
  <c r="F177" i="15"/>
  <c r="F260" i="15"/>
  <c r="F14" i="15"/>
  <c r="E259" i="15"/>
  <c r="E181" i="15"/>
  <c r="E179" i="15"/>
  <c r="E177" i="15"/>
  <c r="E175" i="15"/>
  <c r="E14" i="15"/>
  <c r="D259" i="15"/>
  <c r="D181" i="15"/>
  <c r="D179" i="15"/>
  <c r="D175" i="15"/>
  <c r="D177" i="15"/>
  <c r="D260" i="15"/>
  <c r="AY14" i="16"/>
  <c r="AY15" i="16"/>
  <c r="AY16" i="16"/>
  <c r="AY17" i="16"/>
  <c r="AY29" i="16"/>
  <c r="AX21" i="16"/>
  <c r="AX22" i="16"/>
  <c r="AX23" i="16"/>
  <c r="AX24" i="16"/>
  <c r="AX29" i="16"/>
  <c r="AX33" i="16"/>
  <c r="AX34" i="16"/>
  <c r="AX40" i="16"/>
  <c r="AX44" i="16"/>
  <c r="AX45" i="16"/>
  <c r="AX51" i="16"/>
  <c r="AV15" i="16"/>
  <c r="AW16" i="16"/>
  <c r="AX17" i="16"/>
  <c r="AW21" i="16"/>
  <c r="AW23" i="16"/>
  <c r="AW22" i="16"/>
  <c r="AW29" i="16"/>
  <c r="AW33" i="16"/>
  <c r="AW44" i="16"/>
  <c r="AW45" i="16"/>
  <c r="AW51" i="16"/>
  <c r="AV14" i="16"/>
  <c r="AV16" i="16"/>
  <c r="AW17" i="16"/>
  <c r="AV17" i="16"/>
  <c r="AV29" i="16"/>
  <c r="AU14" i="16"/>
  <c r="AU15" i="16"/>
  <c r="AU16" i="16"/>
  <c r="AU10" i="16"/>
  <c r="AU13" i="16"/>
  <c r="AU17" i="16"/>
  <c r="AU29" i="16"/>
  <c r="AT14" i="16"/>
  <c r="AT15" i="16"/>
  <c r="AT16" i="16"/>
  <c r="AT10" i="16"/>
  <c r="AT13" i="16"/>
  <c r="AT17" i="16"/>
  <c r="AT29" i="16"/>
  <c r="AS14" i="16"/>
  <c r="AS15" i="16"/>
  <c r="AS16" i="16"/>
  <c r="AS10" i="16"/>
  <c r="AS13" i="16"/>
  <c r="AS17" i="16"/>
  <c r="AS29" i="16"/>
  <c r="AR14" i="16"/>
  <c r="AR15" i="16"/>
  <c r="AR16" i="16"/>
  <c r="AR10" i="16"/>
  <c r="AR13" i="16"/>
  <c r="AR17" i="16"/>
  <c r="AR29" i="16"/>
  <c r="AP14" i="16"/>
  <c r="AQ15" i="16"/>
  <c r="AP15" i="16"/>
  <c r="AQ16" i="16"/>
  <c r="AQ21" i="16"/>
  <c r="AQ22" i="16"/>
  <c r="AQ23" i="16"/>
  <c r="AQ24" i="16"/>
  <c r="AQ29" i="16"/>
  <c r="AQ33" i="16"/>
  <c r="AQ34" i="16"/>
  <c r="AQ35" i="16"/>
  <c r="AQ39" i="16"/>
  <c r="AQ40" i="16"/>
  <c r="AQ44" i="16"/>
  <c r="AQ45" i="16"/>
  <c r="AQ46" i="16"/>
  <c r="AQ50" i="16"/>
  <c r="AQ51" i="16"/>
  <c r="AP16" i="16"/>
  <c r="AQ17" i="16"/>
  <c r="AP17" i="16"/>
  <c r="AP29" i="16"/>
  <c r="AO14" i="16"/>
  <c r="AO15" i="16"/>
  <c r="AO16" i="16"/>
  <c r="AO10" i="16"/>
  <c r="AO13" i="16"/>
  <c r="AO17" i="16"/>
  <c r="AO29" i="16"/>
  <c r="AM14" i="16"/>
  <c r="AN15" i="16"/>
  <c r="AN21" i="16"/>
  <c r="AN22" i="16"/>
  <c r="AN34" i="16"/>
  <c r="AN23" i="16"/>
  <c r="AN24" i="16"/>
  <c r="AN29" i="16"/>
  <c r="AN33" i="16"/>
  <c r="AN35" i="16"/>
  <c r="AN39" i="16"/>
  <c r="AN40" i="16"/>
  <c r="AN44" i="16"/>
  <c r="AN45" i="16"/>
  <c r="AN51" i="16"/>
  <c r="AN46" i="16"/>
  <c r="AN50" i="16"/>
  <c r="AM15" i="16"/>
  <c r="AN16" i="16"/>
  <c r="AM16" i="16"/>
  <c r="AN17" i="16"/>
  <c r="AM17" i="16"/>
  <c r="AM29" i="16"/>
  <c r="AK14" i="16"/>
  <c r="AL15" i="16"/>
  <c r="AK15" i="16"/>
  <c r="AL16" i="16"/>
  <c r="AL21" i="16"/>
  <c r="AL23" i="16"/>
  <c r="AL22" i="16"/>
  <c r="AL24" i="16"/>
  <c r="AL29" i="16"/>
  <c r="AL34" i="16"/>
  <c r="AL40" i="16"/>
  <c r="AL45" i="16"/>
  <c r="AL51" i="16"/>
  <c r="AK16" i="16"/>
  <c r="AK17" i="16"/>
  <c r="AK29" i="16"/>
  <c r="AJ14" i="16"/>
  <c r="AJ15" i="16"/>
  <c r="AJ16" i="16"/>
  <c r="AJ10" i="16"/>
  <c r="AJ13" i="16"/>
  <c r="AJ17" i="16"/>
  <c r="AJ29" i="16"/>
  <c r="AI14" i="16"/>
  <c r="AI15" i="16"/>
  <c r="AI16" i="16"/>
  <c r="AI10" i="16"/>
  <c r="AI13" i="16"/>
  <c r="AI17" i="16"/>
  <c r="AI29" i="16"/>
  <c r="AH14" i="16"/>
  <c r="AH15" i="16"/>
  <c r="AH16" i="16"/>
  <c r="AH10" i="16"/>
  <c r="AH13" i="16"/>
  <c r="AH17" i="16"/>
  <c r="AG14" i="16"/>
  <c r="AG15" i="16"/>
  <c r="AG16" i="16"/>
  <c r="AG10" i="16"/>
  <c r="AG13" i="16"/>
  <c r="B21" i="16"/>
  <c r="AH21" i="16"/>
  <c r="AH29" i="16"/>
  <c r="AG17" i="16"/>
  <c r="AG29" i="16"/>
  <c r="AF14" i="16"/>
  <c r="AF15" i="16"/>
  <c r="AF16" i="16"/>
  <c r="AF10" i="16"/>
  <c r="AF13" i="16"/>
  <c r="AF17" i="16"/>
  <c r="AF29" i="16"/>
  <c r="AE14" i="16"/>
  <c r="AE15" i="16"/>
  <c r="AE16" i="16"/>
  <c r="AE10" i="16"/>
  <c r="AE13" i="16"/>
  <c r="AE17" i="16"/>
  <c r="AE29" i="16"/>
  <c r="AD14" i="16"/>
  <c r="AD15" i="16"/>
  <c r="AD16" i="16"/>
  <c r="AD10" i="16"/>
  <c r="AD13" i="16"/>
  <c r="AD17" i="16"/>
  <c r="AD29" i="16"/>
  <c r="AC14" i="16"/>
  <c r="AC15" i="16"/>
  <c r="AC16" i="16"/>
  <c r="AC10" i="16"/>
  <c r="AC13" i="16"/>
  <c r="AC17" i="16"/>
  <c r="AC29" i="16"/>
  <c r="AB14" i="16"/>
  <c r="AB15" i="16"/>
  <c r="AB16" i="16"/>
  <c r="AB10" i="16"/>
  <c r="AB13" i="16"/>
  <c r="AB17" i="16"/>
  <c r="AB29" i="16"/>
  <c r="AA14" i="16"/>
  <c r="AA15" i="16"/>
  <c r="AA16" i="16"/>
  <c r="AA17" i="16"/>
  <c r="AA29" i="16"/>
  <c r="Z14" i="16"/>
  <c r="Z15" i="16"/>
  <c r="Z16" i="16"/>
  <c r="Z10" i="16"/>
  <c r="Z13" i="16"/>
  <c r="Z17" i="16"/>
  <c r="Z29" i="16"/>
  <c r="Y14" i="16"/>
  <c r="Y15" i="16"/>
  <c r="Y16" i="16"/>
  <c r="Y10" i="16"/>
  <c r="Y13" i="16"/>
  <c r="Y17" i="16"/>
  <c r="Y29" i="16"/>
  <c r="X14" i="16"/>
  <c r="X15" i="16"/>
  <c r="X16" i="16"/>
  <c r="X17" i="16"/>
  <c r="X29" i="16"/>
  <c r="W14" i="16"/>
  <c r="W15" i="16"/>
  <c r="W16" i="16"/>
  <c r="W17" i="16"/>
  <c r="W29" i="16"/>
  <c r="V14" i="16"/>
  <c r="V15" i="16"/>
  <c r="V16" i="16"/>
  <c r="V10" i="16"/>
  <c r="V13" i="16"/>
  <c r="V17" i="16"/>
  <c r="V29" i="16"/>
  <c r="U14" i="16"/>
  <c r="U15" i="16"/>
  <c r="U16" i="16"/>
  <c r="U10" i="16"/>
  <c r="U13" i="16"/>
  <c r="U17" i="16"/>
  <c r="U29" i="16"/>
  <c r="T14" i="16"/>
  <c r="T15" i="16"/>
  <c r="T16" i="16"/>
  <c r="T10" i="16"/>
  <c r="T13" i="16"/>
  <c r="T17" i="16"/>
  <c r="T29" i="16"/>
  <c r="S14" i="16"/>
  <c r="S15" i="16"/>
  <c r="S16" i="16"/>
  <c r="S10" i="16"/>
  <c r="S13" i="16"/>
  <c r="S17" i="16"/>
  <c r="S29" i="16"/>
  <c r="R14" i="16"/>
  <c r="R15" i="16"/>
  <c r="R16" i="16"/>
  <c r="R10" i="16"/>
  <c r="R13" i="16"/>
  <c r="R17" i="16"/>
  <c r="R29" i="16"/>
  <c r="Q14" i="16"/>
  <c r="Q15" i="16"/>
  <c r="Q16" i="16"/>
  <c r="Q10" i="16"/>
  <c r="Q13" i="16"/>
  <c r="R21" i="16"/>
  <c r="Q17" i="16"/>
  <c r="Q29" i="16"/>
  <c r="P14" i="16"/>
  <c r="P15" i="16"/>
  <c r="P16" i="16"/>
  <c r="P10" i="16"/>
  <c r="P13" i="16"/>
  <c r="P17" i="16"/>
  <c r="P29" i="16"/>
  <c r="O14" i="16"/>
  <c r="O15" i="16"/>
  <c r="O16" i="16"/>
  <c r="O10" i="16"/>
  <c r="O13" i="16"/>
  <c r="O17" i="16"/>
  <c r="N14" i="16"/>
  <c r="N15" i="16"/>
  <c r="N16" i="16"/>
  <c r="N10" i="16"/>
  <c r="N13" i="16"/>
  <c r="O21" i="16"/>
  <c r="O29" i="16"/>
  <c r="N17" i="16"/>
  <c r="M14" i="16"/>
  <c r="M15" i="16"/>
  <c r="M16" i="16"/>
  <c r="M10" i="16"/>
  <c r="M13" i="16"/>
  <c r="N21" i="16"/>
  <c r="N29" i="16"/>
  <c r="M17" i="16"/>
  <c r="M29" i="16"/>
  <c r="L14" i="16"/>
  <c r="L15" i="16"/>
  <c r="L16" i="16"/>
  <c r="L10" i="16"/>
  <c r="L13" i="16"/>
  <c r="L17" i="16"/>
  <c r="K14" i="16"/>
  <c r="K15" i="16"/>
  <c r="K16" i="16"/>
  <c r="K10" i="16"/>
  <c r="K13" i="16"/>
  <c r="L21" i="16"/>
  <c r="L29" i="16"/>
  <c r="K17" i="16"/>
  <c r="K29" i="16"/>
  <c r="J14" i="16"/>
  <c r="J15" i="16"/>
  <c r="J16" i="16"/>
  <c r="J10" i="16"/>
  <c r="J13" i="16"/>
  <c r="J17" i="16"/>
  <c r="J29" i="16"/>
  <c r="I14" i="16"/>
  <c r="I15" i="16"/>
  <c r="I16" i="16"/>
  <c r="I10" i="16"/>
  <c r="I13" i="16"/>
  <c r="I17" i="16"/>
  <c r="I29" i="16"/>
  <c r="H14" i="16"/>
  <c r="H15" i="16"/>
  <c r="H16" i="16"/>
  <c r="H10" i="16"/>
  <c r="H13" i="16"/>
  <c r="H17" i="16"/>
  <c r="H29" i="16"/>
  <c r="G14" i="16"/>
  <c r="G15" i="16"/>
  <c r="G16" i="16"/>
  <c r="G10" i="16"/>
  <c r="G13" i="16"/>
  <c r="G17" i="16"/>
  <c r="G29" i="16"/>
  <c r="F14" i="16"/>
  <c r="F15" i="16"/>
  <c r="F16" i="16"/>
  <c r="F10" i="16"/>
  <c r="F13" i="16"/>
  <c r="F17" i="16"/>
  <c r="F29" i="16"/>
  <c r="E14" i="16"/>
  <c r="E15" i="16"/>
  <c r="E16" i="16"/>
  <c r="E10" i="16"/>
  <c r="E13" i="16"/>
  <c r="E17" i="16"/>
  <c r="E29" i="16"/>
  <c r="D14" i="16"/>
  <c r="D15" i="16"/>
  <c r="D16" i="16"/>
  <c r="D17" i="16"/>
  <c r="D21" i="16"/>
  <c r="D22" i="16"/>
  <c r="D24" i="16"/>
  <c r="D27" i="16"/>
  <c r="D29" i="16"/>
  <c r="D33" i="16"/>
  <c r="D34" i="16"/>
  <c r="D40" i="16"/>
  <c r="D45" i="16"/>
  <c r="D51" i="16"/>
  <c r="AY14" i="17"/>
  <c r="AY15" i="17"/>
  <c r="AY16" i="17"/>
  <c r="AY10" i="17"/>
  <c r="AY13" i="17"/>
  <c r="AY17" i="17"/>
  <c r="AY29" i="17"/>
  <c r="AX14" i="17"/>
  <c r="AX15" i="17"/>
  <c r="AX16" i="17"/>
  <c r="AX10" i="17"/>
  <c r="AX13" i="17"/>
  <c r="AX17" i="17"/>
  <c r="AX29" i="17"/>
  <c r="AW14" i="17"/>
  <c r="AW15" i="17"/>
  <c r="AW16" i="17"/>
  <c r="AW10" i="17"/>
  <c r="AW13" i="17"/>
  <c r="AW17" i="17"/>
  <c r="AW29" i="17"/>
  <c r="AV14" i="17"/>
  <c r="AV15" i="17"/>
  <c r="AV16" i="17"/>
  <c r="AV17" i="17"/>
  <c r="AV29" i="17"/>
  <c r="AU14" i="17"/>
  <c r="AU15" i="17"/>
  <c r="AU16" i="17"/>
  <c r="AU10" i="17"/>
  <c r="AU13" i="17"/>
  <c r="AU17" i="17"/>
  <c r="AU29" i="17"/>
  <c r="AT14" i="17"/>
  <c r="AT15" i="17"/>
  <c r="AT16" i="17"/>
  <c r="AT10" i="17"/>
  <c r="AT13" i="17"/>
  <c r="AT17" i="17"/>
  <c r="AT29" i="17"/>
  <c r="AS14" i="17"/>
  <c r="AS15" i="17"/>
  <c r="AS16" i="17"/>
  <c r="AS17" i="17"/>
  <c r="AS29" i="17"/>
  <c r="AR14" i="17"/>
  <c r="AR15" i="17"/>
  <c r="AR16" i="17"/>
  <c r="AR17" i="17"/>
  <c r="AR29" i="17"/>
  <c r="AP14" i="17"/>
  <c r="AQ15" i="17"/>
  <c r="AP15" i="17"/>
  <c r="AQ16" i="17"/>
  <c r="AP16" i="17"/>
  <c r="AQ17" i="17"/>
  <c r="AQ21" i="17"/>
  <c r="AQ23" i="17"/>
  <c r="AQ22" i="17"/>
  <c r="AQ29" i="17"/>
  <c r="AQ33" i="17"/>
  <c r="AQ44" i="17"/>
  <c r="AP10" i="17"/>
  <c r="AP13" i="17"/>
  <c r="AQ14" i="17"/>
  <c r="AQ10" i="17"/>
  <c r="AQ13" i="17"/>
  <c r="AP17" i="17"/>
  <c r="AP29" i="17"/>
  <c r="AO14" i="17"/>
  <c r="AO15" i="17"/>
  <c r="AO16" i="17"/>
  <c r="AO10" i="17"/>
  <c r="AO13" i="17"/>
  <c r="AO17" i="17"/>
  <c r="AO29" i="17"/>
  <c r="AN14" i="17"/>
  <c r="AN15" i="17"/>
  <c r="AN16" i="17"/>
  <c r="AN17" i="17"/>
  <c r="AN29" i="17"/>
  <c r="AM14" i="17"/>
  <c r="AM15" i="17"/>
  <c r="AM16" i="17"/>
  <c r="AM10" i="17"/>
  <c r="AM13" i="17"/>
  <c r="AM17" i="17"/>
  <c r="AM29" i="17"/>
  <c r="AL14" i="17"/>
  <c r="AL15" i="17"/>
  <c r="AL16" i="17"/>
  <c r="AL17" i="17"/>
  <c r="AL29" i="17"/>
  <c r="AK14" i="17"/>
  <c r="AK15" i="17"/>
  <c r="AK16" i="17"/>
  <c r="AK10" i="17"/>
  <c r="AK13" i="17"/>
  <c r="AK17" i="17"/>
  <c r="AK29" i="17"/>
  <c r="AJ14" i="17"/>
  <c r="AJ15" i="17"/>
  <c r="AJ16" i="17"/>
  <c r="AJ10" i="17"/>
  <c r="AJ13" i="17"/>
  <c r="AJ17" i="17"/>
  <c r="AJ29" i="17"/>
  <c r="AI14" i="17"/>
  <c r="AI15" i="17"/>
  <c r="AI16" i="17"/>
  <c r="AI17" i="17"/>
  <c r="AI29" i="17"/>
  <c r="AH14" i="17"/>
  <c r="AH15" i="17"/>
  <c r="AH16" i="17"/>
  <c r="AH17" i="17"/>
  <c r="AH29" i="17"/>
  <c r="AG14" i="17"/>
  <c r="AG15" i="17"/>
  <c r="AG16" i="17"/>
  <c r="AG10" i="17"/>
  <c r="AG13" i="17"/>
  <c r="AG17" i="17"/>
  <c r="AG29" i="17"/>
  <c r="AF14" i="17"/>
  <c r="AF15" i="17"/>
  <c r="AF16" i="17"/>
  <c r="AF10" i="17"/>
  <c r="AF13" i="17"/>
  <c r="AF17" i="17"/>
  <c r="AF29" i="17"/>
  <c r="AE14" i="17"/>
  <c r="AE15" i="17"/>
  <c r="AE16" i="17"/>
  <c r="AE10" i="17"/>
  <c r="AE13" i="17"/>
  <c r="B21" i="17"/>
  <c r="AF21" i="17"/>
  <c r="AF23" i="17"/>
  <c r="AE17" i="17"/>
  <c r="AE29" i="17"/>
  <c r="AD14" i="17"/>
  <c r="AD15" i="17"/>
  <c r="AD16" i="17"/>
  <c r="AD17" i="17"/>
  <c r="AD29" i="17"/>
  <c r="AC14" i="17"/>
  <c r="AC15" i="17"/>
  <c r="AC16" i="17"/>
  <c r="AC10" i="17"/>
  <c r="AC13" i="17"/>
  <c r="AC17" i="17"/>
  <c r="AC29" i="17"/>
  <c r="AB14" i="17"/>
  <c r="AB15" i="17"/>
  <c r="AB16" i="17"/>
  <c r="AB10" i="17"/>
  <c r="AB13" i="17"/>
  <c r="AB17" i="17"/>
  <c r="AB29" i="17"/>
  <c r="AA14" i="17"/>
  <c r="AA15" i="17"/>
  <c r="AA16" i="17"/>
  <c r="AA17" i="17"/>
  <c r="AA29" i="17"/>
  <c r="Z14" i="17"/>
  <c r="Z15" i="17"/>
  <c r="Z16" i="17"/>
  <c r="Z17" i="17"/>
  <c r="Z29" i="17"/>
  <c r="Y14" i="17"/>
  <c r="Y15" i="17"/>
  <c r="Y16" i="17"/>
  <c r="Y10" i="17"/>
  <c r="Y13" i="17"/>
  <c r="Y17" i="17"/>
  <c r="Y29" i="17"/>
  <c r="X14" i="17"/>
  <c r="X15" i="17"/>
  <c r="X16" i="17"/>
  <c r="X10" i="17"/>
  <c r="X13" i="17"/>
  <c r="X17" i="17"/>
  <c r="X29" i="17"/>
  <c r="W14" i="17"/>
  <c r="W15" i="17"/>
  <c r="W16" i="17"/>
  <c r="W10" i="17"/>
  <c r="W13" i="17"/>
  <c r="X21" i="17"/>
  <c r="W17" i="17"/>
  <c r="W29" i="17"/>
  <c r="V14" i="17"/>
  <c r="V15" i="17"/>
  <c r="V16" i="17"/>
  <c r="V17" i="17"/>
  <c r="V29" i="17"/>
  <c r="U14" i="17"/>
  <c r="U15" i="17"/>
  <c r="U16" i="17"/>
  <c r="U10" i="17"/>
  <c r="U13" i="17"/>
  <c r="U17" i="17"/>
  <c r="U29" i="17"/>
  <c r="T14" i="17"/>
  <c r="T15" i="17"/>
  <c r="T16" i="17"/>
  <c r="T10" i="17"/>
  <c r="T13" i="17"/>
  <c r="T17" i="17"/>
  <c r="T29" i="17"/>
  <c r="S14" i="17"/>
  <c r="S15" i="17"/>
  <c r="S16" i="17"/>
  <c r="S17" i="17"/>
  <c r="S29" i="17"/>
  <c r="R14" i="17"/>
  <c r="R15" i="17"/>
  <c r="R16" i="17"/>
  <c r="R17" i="17"/>
  <c r="R29" i="17"/>
  <c r="Q14" i="17"/>
  <c r="Q15" i="17"/>
  <c r="Q16" i="17"/>
  <c r="Q10" i="17"/>
  <c r="Q13" i="17"/>
  <c r="Q17" i="17"/>
  <c r="Q29" i="17"/>
  <c r="P14" i="17"/>
  <c r="P15" i="17"/>
  <c r="P16" i="17"/>
  <c r="P10" i="17"/>
  <c r="P13" i="17"/>
  <c r="P17" i="17"/>
  <c r="P29" i="17"/>
  <c r="O14" i="17"/>
  <c r="O15" i="17"/>
  <c r="O16" i="17"/>
  <c r="O10" i="17"/>
  <c r="O13" i="17"/>
  <c r="P21" i="17"/>
  <c r="O17" i="17"/>
  <c r="O29" i="17"/>
  <c r="N14" i="17"/>
  <c r="N15" i="17"/>
  <c r="N16" i="17"/>
  <c r="N17" i="17"/>
  <c r="N29" i="17"/>
  <c r="M14" i="17"/>
  <c r="M15" i="17"/>
  <c r="M16" i="17"/>
  <c r="M10" i="17"/>
  <c r="M13" i="17"/>
  <c r="M17" i="17"/>
  <c r="M29" i="17"/>
  <c r="L14" i="17"/>
  <c r="L15" i="17"/>
  <c r="L16" i="17"/>
  <c r="L10" i="17"/>
  <c r="L13" i="17"/>
  <c r="L17" i="17"/>
  <c r="L29" i="17"/>
  <c r="K14" i="17"/>
  <c r="K15" i="17"/>
  <c r="K16" i="17"/>
  <c r="K17" i="17"/>
  <c r="K29" i="17"/>
  <c r="J14" i="17"/>
  <c r="J15" i="17"/>
  <c r="J16" i="17"/>
  <c r="J17" i="17"/>
  <c r="J29" i="17"/>
  <c r="I14" i="17"/>
  <c r="I15" i="17"/>
  <c r="I16" i="17"/>
  <c r="I10" i="17"/>
  <c r="I13" i="17"/>
  <c r="I17" i="17"/>
  <c r="I29" i="17"/>
  <c r="H21" i="17"/>
  <c r="H22" i="17"/>
  <c r="H23" i="17"/>
  <c r="H29" i="17"/>
  <c r="H33" i="17"/>
  <c r="H39" i="17"/>
  <c r="H44" i="17"/>
  <c r="H45" i="17"/>
  <c r="H51" i="17"/>
  <c r="H46" i="17"/>
  <c r="H50" i="17"/>
  <c r="G14" i="17"/>
  <c r="G15" i="17"/>
  <c r="H16" i="17"/>
  <c r="G16" i="17"/>
  <c r="H17" i="17"/>
  <c r="G17" i="17"/>
  <c r="G29" i="17"/>
  <c r="F14" i="17"/>
  <c r="F15" i="17"/>
  <c r="F16" i="17"/>
  <c r="F10" i="17"/>
  <c r="F13" i="17"/>
  <c r="F17" i="17"/>
  <c r="F29" i="17"/>
  <c r="E14" i="17"/>
  <c r="E15" i="17"/>
  <c r="E16" i="17"/>
  <c r="E10" i="17"/>
  <c r="E13" i="17"/>
  <c r="E17" i="17"/>
  <c r="E29" i="17"/>
  <c r="D14" i="17"/>
  <c r="D15" i="17"/>
  <c r="D16" i="17"/>
  <c r="D10" i="17"/>
  <c r="D17" i="17"/>
  <c r="D27" i="17"/>
  <c r="D29" i="17"/>
  <c r="E27" i="17"/>
  <c r="D30" i="17"/>
  <c r="AY14" i="18"/>
  <c r="AY15" i="18"/>
  <c r="AY16" i="18"/>
  <c r="AY10" i="18"/>
  <c r="AY13" i="18"/>
  <c r="AY17" i="18"/>
  <c r="AY29" i="18"/>
  <c r="AX14" i="18"/>
  <c r="AX15" i="18"/>
  <c r="AX16" i="18"/>
  <c r="AX10" i="18"/>
  <c r="AX13" i="18"/>
  <c r="AX17" i="18"/>
  <c r="AX29" i="18"/>
  <c r="AW14" i="18"/>
  <c r="AW15" i="18"/>
  <c r="AW16" i="18"/>
  <c r="AW10" i="18"/>
  <c r="AW13" i="18"/>
  <c r="B21" i="18"/>
  <c r="B22" i="18"/>
  <c r="AX22" i="18"/>
  <c r="AW17" i="18"/>
  <c r="AW29" i="18"/>
  <c r="AV14" i="18"/>
  <c r="AV15" i="18"/>
  <c r="AV16" i="18"/>
  <c r="AV10" i="18"/>
  <c r="AV13" i="18"/>
  <c r="AV17" i="18"/>
  <c r="AV29" i="18"/>
  <c r="AU14" i="18"/>
  <c r="AU15" i="18"/>
  <c r="AU16" i="18"/>
  <c r="AU17" i="18"/>
  <c r="AU29" i="18"/>
  <c r="AT14" i="18"/>
  <c r="AT15" i="18"/>
  <c r="AT16" i="18"/>
  <c r="AT10" i="18"/>
  <c r="AT13" i="18"/>
  <c r="AU22" i="18"/>
  <c r="AT17" i="18"/>
  <c r="AT29" i="18"/>
  <c r="AS14" i="18"/>
  <c r="AS15" i="18"/>
  <c r="AS16" i="18"/>
  <c r="AS10" i="18"/>
  <c r="AS13" i="18"/>
  <c r="AT21" i="18"/>
  <c r="AT23" i="18"/>
  <c r="AS17" i="18"/>
  <c r="AS29" i="18"/>
  <c r="AQ14" i="18"/>
  <c r="AR15" i="18"/>
  <c r="AR21" i="18"/>
  <c r="AR22" i="18"/>
  <c r="AR23" i="18"/>
  <c r="AR29" i="18"/>
  <c r="AR33" i="18"/>
  <c r="AR39" i="18"/>
  <c r="AR44" i="18"/>
  <c r="AR50" i="18"/>
  <c r="AQ15" i="18"/>
  <c r="AR16" i="18"/>
  <c r="AQ16" i="18"/>
  <c r="AR17" i="18"/>
  <c r="AQ17" i="18"/>
  <c r="AQ29" i="18"/>
  <c r="AP14" i="18"/>
  <c r="AP15" i="18"/>
  <c r="AP16" i="18"/>
  <c r="AP10" i="18"/>
  <c r="AP13" i="18"/>
  <c r="AP17" i="18"/>
  <c r="AP29" i="18"/>
  <c r="AO21" i="18"/>
  <c r="AO33" i="18"/>
  <c r="AO22" i="18"/>
  <c r="AO24" i="18"/>
  <c r="AO23" i="18"/>
  <c r="AO29" i="18"/>
  <c r="AO34" i="18"/>
  <c r="AO40" i="18"/>
  <c r="AO39" i="18"/>
  <c r="AO44" i="18"/>
  <c r="AN14" i="18"/>
  <c r="AN15" i="18"/>
  <c r="AO16" i="18"/>
  <c r="AN16" i="18"/>
  <c r="AO17" i="18"/>
  <c r="AN17" i="18"/>
  <c r="AN29" i="18"/>
  <c r="AM14" i="18"/>
  <c r="AM15" i="18"/>
  <c r="AM16" i="18"/>
  <c r="AM17" i="18"/>
  <c r="AM29" i="18"/>
  <c r="AL14" i="18"/>
  <c r="AL15" i="18"/>
  <c r="AL16" i="18"/>
  <c r="AL10" i="18"/>
  <c r="AL13" i="18"/>
  <c r="AL17" i="18"/>
  <c r="AL29" i="18"/>
  <c r="AK14" i="18"/>
  <c r="AK15" i="18"/>
  <c r="AK16" i="18"/>
  <c r="AK17" i="18"/>
  <c r="AK29" i="18"/>
  <c r="AJ14" i="18"/>
  <c r="AJ15" i="18"/>
  <c r="AJ16" i="18"/>
  <c r="AJ10" i="18"/>
  <c r="AJ13" i="18"/>
  <c r="AK22" i="18"/>
  <c r="AJ17" i="18"/>
  <c r="AJ29" i="18"/>
  <c r="AI14" i="18"/>
  <c r="AI15" i="18"/>
  <c r="AI16" i="18"/>
  <c r="AI17" i="18"/>
  <c r="AI29" i="18"/>
  <c r="AH14" i="18"/>
  <c r="AH15" i="18"/>
  <c r="AH16" i="18"/>
  <c r="AH17" i="18"/>
  <c r="AH29" i="18"/>
  <c r="AG14" i="18"/>
  <c r="AG15" i="18"/>
  <c r="AG16" i="18"/>
  <c r="AG10" i="18"/>
  <c r="AG13" i="18"/>
  <c r="AG17" i="18"/>
  <c r="AG29" i="18"/>
  <c r="AF14" i="18"/>
  <c r="AF15" i="18"/>
  <c r="AF16" i="18"/>
  <c r="AF10" i="18"/>
  <c r="AF13" i="18"/>
  <c r="AF17" i="18"/>
  <c r="AF29" i="18"/>
  <c r="AE14" i="18"/>
  <c r="AE15" i="18"/>
  <c r="AE16" i="18"/>
  <c r="AE17" i="18"/>
  <c r="AE29" i="18"/>
  <c r="AD14" i="18"/>
  <c r="AD15" i="18"/>
  <c r="AD16" i="18"/>
  <c r="AD17" i="18"/>
  <c r="AD29" i="18"/>
  <c r="AC14" i="18"/>
  <c r="AC15" i="18"/>
  <c r="AC16" i="18"/>
  <c r="AC10" i="18"/>
  <c r="AC13" i="18"/>
  <c r="AD22" i="18"/>
  <c r="AD45" i="18"/>
  <c r="AD51" i="18"/>
  <c r="AC17" i="18"/>
  <c r="AC29" i="18"/>
  <c r="AB14" i="18"/>
  <c r="AB15" i="18"/>
  <c r="AB16" i="18"/>
  <c r="AB10" i="18"/>
  <c r="AB13" i="18"/>
  <c r="AB17" i="18"/>
  <c r="AB29" i="18"/>
  <c r="AA14" i="18"/>
  <c r="AA15" i="18"/>
  <c r="AA16" i="18"/>
  <c r="AA17" i="18"/>
  <c r="AA29" i="18"/>
  <c r="Z14" i="18"/>
  <c r="Z15" i="18"/>
  <c r="Z16" i="18"/>
  <c r="Z17" i="18"/>
  <c r="Z29" i="18"/>
  <c r="Y14" i="18"/>
  <c r="Y15" i="18"/>
  <c r="Y16" i="18"/>
  <c r="Y10" i="18"/>
  <c r="Y13" i="18"/>
  <c r="Z22" i="18"/>
  <c r="Z45" i="18"/>
  <c r="Z51" i="18"/>
  <c r="Y17" i="18"/>
  <c r="Y29" i="18"/>
  <c r="X14" i="18"/>
  <c r="X15" i="18"/>
  <c r="X16" i="18"/>
  <c r="X10" i="18"/>
  <c r="X13" i="18"/>
  <c r="X17" i="18"/>
  <c r="X29" i="18"/>
  <c r="W14" i="18"/>
  <c r="W15" i="18"/>
  <c r="W16" i="18"/>
  <c r="W17" i="18"/>
  <c r="W29" i="18"/>
  <c r="V14" i="18"/>
  <c r="V15" i="18"/>
  <c r="V16" i="18"/>
  <c r="V17" i="18"/>
  <c r="V29" i="18"/>
  <c r="U14" i="18"/>
  <c r="U15" i="18"/>
  <c r="U16" i="18"/>
  <c r="U10" i="18"/>
  <c r="U13" i="18"/>
  <c r="V22" i="18"/>
  <c r="V45" i="18"/>
  <c r="V51" i="18"/>
  <c r="U17" i="18"/>
  <c r="U29" i="18"/>
  <c r="T14" i="18"/>
  <c r="T15" i="18"/>
  <c r="T16" i="18"/>
  <c r="T10" i="18"/>
  <c r="T13" i="18"/>
  <c r="T17" i="18"/>
  <c r="T29" i="18"/>
  <c r="S14" i="18"/>
  <c r="S15" i="18"/>
  <c r="S16" i="18"/>
  <c r="S17" i="18"/>
  <c r="S29" i="18"/>
  <c r="R14" i="18"/>
  <c r="R15" i="18"/>
  <c r="R16" i="18"/>
  <c r="R17" i="18"/>
  <c r="R29" i="18"/>
  <c r="Q14" i="18"/>
  <c r="Q15" i="18"/>
  <c r="Q16" i="18"/>
  <c r="Q10" i="18"/>
  <c r="Q13" i="18"/>
  <c r="R22" i="18"/>
  <c r="R45" i="18"/>
  <c r="R51" i="18"/>
  <c r="Q17" i="18"/>
  <c r="Q29" i="18"/>
  <c r="P14" i="18"/>
  <c r="P15" i="18"/>
  <c r="P16" i="18"/>
  <c r="P10" i="18"/>
  <c r="P13" i="18"/>
  <c r="P17" i="18"/>
  <c r="P29" i="18"/>
  <c r="O14" i="18"/>
  <c r="O15" i="18"/>
  <c r="O16" i="18"/>
  <c r="O17" i="18"/>
  <c r="O29" i="18"/>
  <c r="N14" i="18"/>
  <c r="N15" i="18"/>
  <c r="N16" i="18"/>
  <c r="N17" i="18"/>
  <c r="N29" i="18"/>
  <c r="M14" i="18"/>
  <c r="M15" i="18"/>
  <c r="M16" i="18"/>
  <c r="M10" i="18"/>
  <c r="M13" i="18"/>
  <c r="N22" i="18"/>
  <c r="N45" i="18"/>
  <c r="N51" i="18"/>
  <c r="M17" i="18"/>
  <c r="M29" i="18"/>
  <c r="L14" i="18"/>
  <c r="L15" i="18"/>
  <c r="L16" i="18"/>
  <c r="L10" i="18"/>
  <c r="L13" i="18"/>
  <c r="L17" i="18"/>
  <c r="L29" i="18"/>
  <c r="K14" i="18"/>
  <c r="K15" i="18"/>
  <c r="K16" i="18"/>
  <c r="K17" i="18"/>
  <c r="K29" i="18"/>
  <c r="J14" i="18"/>
  <c r="J15" i="18"/>
  <c r="J16" i="18"/>
  <c r="J17" i="18"/>
  <c r="J29" i="18"/>
  <c r="I14" i="18"/>
  <c r="I15" i="18"/>
  <c r="I16" i="18"/>
  <c r="I10" i="18"/>
  <c r="I13" i="18"/>
  <c r="J22" i="18"/>
  <c r="J45" i="18"/>
  <c r="J51" i="18"/>
  <c r="I17" i="18"/>
  <c r="I29" i="18"/>
  <c r="H14" i="18"/>
  <c r="H15" i="18"/>
  <c r="H16" i="18"/>
  <c r="H10" i="18"/>
  <c r="H13" i="18"/>
  <c r="H17" i="18"/>
  <c r="H29" i="18"/>
  <c r="G14" i="18"/>
  <c r="G15" i="18"/>
  <c r="G16" i="18"/>
  <c r="G17" i="18"/>
  <c r="G29" i="18"/>
  <c r="F14" i="18"/>
  <c r="F15" i="18"/>
  <c r="F16" i="18"/>
  <c r="F17" i="18"/>
  <c r="F29" i="18"/>
  <c r="E14" i="18"/>
  <c r="E15" i="18"/>
  <c r="E16" i="18"/>
  <c r="E10" i="18"/>
  <c r="E13" i="18"/>
  <c r="F22" i="18"/>
  <c r="F45" i="18"/>
  <c r="F51" i="18"/>
  <c r="E17" i="18"/>
  <c r="E29" i="18"/>
  <c r="D14" i="18"/>
  <c r="D15" i="18"/>
  <c r="D16" i="18"/>
  <c r="D10" i="18"/>
  <c r="D17" i="18"/>
  <c r="D21" i="18"/>
  <c r="D22" i="18"/>
  <c r="D23" i="18"/>
  <c r="D27" i="18"/>
  <c r="D29" i="18"/>
  <c r="E27" i="18"/>
  <c r="D30" i="18"/>
  <c r="D44" i="18"/>
  <c r="D50" i="18"/>
  <c r="D45" i="18"/>
  <c r="D51" i="18"/>
  <c r="U21" i="16"/>
  <c r="D21" i="17"/>
  <c r="D23" i="17"/>
  <c r="D133" i="19"/>
  <c r="E133" i="19"/>
  <c r="F133" i="19"/>
  <c r="G133" i="19"/>
  <c r="H133" i="19"/>
  <c r="I133" i="19"/>
  <c r="J133" i="19"/>
  <c r="K133" i="19"/>
  <c r="L133" i="19"/>
  <c r="M133" i="19"/>
  <c r="N133" i="19"/>
  <c r="O133" i="19"/>
  <c r="P133" i="19"/>
  <c r="Q133" i="19"/>
  <c r="R133" i="19"/>
  <c r="S133" i="19"/>
  <c r="T133" i="19"/>
  <c r="U133" i="19"/>
  <c r="V133" i="19"/>
  <c r="W133" i="19"/>
  <c r="X133" i="19"/>
  <c r="Y133" i="19"/>
  <c r="Z133" i="19"/>
  <c r="AA133" i="19"/>
  <c r="AB133" i="19"/>
  <c r="AC133" i="19"/>
  <c r="AD133" i="19"/>
  <c r="AE133" i="19"/>
  <c r="AF133" i="19"/>
  <c r="AG133" i="19"/>
  <c r="AH133" i="19"/>
  <c r="AI133" i="19"/>
  <c r="AJ133" i="19"/>
  <c r="AK133" i="19"/>
  <c r="AL133" i="19"/>
  <c r="AM133" i="19"/>
  <c r="AN133" i="19"/>
  <c r="AO133" i="19"/>
  <c r="AP133" i="19"/>
  <c r="AQ133" i="19"/>
  <c r="AR133" i="19"/>
  <c r="AS133" i="19"/>
  <c r="AT133" i="19"/>
  <c r="AU133" i="19"/>
  <c r="AV133" i="19"/>
  <c r="AW133" i="19"/>
  <c r="AX133" i="19"/>
  <c r="C133" i="19"/>
  <c r="D127" i="19"/>
  <c r="E127" i="19"/>
  <c r="F127" i="19"/>
  <c r="G127" i="19"/>
  <c r="H127" i="19"/>
  <c r="I127" i="19"/>
  <c r="J127" i="19"/>
  <c r="K127" i="19"/>
  <c r="L127" i="19"/>
  <c r="M127" i="19"/>
  <c r="N127" i="19"/>
  <c r="O127" i="19"/>
  <c r="P127" i="19"/>
  <c r="Q127" i="19"/>
  <c r="R127" i="19"/>
  <c r="S127" i="19"/>
  <c r="T127" i="19"/>
  <c r="U127" i="19"/>
  <c r="V127" i="19"/>
  <c r="W127" i="19"/>
  <c r="X127" i="19"/>
  <c r="Y127" i="19"/>
  <c r="Z127" i="19"/>
  <c r="AA127" i="19"/>
  <c r="AB127" i="19"/>
  <c r="AC127" i="19"/>
  <c r="AD127" i="19"/>
  <c r="AE127" i="19"/>
  <c r="AF127" i="19"/>
  <c r="AG127" i="19"/>
  <c r="AH127" i="19"/>
  <c r="AI127" i="19"/>
  <c r="AJ127" i="19"/>
  <c r="AK127" i="19"/>
  <c r="AL127" i="19"/>
  <c r="AM127" i="19"/>
  <c r="AN127" i="19"/>
  <c r="AO127" i="19"/>
  <c r="AP127" i="19"/>
  <c r="AQ127" i="19"/>
  <c r="AR127" i="19"/>
  <c r="AS127" i="19"/>
  <c r="AT127" i="19"/>
  <c r="AU127" i="19"/>
  <c r="AV127" i="19"/>
  <c r="AW127" i="19"/>
  <c r="AX127" i="19"/>
  <c r="C127" i="19"/>
  <c r="D121" i="19"/>
  <c r="E121" i="19"/>
  <c r="F121" i="19"/>
  <c r="G121" i="19"/>
  <c r="H121" i="19"/>
  <c r="I121" i="19"/>
  <c r="J121" i="19"/>
  <c r="K121" i="19"/>
  <c r="L121" i="19"/>
  <c r="M121" i="19"/>
  <c r="N121" i="19"/>
  <c r="O121" i="19"/>
  <c r="P121" i="19"/>
  <c r="Q121" i="19"/>
  <c r="R121" i="19"/>
  <c r="S121" i="19"/>
  <c r="T121" i="19"/>
  <c r="U121" i="19"/>
  <c r="V121" i="19"/>
  <c r="W121" i="19"/>
  <c r="X121" i="19"/>
  <c r="Y121" i="19"/>
  <c r="Z121" i="19"/>
  <c r="AA121" i="19"/>
  <c r="AB121" i="19"/>
  <c r="AC121" i="19"/>
  <c r="AD121" i="19"/>
  <c r="AE121" i="19"/>
  <c r="AF121" i="19"/>
  <c r="AG121" i="19"/>
  <c r="AH121" i="19"/>
  <c r="AI121" i="19"/>
  <c r="AJ121" i="19"/>
  <c r="AK121" i="19"/>
  <c r="AL121" i="19"/>
  <c r="AM121" i="19"/>
  <c r="AN121" i="19"/>
  <c r="AO121" i="19"/>
  <c r="AP121" i="19"/>
  <c r="AQ121" i="19"/>
  <c r="AR121" i="19"/>
  <c r="AS121" i="19"/>
  <c r="AT121" i="19"/>
  <c r="AU121" i="19"/>
  <c r="AV121" i="19"/>
  <c r="AW121" i="19"/>
  <c r="AX121" i="19"/>
  <c r="C121" i="19"/>
  <c r="D115" i="19"/>
  <c r="E115" i="19"/>
  <c r="F115" i="19"/>
  <c r="G115" i="19"/>
  <c r="H115" i="19"/>
  <c r="I115" i="19"/>
  <c r="J115" i="19"/>
  <c r="K115" i="19"/>
  <c r="L115" i="19"/>
  <c r="M115" i="19"/>
  <c r="N115" i="19"/>
  <c r="O115" i="19"/>
  <c r="P115" i="19"/>
  <c r="Q115" i="19"/>
  <c r="R115" i="19"/>
  <c r="S115" i="19"/>
  <c r="T115" i="19"/>
  <c r="U115" i="19"/>
  <c r="V115" i="19"/>
  <c r="W115" i="19"/>
  <c r="X115" i="19"/>
  <c r="Y115" i="19"/>
  <c r="Z115" i="19"/>
  <c r="AA115" i="19"/>
  <c r="AB115" i="19"/>
  <c r="AC115" i="19"/>
  <c r="AD115" i="19"/>
  <c r="AE115" i="19"/>
  <c r="AF115" i="19"/>
  <c r="AG115" i="19"/>
  <c r="AH115" i="19"/>
  <c r="AI115" i="19"/>
  <c r="AJ115" i="19"/>
  <c r="AK115" i="19"/>
  <c r="AL115" i="19"/>
  <c r="AM115" i="19"/>
  <c r="AN115" i="19"/>
  <c r="AO115" i="19"/>
  <c r="AP115" i="19"/>
  <c r="AQ115" i="19"/>
  <c r="AR115" i="19"/>
  <c r="AS115" i="19"/>
  <c r="AT115" i="19"/>
  <c r="AU115" i="19"/>
  <c r="AV115" i="19"/>
  <c r="AW115" i="19"/>
  <c r="AX115" i="19"/>
  <c r="C115" i="19"/>
  <c r="D109" i="19"/>
  <c r="E109" i="19"/>
  <c r="F109" i="19"/>
  <c r="G109" i="19"/>
  <c r="H109" i="19"/>
  <c r="I109" i="19"/>
  <c r="J109" i="19"/>
  <c r="K109" i="19"/>
  <c r="L109" i="19"/>
  <c r="M109" i="19"/>
  <c r="N109" i="19"/>
  <c r="O109" i="19"/>
  <c r="P109" i="19"/>
  <c r="Q109" i="19"/>
  <c r="R109" i="19"/>
  <c r="S109" i="19"/>
  <c r="T109" i="19"/>
  <c r="U109" i="19"/>
  <c r="V109" i="19"/>
  <c r="W109" i="19"/>
  <c r="X109" i="19"/>
  <c r="Y109" i="19"/>
  <c r="Z109" i="19"/>
  <c r="AA109" i="19"/>
  <c r="AB109" i="19"/>
  <c r="AC109" i="19"/>
  <c r="AD109" i="19"/>
  <c r="AE109" i="19"/>
  <c r="AF109" i="19"/>
  <c r="AG109" i="19"/>
  <c r="AH109" i="19"/>
  <c r="AI109" i="19"/>
  <c r="AJ109" i="19"/>
  <c r="AK109" i="19"/>
  <c r="AL109" i="19"/>
  <c r="AM109" i="19"/>
  <c r="AN109" i="19"/>
  <c r="AO109" i="19"/>
  <c r="AP109" i="19"/>
  <c r="AQ109" i="19"/>
  <c r="AR109" i="19"/>
  <c r="AS109" i="19"/>
  <c r="AT109" i="19"/>
  <c r="AU109" i="19"/>
  <c r="AV109" i="19"/>
  <c r="AW109" i="19"/>
  <c r="AX109" i="19"/>
  <c r="C109" i="19"/>
  <c r="D103" i="19"/>
  <c r="E103" i="19"/>
  <c r="F103" i="19"/>
  <c r="G103" i="19"/>
  <c r="H103" i="19"/>
  <c r="I103" i="19"/>
  <c r="J103" i="19"/>
  <c r="K103" i="19"/>
  <c r="L103" i="19"/>
  <c r="M103" i="19"/>
  <c r="N103" i="19"/>
  <c r="O103" i="19"/>
  <c r="P103" i="19"/>
  <c r="Q103" i="19"/>
  <c r="R103" i="19"/>
  <c r="S103" i="19"/>
  <c r="T103" i="19"/>
  <c r="U103" i="19"/>
  <c r="V103" i="19"/>
  <c r="W103" i="19"/>
  <c r="X103" i="19"/>
  <c r="Y103" i="19"/>
  <c r="Z103" i="19"/>
  <c r="AA103" i="19"/>
  <c r="AB103" i="19"/>
  <c r="AC103" i="19"/>
  <c r="AD103" i="19"/>
  <c r="AE103" i="19"/>
  <c r="AF103" i="19"/>
  <c r="AG103" i="19"/>
  <c r="AH103" i="19"/>
  <c r="AI103" i="19"/>
  <c r="AJ103" i="19"/>
  <c r="AK103" i="19"/>
  <c r="AL103" i="19"/>
  <c r="AM103" i="19"/>
  <c r="AN103" i="19"/>
  <c r="AO103" i="19"/>
  <c r="AP103" i="19"/>
  <c r="AQ103" i="19"/>
  <c r="AR103" i="19"/>
  <c r="AS103" i="19"/>
  <c r="AT103" i="19"/>
  <c r="AU103" i="19"/>
  <c r="AV103" i="19"/>
  <c r="AW103" i="19"/>
  <c r="AX103" i="19"/>
  <c r="C103" i="19"/>
  <c r="C88" i="19"/>
  <c r="D88" i="19"/>
  <c r="E88" i="19"/>
  <c r="F88" i="19"/>
  <c r="G88" i="19"/>
  <c r="H88" i="19"/>
  <c r="I88" i="19"/>
  <c r="J88" i="19"/>
  <c r="K88" i="19"/>
  <c r="L88" i="19"/>
  <c r="M88" i="19"/>
  <c r="N88" i="19"/>
  <c r="O88" i="19"/>
  <c r="P88" i="19"/>
  <c r="Q88" i="19"/>
  <c r="R88" i="19"/>
  <c r="S88" i="19"/>
  <c r="T88" i="19"/>
  <c r="U88" i="19"/>
  <c r="V88" i="19"/>
  <c r="W88" i="19"/>
  <c r="X88" i="19"/>
  <c r="Y88" i="19"/>
  <c r="Z88" i="19"/>
  <c r="AA88" i="19"/>
  <c r="AB88" i="19"/>
  <c r="AC88" i="19"/>
  <c r="AD88" i="19"/>
  <c r="AE88" i="19"/>
  <c r="AF88" i="19"/>
  <c r="AG88" i="19"/>
  <c r="AH88" i="19"/>
  <c r="AI88" i="19"/>
  <c r="AJ88" i="19"/>
  <c r="AK88" i="19"/>
  <c r="AL88" i="19"/>
  <c r="AM88" i="19"/>
  <c r="AN88" i="19"/>
  <c r="AO88" i="19"/>
  <c r="AP88" i="19"/>
  <c r="AQ88" i="19"/>
  <c r="AR88" i="19"/>
  <c r="AS88" i="19"/>
  <c r="AT88" i="19"/>
  <c r="AU88" i="19"/>
  <c r="AV88" i="19"/>
  <c r="AW88" i="19"/>
  <c r="AX88" i="19"/>
  <c r="C89" i="19"/>
  <c r="D89" i="19"/>
  <c r="E89" i="19"/>
  <c r="F89" i="19"/>
  <c r="G89" i="19"/>
  <c r="H89" i="19"/>
  <c r="I89" i="19"/>
  <c r="J89" i="19"/>
  <c r="K89" i="19"/>
  <c r="L89" i="19"/>
  <c r="M89" i="19"/>
  <c r="N89" i="19"/>
  <c r="O89" i="19"/>
  <c r="P89" i="19"/>
  <c r="Q89" i="19"/>
  <c r="R89" i="19"/>
  <c r="S89" i="19"/>
  <c r="T89" i="19"/>
  <c r="U89" i="19"/>
  <c r="V89" i="19"/>
  <c r="W89" i="19"/>
  <c r="X89" i="19"/>
  <c r="Y89" i="19"/>
  <c r="Z89" i="19"/>
  <c r="AA89" i="19"/>
  <c r="AB89" i="19"/>
  <c r="AC89" i="19"/>
  <c r="AD89" i="19"/>
  <c r="AE89" i="19"/>
  <c r="AF89" i="19"/>
  <c r="AG89" i="19"/>
  <c r="AH89" i="19"/>
  <c r="AI89" i="19"/>
  <c r="AJ89" i="19"/>
  <c r="AK89" i="19"/>
  <c r="AL89" i="19"/>
  <c r="AM89" i="19"/>
  <c r="AN89" i="19"/>
  <c r="AO89" i="19"/>
  <c r="AP89" i="19"/>
  <c r="AQ89" i="19"/>
  <c r="AR89" i="19"/>
  <c r="AS89" i="19"/>
  <c r="AT89" i="19"/>
  <c r="AU89" i="19"/>
  <c r="AV89" i="19"/>
  <c r="AW89" i="19"/>
  <c r="AX89" i="19"/>
  <c r="C90" i="19"/>
  <c r="D90" i="19"/>
  <c r="E90" i="19"/>
  <c r="F90" i="19"/>
  <c r="G90" i="19"/>
  <c r="H90" i="19"/>
  <c r="I90" i="19"/>
  <c r="J90" i="19"/>
  <c r="K90" i="19"/>
  <c r="L90" i="19"/>
  <c r="M90" i="19"/>
  <c r="N90" i="19"/>
  <c r="O90" i="19"/>
  <c r="P90" i="19"/>
  <c r="Q90" i="19"/>
  <c r="R90" i="19"/>
  <c r="S90" i="19"/>
  <c r="T90" i="19"/>
  <c r="U90" i="19"/>
  <c r="V90" i="19"/>
  <c r="W90" i="19"/>
  <c r="X90" i="19"/>
  <c r="Y90" i="19"/>
  <c r="Z90" i="19"/>
  <c r="AA90" i="19"/>
  <c r="AB90" i="19"/>
  <c r="AC90" i="19"/>
  <c r="AD90" i="19"/>
  <c r="AE90" i="19"/>
  <c r="AF90" i="19"/>
  <c r="AG90" i="19"/>
  <c r="AH90" i="19"/>
  <c r="AI90" i="19"/>
  <c r="AJ90" i="19"/>
  <c r="AK90" i="19"/>
  <c r="AL90" i="19"/>
  <c r="AM90" i="19"/>
  <c r="AN90" i="19"/>
  <c r="AO90" i="19"/>
  <c r="AP90" i="19"/>
  <c r="AQ90" i="19"/>
  <c r="AR90" i="19"/>
  <c r="AS90" i="19"/>
  <c r="AT90" i="19"/>
  <c r="AU90" i="19"/>
  <c r="AV90" i="19"/>
  <c r="AW90" i="19"/>
  <c r="AX90" i="19"/>
  <c r="C91" i="19"/>
  <c r="D91" i="19"/>
  <c r="E91" i="19"/>
  <c r="F91" i="19"/>
  <c r="G91" i="19"/>
  <c r="H91" i="19"/>
  <c r="I91" i="19"/>
  <c r="J91" i="19"/>
  <c r="K91" i="19"/>
  <c r="L91" i="19"/>
  <c r="M91" i="19"/>
  <c r="N91" i="19"/>
  <c r="O91" i="19"/>
  <c r="P91" i="19"/>
  <c r="Q91" i="19"/>
  <c r="R91" i="19"/>
  <c r="S91" i="19"/>
  <c r="T91" i="19"/>
  <c r="U91" i="19"/>
  <c r="V91" i="19"/>
  <c r="W91" i="19"/>
  <c r="X91" i="19"/>
  <c r="Y91" i="19"/>
  <c r="Z91" i="19"/>
  <c r="AA91" i="19"/>
  <c r="AB91" i="19"/>
  <c r="AC91" i="19"/>
  <c r="AD91" i="19"/>
  <c r="AE91" i="19"/>
  <c r="AF91" i="19"/>
  <c r="AG91" i="19"/>
  <c r="AH91" i="19"/>
  <c r="AI91" i="19"/>
  <c r="AJ91" i="19"/>
  <c r="AK91" i="19"/>
  <c r="AL91" i="19"/>
  <c r="AM91" i="19"/>
  <c r="AN91" i="19"/>
  <c r="AO91" i="19"/>
  <c r="AP91" i="19"/>
  <c r="AQ91" i="19"/>
  <c r="AR91" i="19"/>
  <c r="AS91" i="19"/>
  <c r="AT91" i="19"/>
  <c r="AU91" i="19"/>
  <c r="AV91" i="19"/>
  <c r="AW91" i="19"/>
  <c r="AX91" i="19"/>
  <c r="C92" i="19"/>
  <c r="D92" i="19"/>
  <c r="E92" i="19"/>
  <c r="F92" i="19"/>
  <c r="G92" i="19"/>
  <c r="H92" i="19"/>
  <c r="I92" i="19"/>
  <c r="J92" i="19"/>
  <c r="K92" i="19"/>
  <c r="L92" i="19"/>
  <c r="M92" i="19"/>
  <c r="N92" i="19"/>
  <c r="O92" i="19"/>
  <c r="P92" i="19"/>
  <c r="Q92" i="19"/>
  <c r="R92" i="19"/>
  <c r="S92" i="19"/>
  <c r="T92" i="19"/>
  <c r="U92" i="19"/>
  <c r="V92" i="19"/>
  <c r="W92" i="19"/>
  <c r="X92" i="19"/>
  <c r="Y92" i="19"/>
  <c r="Z92" i="19"/>
  <c r="AA92" i="19"/>
  <c r="AB92" i="19"/>
  <c r="AC92" i="19"/>
  <c r="AD92" i="19"/>
  <c r="AE92" i="19"/>
  <c r="AF92" i="19"/>
  <c r="AG92" i="19"/>
  <c r="AH92" i="19"/>
  <c r="AI92" i="19"/>
  <c r="AJ92" i="19"/>
  <c r="AK92" i="19"/>
  <c r="AL92" i="19"/>
  <c r="AM92" i="19"/>
  <c r="AN92" i="19"/>
  <c r="AO92" i="19"/>
  <c r="AP92" i="19"/>
  <c r="AQ92" i="19"/>
  <c r="AR92" i="19"/>
  <c r="AS92" i="19"/>
  <c r="AT92" i="19"/>
  <c r="AU92" i="19"/>
  <c r="AV92" i="19"/>
  <c r="AW92" i="19"/>
  <c r="AX92" i="19"/>
  <c r="C93" i="19"/>
  <c r="D93" i="19"/>
  <c r="E93" i="19"/>
  <c r="F93" i="19"/>
  <c r="G93" i="19"/>
  <c r="H93" i="19"/>
  <c r="I93" i="19"/>
  <c r="J93" i="19"/>
  <c r="K93" i="19"/>
  <c r="L93" i="19"/>
  <c r="M93" i="19"/>
  <c r="N93" i="19"/>
  <c r="O93" i="19"/>
  <c r="P93" i="19"/>
  <c r="Q93" i="19"/>
  <c r="R93" i="19"/>
  <c r="S93" i="19"/>
  <c r="T93" i="19"/>
  <c r="U93" i="19"/>
  <c r="V93" i="19"/>
  <c r="W93" i="19"/>
  <c r="X93" i="19"/>
  <c r="Y93" i="19"/>
  <c r="Z93" i="19"/>
  <c r="AA93" i="19"/>
  <c r="AB93" i="19"/>
  <c r="AC93" i="19"/>
  <c r="AD93" i="19"/>
  <c r="AE93" i="19"/>
  <c r="AF93" i="19"/>
  <c r="AG93" i="19"/>
  <c r="AH93" i="19"/>
  <c r="AI93" i="19"/>
  <c r="AJ93" i="19"/>
  <c r="AK93" i="19"/>
  <c r="AL93" i="19"/>
  <c r="AM93" i="19"/>
  <c r="AN93" i="19"/>
  <c r="AO93" i="19"/>
  <c r="AP93" i="19"/>
  <c r="AQ93" i="19"/>
  <c r="AR93" i="19"/>
  <c r="AS93" i="19"/>
  <c r="AT93" i="19"/>
  <c r="AU93" i="19"/>
  <c r="AV93" i="19"/>
  <c r="AW93" i="19"/>
  <c r="AX93" i="19"/>
  <c r="C19" i="19"/>
  <c r="C28" i="19"/>
  <c r="D19" i="19"/>
  <c r="D28" i="19"/>
  <c r="E19" i="19"/>
  <c r="E28" i="19"/>
  <c r="F19" i="19"/>
  <c r="F28" i="19"/>
  <c r="G19" i="19"/>
  <c r="G28" i="19"/>
  <c r="H19" i="19"/>
  <c r="H28" i="19"/>
  <c r="I19" i="19"/>
  <c r="I28" i="19"/>
  <c r="J19" i="19"/>
  <c r="J28" i="19"/>
  <c r="K19" i="19"/>
  <c r="K28" i="19"/>
  <c r="L19" i="19"/>
  <c r="L28" i="19"/>
  <c r="M19" i="19"/>
  <c r="M28" i="19"/>
  <c r="N19" i="19"/>
  <c r="N28" i="19"/>
  <c r="C20" i="19"/>
  <c r="C29" i="19"/>
  <c r="D20" i="19"/>
  <c r="D29" i="19"/>
  <c r="E20" i="19"/>
  <c r="E29" i="19"/>
  <c r="F20" i="19"/>
  <c r="F29" i="19"/>
  <c r="G20" i="19"/>
  <c r="G29" i="19"/>
  <c r="H20" i="19"/>
  <c r="H29" i="19"/>
  <c r="I20" i="19"/>
  <c r="I29" i="19"/>
  <c r="J20" i="19"/>
  <c r="J29" i="19"/>
  <c r="K20" i="19"/>
  <c r="K29" i="19"/>
  <c r="L20" i="19"/>
  <c r="L29" i="19"/>
  <c r="M20" i="19"/>
  <c r="M29" i="19"/>
  <c r="N20" i="19"/>
  <c r="N29" i="19"/>
  <c r="C21" i="19"/>
  <c r="C30" i="19"/>
  <c r="D21" i="19"/>
  <c r="D30" i="19"/>
  <c r="E21" i="19"/>
  <c r="E30" i="19"/>
  <c r="F21" i="19"/>
  <c r="F30" i="19"/>
  <c r="G21" i="19"/>
  <c r="G30" i="19"/>
  <c r="H21" i="19"/>
  <c r="H30" i="19"/>
  <c r="I21" i="19"/>
  <c r="I30" i="19"/>
  <c r="J21" i="19"/>
  <c r="J30" i="19"/>
  <c r="K21" i="19"/>
  <c r="K30" i="19"/>
  <c r="L21" i="19"/>
  <c r="L30" i="19"/>
  <c r="M21" i="19"/>
  <c r="M30" i="19"/>
  <c r="N21" i="19"/>
  <c r="N30" i="19"/>
  <c r="C22" i="19"/>
  <c r="C31" i="19"/>
  <c r="D22" i="19"/>
  <c r="D31" i="19"/>
  <c r="E22" i="19"/>
  <c r="E31" i="19"/>
  <c r="F22" i="19"/>
  <c r="F31" i="19"/>
  <c r="G22" i="19"/>
  <c r="G31" i="19"/>
  <c r="H22" i="19"/>
  <c r="H31" i="19"/>
  <c r="I22" i="19"/>
  <c r="I31" i="19"/>
  <c r="J22" i="19"/>
  <c r="J31" i="19"/>
  <c r="K22" i="19"/>
  <c r="K31" i="19"/>
  <c r="L22" i="19"/>
  <c r="L31" i="19"/>
  <c r="M22" i="19"/>
  <c r="M31" i="19"/>
  <c r="N22" i="19"/>
  <c r="N31" i="19"/>
  <c r="C23" i="19"/>
  <c r="C32" i="19"/>
  <c r="D23" i="19"/>
  <c r="D32" i="19"/>
  <c r="E23" i="19"/>
  <c r="E32" i="19"/>
  <c r="F23" i="19"/>
  <c r="F32" i="19"/>
  <c r="G23" i="19"/>
  <c r="G32" i="19"/>
  <c r="H23" i="19"/>
  <c r="H32" i="19"/>
  <c r="I23" i="19"/>
  <c r="I32" i="19"/>
  <c r="J23" i="19"/>
  <c r="J32" i="19"/>
  <c r="K23" i="19"/>
  <c r="K32" i="19"/>
  <c r="L23" i="19"/>
  <c r="L32" i="19"/>
  <c r="M23" i="19"/>
  <c r="M32" i="19"/>
  <c r="N23" i="19"/>
  <c r="N32" i="19"/>
  <c r="C24" i="19"/>
  <c r="C33" i="19"/>
  <c r="D24" i="19"/>
  <c r="D33" i="19"/>
  <c r="E24" i="19"/>
  <c r="E33" i="19"/>
  <c r="F24" i="19"/>
  <c r="F33" i="19"/>
  <c r="G24" i="19"/>
  <c r="G33" i="19"/>
  <c r="H24" i="19"/>
  <c r="H33" i="19"/>
  <c r="I24" i="19"/>
  <c r="I33" i="19"/>
  <c r="J24" i="19"/>
  <c r="J33" i="19"/>
  <c r="K24" i="19"/>
  <c r="K33" i="19"/>
  <c r="L24" i="19"/>
  <c r="L33" i="19"/>
  <c r="M24" i="19"/>
  <c r="M33" i="19"/>
  <c r="N24" i="19"/>
  <c r="N33" i="19"/>
  <c r="B22" i="16"/>
  <c r="E30" i="17"/>
  <c r="F27" i="17"/>
  <c r="Y22" i="18"/>
  <c r="Y21" i="18"/>
  <c r="AG21" i="18"/>
  <c r="AG22" i="18"/>
  <c r="M22" i="18"/>
  <c r="M21" i="18"/>
  <c r="U22" i="18"/>
  <c r="U21" i="18"/>
  <c r="AC22" i="18"/>
  <c r="AC21" i="18"/>
  <c r="AW21" i="18"/>
  <c r="AW22" i="18"/>
  <c r="E30" i="18"/>
  <c r="F27" i="18"/>
  <c r="I22" i="18"/>
  <c r="I21" i="18"/>
  <c r="Q22" i="18"/>
  <c r="Q21" i="18"/>
  <c r="AH22" i="18"/>
  <c r="AH21" i="18"/>
  <c r="D24" i="18"/>
  <c r="D34" i="18"/>
  <c r="D40" i="18"/>
  <c r="AK24" i="18"/>
  <c r="AK34" i="18"/>
  <c r="AK40" i="18"/>
  <c r="AK45" i="18"/>
  <c r="AK51" i="18"/>
  <c r="AU45" i="18"/>
  <c r="AU51" i="18"/>
  <c r="AU24" i="18"/>
  <c r="AU34" i="18"/>
  <c r="AU40" i="18"/>
  <c r="F21" i="17"/>
  <c r="G22" i="16"/>
  <c r="G21" i="16"/>
  <c r="L33" i="16"/>
  <c r="L44" i="16"/>
  <c r="L23" i="16"/>
  <c r="O23" i="16"/>
  <c r="O33" i="16"/>
  <c r="O44" i="16"/>
  <c r="G10" i="18"/>
  <c r="G13" i="18"/>
  <c r="AA10" i="18"/>
  <c r="AA13" i="18"/>
  <c r="B22" i="17"/>
  <c r="D22" i="17"/>
  <c r="F34" i="18"/>
  <c r="F40" i="18"/>
  <c r="J24" i="18"/>
  <c r="R34" i="18"/>
  <c r="R40" i="18"/>
  <c r="V24" i="18"/>
  <c r="AD24" i="18"/>
  <c r="AQ22" i="18"/>
  <c r="AQ21" i="18"/>
  <c r="AT22" i="18"/>
  <c r="AY22" i="18"/>
  <c r="AY21" i="18"/>
  <c r="H15" i="17"/>
  <c r="G10" i="17"/>
  <c r="G13" i="17"/>
  <c r="H14" i="17"/>
  <c r="K10" i="17"/>
  <c r="K13" i="17"/>
  <c r="S10" i="17"/>
  <c r="S13" i="17"/>
  <c r="AA10" i="17"/>
  <c r="AA13" i="17"/>
  <c r="AI10" i="17"/>
  <c r="AI13" i="17"/>
  <c r="AD22" i="16"/>
  <c r="AD21" i="16"/>
  <c r="AO50" i="18"/>
  <c r="AR34" i="18"/>
  <c r="AR24" i="18"/>
  <c r="AR45" i="18"/>
  <c r="G21" i="17"/>
  <c r="G22" i="17"/>
  <c r="P33" i="17"/>
  <c r="P44" i="17"/>
  <c r="P23" i="17"/>
  <c r="X33" i="17"/>
  <c r="X44" i="17"/>
  <c r="X23" i="17"/>
  <c r="AF33" i="17"/>
  <c r="AF44" i="17"/>
  <c r="AN22" i="17"/>
  <c r="AN21" i="17"/>
  <c r="AR22" i="17"/>
  <c r="AR21" i="17"/>
  <c r="AQ39" i="17"/>
  <c r="F22" i="16"/>
  <c r="F21" i="16"/>
  <c r="M21" i="16"/>
  <c r="M22" i="16"/>
  <c r="N33" i="16"/>
  <c r="N23" i="16"/>
  <c r="N44" i="16"/>
  <c r="R33" i="16"/>
  <c r="R44" i="16"/>
  <c r="R23" i="16"/>
  <c r="R22" i="16"/>
  <c r="AP22" i="16"/>
  <c r="AP21" i="16"/>
  <c r="S31" i="20"/>
  <c r="T32" i="20"/>
  <c r="H120" i="13"/>
  <c r="H127" i="13"/>
  <c r="S7" i="20"/>
  <c r="S8" i="20"/>
  <c r="S9" i="20"/>
  <c r="S10" i="20"/>
  <c r="T11" i="20"/>
  <c r="T43" i="20"/>
  <c r="T45" i="20"/>
  <c r="H8" i="20"/>
  <c r="D44" i="17"/>
  <c r="D33" i="17"/>
  <c r="K10" i="18"/>
  <c r="K13" i="18"/>
  <c r="O10" i="18"/>
  <c r="O13" i="18"/>
  <c r="S10" i="18"/>
  <c r="S13" i="18"/>
  <c r="W10" i="18"/>
  <c r="W13" i="18"/>
  <c r="AE10" i="18"/>
  <c r="AE13" i="18"/>
  <c r="AT44" i="18"/>
  <c r="AX24" i="18"/>
  <c r="AX34" i="18"/>
  <c r="AX40" i="18"/>
  <c r="AX45" i="18"/>
  <c r="AX51" i="18"/>
  <c r="D13" i="17"/>
  <c r="M22" i="17"/>
  <c r="M21" i="17"/>
  <c r="P22" i="17"/>
  <c r="U22" i="17"/>
  <c r="U21" i="17"/>
  <c r="X22" i="17"/>
  <c r="AC22" i="17"/>
  <c r="AC21" i="17"/>
  <c r="AF22" i="17"/>
  <c r="AK22" i="17"/>
  <c r="AK21" i="17"/>
  <c r="AU21" i="17"/>
  <c r="AU22" i="17"/>
  <c r="AV22" i="17"/>
  <c r="AV21" i="17"/>
  <c r="AX21" i="17"/>
  <c r="AX22" i="17"/>
  <c r="AY22" i="17"/>
  <c r="I21" i="16"/>
  <c r="I22" i="16"/>
  <c r="K22" i="16"/>
  <c r="K21" i="16"/>
  <c r="L22" i="16"/>
  <c r="N22" i="16"/>
  <c r="AH23" i="16"/>
  <c r="AH33" i="16"/>
  <c r="AH44" i="16"/>
  <c r="U33" i="16"/>
  <c r="U23" i="16"/>
  <c r="U44" i="16"/>
  <c r="F24" i="18"/>
  <c r="J34" i="18"/>
  <c r="J40" i="18"/>
  <c r="N34" i="18"/>
  <c r="N40" i="18"/>
  <c r="N24" i="18"/>
  <c r="R24" i="18"/>
  <c r="V34" i="18"/>
  <c r="V40" i="18"/>
  <c r="Z34" i="18"/>
  <c r="Z40" i="18"/>
  <c r="Z24" i="18"/>
  <c r="AD34" i="18"/>
  <c r="AD40" i="18"/>
  <c r="AK21" i="18"/>
  <c r="AK10" i="18"/>
  <c r="AK13" i="18"/>
  <c r="AO15" i="18"/>
  <c r="AN10" i="18"/>
  <c r="AN13" i="18"/>
  <c r="AO14" i="18"/>
  <c r="AO10" i="18"/>
  <c r="AO13" i="18"/>
  <c r="D46" i="18"/>
  <c r="D13" i="18"/>
  <c r="F21" i="18"/>
  <c r="F10" i="18"/>
  <c r="F13" i="18"/>
  <c r="J21" i="18"/>
  <c r="J10" i="18"/>
  <c r="J13" i="18"/>
  <c r="N21" i="18"/>
  <c r="N10" i="18"/>
  <c r="N13" i="18"/>
  <c r="R21" i="18"/>
  <c r="R10" i="18"/>
  <c r="R13" i="18"/>
  <c r="V21" i="18"/>
  <c r="V10" i="18"/>
  <c r="V13" i="18"/>
  <c r="Z21" i="18"/>
  <c r="Z10" i="18"/>
  <c r="Z13" i="18"/>
  <c r="AD21" i="18"/>
  <c r="AD10" i="18"/>
  <c r="AD13" i="18"/>
  <c r="AH10" i="18"/>
  <c r="AH13" i="18"/>
  <c r="AI10" i="18"/>
  <c r="AI13" i="18"/>
  <c r="AM22" i="18"/>
  <c r="AM21" i="18"/>
  <c r="AO45" i="18"/>
  <c r="AO51" i="18"/>
  <c r="AO35" i="18"/>
  <c r="AT33" i="18"/>
  <c r="AU21" i="18"/>
  <c r="AX21" i="18"/>
  <c r="Q22" i="17"/>
  <c r="Q21" i="17"/>
  <c r="Y22" i="17"/>
  <c r="Y21" i="17"/>
  <c r="AG22" i="17"/>
  <c r="AG21" i="17"/>
  <c r="AP22" i="17"/>
  <c r="AP21" i="17"/>
  <c r="AQ45" i="17"/>
  <c r="AQ46" i="17"/>
  <c r="AQ50" i="17"/>
  <c r="AS10" i="17"/>
  <c r="AS13" i="17"/>
  <c r="AY21" i="17"/>
  <c r="D35" i="16"/>
  <c r="D39" i="16"/>
  <c r="P22" i="16"/>
  <c r="P21" i="16"/>
  <c r="AC21" i="16"/>
  <c r="AC22" i="16"/>
  <c r="AH22" i="16"/>
  <c r="AK10" i="16"/>
  <c r="AK13" i="16"/>
  <c r="AL14" i="16"/>
  <c r="AL10" i="16"/>
  <c r="AL13" i="16"/>
  <c r="AL17" i="16"/>
  <c r="AU10" i="18"/>
  <c r="AU13" i="18"/>
  <c r="AZ17" i="17"/>
  <c r="J22" i="17"/>
  <c r="J10" i="17"/>
  <c r="J13" i="17"/>
  <c r="N22" i="17"/>
  <c r="N10" i="17"/>
  <c r="N13" i="17"/>
  <c r="R22" i="17"/>
  <c r="R10" i="17"/>
  <c r="R13" i="17"/>
  <c r="V22" i="17"/>
  <c r="V10" i="17"/>
  <c r="V13" i="17"/>
  <c r="Z22" i="17"/>
  <c r="Z10" i="17"/>
  <c r="Z13" i="17"/>
  <c r="AD22" i="17"/>
  <c r="AD10" i="17"/>
  <c r="AD13" i="17"/>
  <c r="AH22" i="17"/>
  <c r="AH10" i="17"/>
  <c r="AH13" i="17"/>
  <c r="AL22" i="17"/>
  <c r="AL10" i="17"/>
  <c r="AL13" i="17"/>
  <c r="D23" i="16"/>
  <c r="D10" i="16"/>
  <c r="H22" i="16"/>
  <c r="H21" i="16"/>
  <c r="O22" i="16"/>
  <c r="Q21" i="16"/>
  <c r="Q22" i="16"/>
  <c r="S22" i="16"/>
  <c r="S21" i="16"/>
  <c r="T21" i="16"/>
  <c r="T22" i="16"/>
  <c r="AF21" i="16"/>
  <c r="AF22" i="16"/>
  <c r="AW46" i="16"/>
  <c r="AW50" i="16"/>
  <c r="AX46" i="16"/>
  <c r="AX50" i="16"/>
  <c r="Z22" i="16"/>
  <c r="Z21" i="16"/>
  <c r="AA22" i="16"/>
  <c r="AA21" i="16"/>
  <c r="AG21" i="16"/>
  <c r="AG22" i="16"/>
  <c r="AS21" i="16"/>
  <c r="AS22" i="16"/>
  <c r="AT22" i="16"/>
  <c r="AY10" i="16"/>
  <c r="AY13" i="16"/>
  <c r="D33" i="18"/>
  <c r="AZ17" i="18"/>
  <c r="AM10" i="18"/>
  <c r="AM13" i="18"/>
  <c r="AQ10" i="18"/>
  <c r="AQ13" i="18"/>
  <c r="AR14" i="18"/>
  <c r="AR10" i="18"/>
  <c r="AR13" i="18"/>
  <c r="H24" i="17"/>
  <c r="H34" i="17"/>
  <c r="J21" i="17"/>
  <c r="N21" i="17"/>
  <c r="R21" i="17"/>
  <c r="V21" i="17"/>
  <c r="Z21" i="17"/>
  <c r="AD21" i="17"/>
  <c r="AH21" i="17"/>
  <c r="AL21" i="17"/>
  <c r="D44" i="16"/>
  <c r="J21" i="16"/>
  <c r="J22" i="16"/>
  <c r="AI22" i="16"/>
  <c r="AI21" i="16"/>
  <c r="AT21" i="16"/>
  <c r="AU21" i="16"/>
  <c r="AU22" i="16"/>
  <c r="AV21" i="16"/>
  <c r="AE260" i="15"/>
  <c r="E27" i="16"/>
  <c r="D30" i="16"/>
  <c r="AZ17" i="16"/>
  <c r="U22" i="16"/>
  <c r="AQ24" i="17"/>
  <c r="AQ34" i="17"/>
  <c r="AQ40" i="17"/>
  <c r="AQ51" i="17"/>
  <c r="AR10" i="17"/>
  <c r="AR13" i="17"/>
  <c r="AV10" i="17"/>
  <c r="AV13" i="17"/>
  <c r="AK22" i="16"/>
  <c r="AK21" i="16"/>
  <c r="AV22" i="16"/>
  <c r="E260" i="15"/>
  <c r="G260" i="15"/>
  <c r="I260" i="15"/>
  <c r="J260" i="15"/>
  <c r="M260" i="15"/>
  <c r="Q260" i="15"/>
  <c r="R260" i="15"/>
  <c r="U260" i="15"/>
  <c r="Y260" i="15"/>
  <c r="Z260" i="15"/>
  <c r="AC260" i="15"/>
  <c r="AG260" i="15"/>
  <c r="AK260" i="15"/>
  <c r="AM260" i="15"/>
  <c r="AO260" i="15"/>
  <c r="AP260" i="15"/>
  <c r="AS260" i="15"/>
  <c r="AW260" i="15"/>
  <c r="AX260" i="15"/>
  <c r="AZ260" i="15"/>
  <c r="BA14" i="15"/>
  <c r="V22" i="16"/>
  <c r="V21" i="16"/>
  <c r="W22" i="16"/>
  <c r="W21" i="16"/>
  <c r="W10" i="16"/>
  <c r="W13" i="16"/>
  <c r="X10" i="16"/>
  <c r="X13" i="16"/>
  <c r="AA10" i="16"/>
  <c r="AA13" i="16"/>
  <c r="AE22" i="16"/>
  <c r="AE21" i="16"/>
  <c r="AJ21" i="16"/>
  <c r="AJ22" i="16"/>
  <c r="AW24" i="16"/>
  <c r="AW34" i="16"/>
  <c r="AW40" i="16"/>
  <c r="AX35" i="16"/>
  <c r="AX39" i="16"/>
  <c r="T260" i="14"/>
  <c r="AU260" i="14"/>
  <c r="H9" i="20"/>
  <c r="AN10" i="17"/>
  <c r="AN13" i="17"/>
  <c r="AP10" i="16"/>
  <c r="AP13" i="16"/>
  <c r="AQ14" i="16"/>
  <c r="AQ10" i="16"/>
  <c r="AQ13" i="16"/>
  <c r="AW39" i="16"/>
  <c r="W260" i="14"/>
  <c r="Z260" i="14"/>
  <c r="AL44" i="16"/>
  <c r="AL33" i="16"/>
  <c r="AM10" i="16"/>
  <c r="AM13" i="16"/>
  <c r="AN14" i="16"/>
  <c r="AN10" i="16"/>
  <c r="AN13" i="16"/>
  <c r="AW15" i="16"/>
  <c r="AX16" i="16"/>
  <c r="AV10" i="16"/>
  <c r="AV13" i="16"/>
  <c r="AW14" i="16"/>
  <c r="E260" i="14"/>
  <c r="J260" i="14"/>
  <c r="AK260" i="14"/>
  <c r="AP260" i="14"/>
  <c r="AC260" i="14"/>
  <c r="AH260" i="14"/>
  <c r="H10" i="20"/>
  <c r="AZ259" i="15"/>
  <c r="AZ259" i="14"/>
  <c r="I260" i="14"/>
  <c r="Q260" i="14"/>
  <c r="Y260" i="14"/>
  <c r="AG260" i="14"/>
  <c r="AO260" i="14"/>
  <c r="AW260" i="14"/>
  <c r="AZ260" i="14"/>
  <c r="BA14" i="14"/>
  <c r="AL39" i="16"/>
  <c r="AL35" i="16"/>
  <c r="AO21" i="17"/>
  <c r="AO22" i="17"/>
  <c r="AE44" i="16"/>
  <c r="AE23" i="16"/>
  <c r="AE33" i="16"/>
  <c r="AW21" i="17"/>
  <c r="AW22" i="17"/>
  <c r="AU34" i="16"/>
  <c r="AU40" i="16"/>
  <c r="AU24" i="16"/>
  <c r="AU45" i="16"/>
  <c r="AU51" i="16"/>
  <c r="AL23" i="17"/>
  <c r="AL33" i="17"/>
  <c r="AL44" i="17"/>
  <c r="H40" i="17"/>
  <c r="H35" i="17"/>
  <c r="AS24" i="16"/>
  <c r="AS34" i="16"/>
  <c r="AS40" i="16"/>
  <c r="AS45" i="16"/>
  <c r="AS51" i="16"/>
  <c r="S23" i="16"/>
  <c r="S44" i="16"/>
  <c r="S33" i="16"/>
  <c r="AI21" i="17"/>
  <c r="AI22" i="17"/>
  <c r="K21" i="17"/>
  <c r="K22" i="17"/>
  <c r="Q23" i="17"/>
  <c r="Q33" i="17"/>
  <c r="Q44" i="17"/>
  <c r="AE21" i="18"/>
  <c r="AE22" i="18"/>
  <c r="G21" i="18"/>
  <c r="G22" i="18"/>
  <c r="U34" i="16"/>
  <c r="U35" i="16"/>
  <c r="U39" i="16"/>
  <c r="AX33" i="17"/>
  <c r="AX23" i="17"/>
  <c r="AX44" i="17"/>
  <c r="AC23" i="17"/>
  <c r="AC33" i="17"/>
  <c r="AC44" i="17"/>
  <c r="E21" i="17"/>
  <c r="E22" i="17"/>
  <c r="T21" i="18"/>
  <c r="T22" i="18"/>
  <c r="D50" i="17"/>
  <c r="AP24" i="16"/>
  <c r="AP34" i="16"/>
  <c r="AP40" i="16"/>
  <c r="AP45" i="16"/>
  <c r="AP51" i="16"/>
  <c r="R39" i="16"/>
  <c r="M34" i="16"/>
  <c r="M40" i="16"/>
  <c r="M24" i="16"/>
  <c r="M45" i="16"/>
  <c r="M51" i="16"/>
  <c r="AQ35" i="17"/>
  <c r="AN44" i="17"/>
  <c r="AN33" i="17"/>
  <c r="AN23" i="17"/>
  <c r="P50" i="17"/>
  <c r="AR51" i="18"/>
  <c r="AR46" i="18"/>
  <c r="AD23" i="16"/>
  <c r="AD33" i="16"/>
  <c r="AD44" i="16"/>
  <c r="AY23" i="18"/>
  <c r="AY33" i="18"/>
  <c r="AY44" i="18"/>
  <c r="AQ45" i="18"/>
  <c r="AQ51" i="18"/>
  <c r="AQ34" i="18"/>
  <c r="AQ40" i="18"/>
  <c r="AQ24" i="18"/>
  <c r="H21" i="18"/>
  <c r="H22" i="18"/>
  <c r="Q24" i="18"/>
  <c r="Q45" i="18"/>
  <c r="Q51" i="18"/>
  <c r="Q34" i="18"/>
  <c r="Q40" i="18"/>
  <c r="AC24" i="18"/>
  <c r="AC34" i="18"/>
  <c r="AC40" i="18"/>
  <c r="AC45" i="18"/>
  <c r="AC51" i="18"/>
  <c r="M24" i="18"/>
  <c r="M45" i="18"/>
  <c r="M51" i="18"/>
  <c r="M34" i="18"/>
  <c r="M40" i="18"/>
  <c r="Y24" i="18"/>
  <c r="Y45" i="18"/>
  <c r="Y51" i="18"/>
  <c r="Y34" i="18"/>
  <c r="Y40" i="18"/>
  <c r="AJ44" i="16"/>
  <c r="AJ33" i="16"/>
  <c r="AJ23" i="16"/>
  <c r="V23" i="16"/>
  <c r="V33" i="16"/>
  <c r="V44" i="16"/>
  <c r="AV33" i="16"/>
  <c r="AV44" i="16"/>
  <c r="AV23" i="16"/>
  <c r="D50" i="16"/>
  <c r="D46" i="16"/>
  <c r="J23" i="17"/>
  <c r="J33" i="17"/>
  <c r="J44" i="17"/>
  <c r="AG33" i="16"/>
  <c r="AG23" i="16"/>
  <c r="AG44" i="16"/>
  <c r="Q44" i="16"/>
  <c r="Q23" i="16"/>
  <c r="Q33" i="16"/>
  <c r="AD45" i="17"/>
  <c r="AD51" i="17"/>
  <c r="AD24" i="17"/>
  <c r="AD34" i="17"/>
  <c r="AD40" i="17"/>
  <c r="N45" i="17"/>
  <c r="N51" i="17"/>
  <c r="N24" i="17"/>
  <c r="N34" i="17"/>
  <c r="N40" i="17"/>
  <c r="AH24" i="16"/>
  <c r="AH34" i="16"/>
  <c r="AH40" i="16"/>
  <c r="AH45" i="16"/>
  <c r="AH51" i="16"/>
  <c r="AP24" i="17"/>
  <c r="AP34" i="17"/>
  <c r="AP40" i="17"/>
  <c r="AP45" i="17"/>
  <c r="AP51" i="17"/>
  <c r="AI22" i="18"/>
  <c r="AI21" i="18"/>
  <c r="J23" i="18"/>
  <c r="J33" i="18"/>
  <c r="J44" i="18"/>
  <c r="AF24" i="17"/>
  <c r="AF34" i="17"/>
  <c r="AF40" i="17"/>
  <c r="AF45" i="17"/>
  <c r="AF51" i="17"/>
  <c r="F24" i="16"/>
  <c r="F34" i="16"/>
  <c r="F40" i="16"/>
  <c r="F45" i="16"/>
  <c r="F51" i="16"/>
  <c r="AB21" i="17"/>
  <c r="AB22" i="17"/>
  <c r="M23" i="18"/>
  <c r="M33" i="18"/>
  <c r="M44" i="18"/>
  <c r="AV24" i="16"/>
  <c r="AV45" i="16"/>
  <c r="AV51" i="16"/>
  <c r="AV34" i="16"/>
  <c r="AV40" i="16"/>
  <c r="V23" i="17"/>
  <c r="V33" i="17"/>
  <c r="V44" i="17"/>
  <c r="T21" i="17"/>
  <c r="T22" i="17"/>
  <c r="AX15" i="16"/>
  <c r="AW10" i="16"/>
  <c r="AW13" i="16"/>
  <c r="AX14" i="16"/>
  <c r="AX10" i="16"/>
  <c r="AX13" i="16"/>
  <c r="AL46" i="16"/>
  <c r="AL50" i="16"/>
  <c r="AW35" i="16"/>
  <c r="AE45" i="16"/>
  <c r="AE51" i="16"/>
  <c r="AE34" i="16"/>
  <c r="AE40" i="16"/>
  <c r="AE24" i="16"/>
  <c r="W23" i="16"/>
  <c r="W44" i="16"/>
  <c r="W33" i="16"/>
  <c r="AK33" i="16"/>
  <c r="AK44" i="16"/>
  <c r="AK23" i="16"/>
  <c r="AS21" i="17"/>
  <c r="AS22" i="17"/>
  <c r="E30" i="16"/>
  <c r="F27" i="16"/>
  <c r="AU44" i="16"/>
  <c r="AU33" i="16"/>
  <c r="AU23" i="16"/>
  <c r="J24" i="16"/>
  <c r="J34" i="16"/>
  <c r="J40" i="16"/>
  <c r="J45" i="16"/>
  <c r="J51" i="16"/>
  <c r="AH23" i="17"/>
  <c r="AH33" i="17"/>
  <c r="AH44" i="17"/>
  <c r="R23" i="17"/>
  <c r="R33" i="17"/>
  <c r="R44" i="17"/>
  <c r="D35" i="18"/>
  <c r="D39" i="18"/>
  <c r="AS33" i="16"/>
  <c r="AS23" i="16"/>
  <c r="AS44" i="16"/>
  <c r="AA45" i="16"/>
  <c r="AA51" i="16"/>
  <c r="AA24" i="16"/>
  <c r="AA34" i="16"/>
  <c r="AA40" i="16"/>
  <c r="AF44" i="16"/>
  <c r="AF23" i="16"/>
  <c r="AF33" i="16"/>
  <c r="S34" i="16"/>
  <c r="S40" i="16"/>
  <c r="S24" i="16"/>
  <c r="S45" i="16"/>
  <c r="S51" i="16"/>
  <c r="H23" i="16"/>
  <c r="H44" i="16"/>
  <c r="H33" i="16"/>
  <c r="AH45" i="17"/>
  <c r="AH51" i="17"/>
  <c r="AH24" i="17"/>
  <c r="AH34" i="17"/>
  <c r="AH40" i="17"/>
  <c r="Z45" i="17"/>
  <c r="Z51" i="17"/>
  <c r="Z24" i="17"/>
  <c r="Z34" i="17"/>
  <c r="Z40" i="17"/>
  <c r="R45" i="17"/>
  <c r="R51" i="17"/>
  <c r="R24" i="17"/>
  <c r="R34" i="17"/>
  <c r="R40" i="17"/>
  <c r="J45" i="17"/>
  <c r="J51" i="17"/>
  <c r="J24" i="17"/>
  <c r="J34" i="17"/>
  <c r="J40" i="17"/>
  <c r="AC33" i="16"/>
  <c r="AC23" i="16"/>
  <c r="AC44" i="16"/>
  <c r="AG24" i="17"/>
  <c r="AG34" i="17"/>
  <c r="AG40" i="17"/>
  <c r="AG45" i="17"/>
  <c r="AG51" i="17"/>
  <c r="Q24" i="17"/>
  <c r="Q34" i="17"/>
  <c r="Q40" i="17"/>
  <c r="Q45" i="17"/>
  <c r="Q51" i="17"/>
  <c r="AT39" i="18"/>
  <c r="AM45" i="18"/>
  <c r="AM51" i="18"/>
  <c r="AM34" i="18"/>
  <c r="AM40" i="18"/>
  <c r="AM24" i="18"/>
  <c r="AD23" i="18"/>
  <c r="AD33" i="18"/>
  <c r="AD44" i="18"/>
  <c r="V23" i="18"/>
  <c r="V33" i="18"/>
  <c r="V44" i="18"/>
  <c r="N23" i="18"/>
  <c r="N33" i="18"/>
  <c r="N44" i="18"/>
  <c r="F23" i="18"/>
  <c r="F33" i="18"/>
  <c r="F44" i="18"/>
  <c r="AP21" i="18"/>
  <c r="AP22" i="18"/>
  <c r="AH46" i="16"/>
  <c r="AH50" i="16"/>
  <c r="L45" i="16"/>
  <c r="L51" i="16"/>
  <c r="L24" i="16"/>
  <c r="L34" i="16"/>
  <c r="L40" i="16"/>
  <c r="I44" i="16"/>
  <c r="I23" i="16"/>
  <c r="I33" i="16"/>
  <c r="AV33" i="17"/>
  <c r="AV44" i="17"/>
  <c r="AV23" i="17"/>
  <c r="AK23" i="17"/>
  <c r="AK33" i="17"/>
  <c r="AK44" i="17"/>
  <c r="AC24" i="17"/>
  <c r="AC34" i="17"/>
  <c r="AC40" i="17"/>
  <c r="AC45" i="17"/>
  <c r="AC51" i="17"/>
  <c r="P24" i="17"/>
  <c r="P34" i="17"/>
  <c r="P40" i="17"/>
  <c r="P45" i="17"/>
  <c r="P51" i="17"/>
  <c r="AT50" i="18"/>
  <c r="P21" i="18"/>
  <c r="P22" i="18"/>
  <c r="R24" i="16"/>
  <c r="R45" i="16"/>
  <c r="R51" i="16"/>
  <c r="R34" i="16"/>
  <c r="R40" i="16"/>
  <c r="N50" i="16"/>
  <c r="M44" i="16"/>
  <c r="M33" i="16"/>
  <c r="M23" i="16"/>
  <c r="AN45" i="17"/>
  <c r="AN51" i="17"/>
  <c r="AN34" i="17"/>
  <c r="AN40" i="17"/>
  <c r="AN24" i="17"/>
  <c r="X50" i="17"/>
  <c r="P39" i="17"/>
  <c r="AZ10" i="18"/>
  <c r="AD24" i="16"/>
  <c r="AD45" i="16"/>
  <c r="AD51" i="16"/>
  <c r="AD34" i="16"/>
  <c r="AD40" i="16"/>
  <c r="L21" i="17"/>
  <c r="L22" i="17"/>
  <c r="AY45" i="18"/>
  <c r="AY51" i="18"/>
  <c r="AY24" i="18"/>
  <c r="AY34" i="18"/>
  <c r="AY40" i="18"/>
  <c r="O50" i="16"/>
  <c r="L50" i="16"/>
  <c r="L46" i="16"/>
  <c r="F23" i="17"/>
  <c r="F44" i="17"/>
  <c r="F33" i="17"/>
  <c r="AH23" i="18"/>
  <c r="AH44" i="18"/>
  <c r="AH33" i="18"/>
  <c r="I23" i="18"/>
  <c r="I33" i="18"/>
  <c r="I44" i="18"/>
  <c r="AW24" i="18"/>
  <c r="AW34" i="18"/>
  <c r="AW40" i="18"/>
  <c r="AW45" i="18"/>
  <c r="AW51" i="18"/>
  <c r="U23" i="18"/>
  <c r="U33" i="18"/>
  <c r="U44" i="18"/>
  <c r="AG24" i="18"/>
  <c r="AG34" i="18"/>
  <c r="AG40" i="18"/>
  <c r="AG45" i="18"/>
  <c r="AG51" i="18"/>
  <c r="G27" i="17"/>
  <c r="F30" i="17"/>
  <c r="AO21" i="16"/>
  <c r="AO22" i="16"/>
  <c r="AR21" i="16"/>
  <c r="AR22" i="16"/>
  <c r="Y21" i="16"/>
  <c r="Y22" i="16"/>
  <c r="AI23" i="16"/>
  <c r="AI33" i="16"/>
  <c r="AI44" i="16"/>
  <c r="Z23" i="17"/>
  <c r="Z33" i="17"/>
  <c r="Z44" i="17"/>
  <c r="AN21" i="18"/>
  <c r="AN22" i="18"/>
  <c r="AT24" i="16"/>
  <c r="AT34" i="16"/>
  <c r="AT40" i="16"/>
  <c r="AT45" i="16"/>
  <c r="AT51" i="16"/>
  <c r="Z34" i="16"/>
  <c r="Z40" i="16"/>
  <c r="Z24" i="16"/>
  <c r="Z45" i="16"/>
  <c r="Z51" i="16"/>
  <c r="T44" i="16"/>
  <c r="T23" i="16"/>
  <c r="T33" i="16"/>
  <c r="AZ10" i="16"/>
  <c r="D13" i="16"/>
  <c r="AL45" i="17"/>
  <c r="AL51" i="17"/>
  <c r="AL24" i="17"/>
  <c r="AL34" i="17"/>
  <c r="AL40" i="17"/>
  <c r="V45" i="17"/>
  <c r="V51" i="17"/>
  <c r="V24" i="17"/>
  <c r="V34" i="17"/>
  <c r="V40" i="17"/>
  <c r="AV21" i="18"/>
  <c r="AV22" i="18"/>
  <c r="P45" i="16"/>
  <c r="P51" i="16"/>
  <c r="P34" i="16"/>
  <c r="P40" i="16"/>
  <c r="P24" i="16"/>
  <c r="AT21" i="17"/>
  <c r="AT22" i="17"/>
  <c r="Y24" i="17"/>
  <c r="Y34" i="17"/>
  <c r="Y40" i="17"/>
  <c r="Y45" i="17"/>
  <c r="Y51" i="17"/>
  <c r="AX23" i="18"/>
  <c r="AX33" i="18"/>
  <c r="AX44" i="18"/>
  <c r="Z23" i="18"/>
  <c r="Z33" i="18"/>
  <c r="Z44" i="18"/>
  <c r="R23" i="18"/>
  <c r="R33" i="18"/>
  <c r="R44" i="18"/>
  <c r="AL21" i="18"/>
  <c r="AL22" i="18"/>
  <c r="K34" i="16"/>
  <c r="K40" i="16"/>
  <c r="K24" i="16"/>
  <c r="K45" i="16"/>
  <c r="K51" i="16"/>
  <c r="AX24" i="17"/>
  <c r="AX34" i="17"/>
  <c r="AX40" i="17"/>
  <c r="AX45" i="17"/>
  <c r="AX51" i="17"/>
  <c r="AU45" i="17"/>
  <c r="AU51" i="17"/>
  <c r="AU34" i="17"/>
  <c r="AU40" i="17"/>
  <c r="AU24" i="17"/>
  <c r="U23" i="17"/>
  <c r="U33" i="17"/>
  <c r="U44" i="17"/>
  <c r="M24" i="17"/>
  <c r="M34" i="17"/>
  <c r="M40" i="17"/>
  <c r="M45" i="17"/>
  <c r="M51" i="17"/>
  <c r="X21" i="18"/>
  <c r="X22" i="18"/>
  <c r="D39" i="17"/>
  <c r="AP23" i="16"/>
  <c r="AP44" i="16"/>
  <c r="AP33" i="16"/>
  <c r="R50" i="16"/>
  <c r="R46" i="16"/>
  <c r="N39" i="16"/>
  <c r="AR45" i="17"/>
  <c r="AR51" i="17"/>
  <c r="AR24" i="17"/>
  <c r="AR34" i="17"/>
  <c r="AR40" i="17"/>
  <c r="AF39" i="17"/>
  <c r="G44" i="17"/>
  <c r="G23" i="17"/>
  <c r="G33" i="17"/>
  <c r="AO46" i="18"/>
  <c r="AQ44" i="18"/>
  <c r="AQ23" i="18"/>
  <c r="AQ33" i="18"/>
  <c r="AB21" i="18"/>
  <c r="AB22" i="18"/>
  <c r="G23" i="16"/>
  <c r="G33" i="16"/>
  <c r="G44" i="16"/>
  <c r="Q23" i="18"/>
  <c r="Q33" i="18"/>
  <c r="Q44" i="18"/>
  <c r="G27" i="18"/>
  <c r="F30" i="18"/>
  <c r="AC23" i="18"/>
  <c r="AC33" i="18"/>
  <c r="AC44" i="18"/>
  <c r="Y23" i="18"/>
  <c r="Y33" i="18"/>
  <c r="Y44" i="18"/>
  <c r="X21" i="16"/>
  <c r="X22" i="16"/>
  <c r="V34" i="16"/>
  <c r="V40" i="16"/>
  <c r="V24" i="16"/>
  <c r="V45" i="16"/>
  <c r="V51" i="16"/>
  <c r="AI45" i="16"/>
  <c r="AI51" i="16"/>
  <c r="AI24" i="16"/>
  <c r="AI34" i="16"/>
  <c r="AI40" i="16"/>
  <c r="AA33" i="16"/>
  <c r="AA44" i="16"/>
  <c r="AA23" i="16"/>
  <c r="AF34" i="16"/>
  <c r="AF40" i="16"/>
  <c r="AF45" i="16"/>
  <c r="AF51" i="16"/>
  <c r="AF24" i="16"/>
  <c r="O34" i="16"/>
  <c r="O40" i="16"/>
  <c r="O24" i="16"/>
  <c r="O45" i="16"/>
  <c r="O51" i="16"/>
  <c r="AA21" i="17"/>
  <c r="AA22" i="17"/>
  <c r="S21" i="17"/>
  <c r="S22" i="17"/>
  <c r="AC24" i="16"/>
  <c r="AC34" i="16"/>
  <c r="AC40" i="16"/>
  <c r="AC45" i="16"/>
  <c r="AC51" i="16"/>
  <c r="AG23" i="17"/>
  <c r="AG33" i="17"/>
  <c r="AG44" i="17"/>
  <c r="AU33" i="18"/>
  <c r="AU44" i="18"/>
  <c r="AU23" i="18"/>
  <c r="AM23" i="18"/>
  <c r="AM33" i="18"/>
  <c r="AM44" i="18"/>
  <c r="W21" i="18"/>
  <c r="W22" i="18"/>
  <c r="O21" i="18"/>
  <c r="O22" i="18"/>
  <c r="AK33" i="18"/>
  <c r="AK44" i="18"/>
  <c r="AK23" i="18"/>
  <c r="N24" i="16"/>
  <c r="N34" i="16"/>
  <c r="N40" i="16"/>
  <c r="N45" i="16"/>
  <c r="N51" i="16"/>
  <c r="I34" i="16"/>
  <c r="I40" i="16"/>
  <c r="I45" i="16"/>
  <c r="I51" i="16"/>
  <c r="I24" i="16"/>
  <c r="AU23" i="17"/>
  <c r="AU33" i="17"/>
  <c r="AU44" i="17"/>
  <c r="U24" i="17"/>
  <c r="U34" i="17"/>
  <c r="U40" i="17"/>
  <c r="U45" i="17"/>
  <c r="U51" i="17"/>
  <c r="G34" i="16"/>
  <c r="G40" i="16"/>
  <c r="G24" i="16"/>
  <c r="G45" i="16"/>
  <c r="G51" i="16"/>
  <c r="AJ34" i="16"/>
  <c r="AJ40" i="16"/>
  <c r="AJ24" i="16"/>
  <c r="AJ45" i="16"/>
  <c r="AJ51" i="16"/>
  <c r="AB21" i="16"/>
  <c r="AB22" i="16"/>
  <c r="W45" i="16"/>
  <c r="W51" i="16"/>
  <c r="W34" i="16"/>
  <c r="W40" i="16"/>
  <c r="W24" i="16"/>
  <c r="AK24" i="16"/>
  <c r="AK34" i="16"/>
  <c r="AK40" i="16"/>
  <c r="AK45" i="16"/>
  <c r="AK51" i="16"/>
  <c r="U24" i="16"/>
  <c r="U40" i="16"/>
  <c r="U45" i="16"/>
  <c r="U51" i="16"/>
  <c r="AT23" i="16"/>
  <c r="AT33" i="16"/>
  <c r="AT44" i="16"/>
  <c r="J33" i="16"/>
  <c r="J23" i="16"/>
  <c r="J44" i="16"/>
  <c r="AD23" i="17"/>
  <c r="AD33" i="17"/>
  <c r="AD44" i="17"/>
  <c r="N23" i="17"/>
  <c r="N33" i="17"/>
  <c r="N44" i="17"/>
  <c r="AS21" i="18"/>
  <c r="AS22" i="18"/>
  <c r="AG24" i="16"/>
  <c r="AG45" i="16"/>
  <c r="AG51" i="16"/>
  <c r="AG34" i="16"/>
  <c r="AG40" i="16"/>
  <c r="Z23" i="16"/>
  <c r="Z33" i="16"/>
  <c r="Z44" i="16"/>
  <c r="T34" i="16"/>
  <c r="T40" i="16"/>
  <c r="T45" i="16"/>
  <c r="T51" i="16"/>
  <c r="T24" i="16"/>
  <c r="Q34" i="16"/>
  <c r="Q40" i="16"/>
  <c r="Q45" i="16"/>
  <c r="Q51" i="16"/>
  <c r="Q24" i="16"/>
  <c r="H45" i="16"/>
  <c r="H51" i="16"/>
  <c r="H24" i="16"/>
  <c r="H34" i="16"/>
  <c r="H40" i="16"/>
  <c r="AM21" i="17"/>
  <c r="AM22" i="17"/>
  <c r="AE21" i="17"/>
  <c r="AE22" i="17"/>
  <c r="W21" i="17"/>
  <c r="W22" i="17"/>
  <c r="O21" i="17"/>
  <c r="O22" i="17"/>
  <c r="AM22" i="16"/>
  <c r="AM21" i="16"/>
  <c r="P44" i="16"/>
  <c r="P33" i="16"/>
  <c r="P23" i="16"/>
  <c r="AY23" i="17"/>
  <c r="AY33" i="17"/>
  <c r="AY44" i="17"/>
  <c r="AP33" i="17"/>
  <c r="AP23" i="17"/>
  <c r="AP44" i="17"/>
  <c r="Y23" i="17"/>
  <c r="Y33" i="17"/>
  <c r="Y44" i="17"/>
  <c r="AJ21" i="18"/>
  <c r="AJ22" i="18"/>
  <c r="AA21" i="18"/>
  <c r="AA22" i="18"/>
  <c r="S21" i="18"/>
  <c r="S22" i="18"/>
  <c r="K21" i="18"/>
  <c r="K22" i="18"/>
  <c r="E22" i="18"/>
  <c r="E21" i="18"/>
  <c r="U50" i="16"/>
  <c r="AH39" i="16"/>
  <c r="K23" i="16"/>
  <c r="K44" i="16"/>
  <c r="K33" i="16"/>
  <c r="AY24" i="17"/>
  <c r="AY34" i="17"/>
  <c r="AY40" i="17"/>
  <c r="AY45" i="17"/>
  <c r="AY51" i="17"/>
  <c r="AV45" i="17"/>
  <c r="AV51" i="17"/>
  <c r="AV24" i="17"/>
  <c r="AV34" i="17"/>
  <c r="AV40" i="17"/>
  <c r="AK24" i="17"/>
  <c r="AK34" i="17"/>
  <c r="AK40" i="17"/>
  <c r="AK45" i="17"/>
  <c r="AK51" i="17"/>
  <c r="X24" i="17"/>
  <c r="X34" i="17"/>
  <c r="X40" i="17"/>
  <c r="X45" i="17"/>
  <c r="X51" i="17"/>
  <c r="M23" i="17"/>
  <c r="M33" i="17"/>
  <c r="M44" i="17"/>
  <c r="AF21" i="18"/>
  <c r="AF22" i="18"/>
  <c r="L21" i="18"/>
  <c r="L22" i="18"/>
  <c r="F33" i="16"/>
  <c r="F23" i="16"/>
  <c r="F44" i="16"/>
  <c r="AR23" i="17"/>
  <c r="AR44" i="17"/>
  <c r="AR33" i="17"/>
  <c r="AF50" i="17"/>
  <c r="X35" i="17"/>
  <c r="X39" i="17"/>
  <c r="G34" i="17"/>
  <c r="G40" i="17"/>
  <c r="G45" i="17"/>
  <c r="G51" i="17"/>
  <c r="G24" i="17"/>
  <c r="AR35" i="18"/>
  <c r="AR40" i="18"/>
  <c r="AJ21" i="17"/>
  <c r="AJ22" i="17"/>
  <c r="H10" i="17"/>
  <c r="AT45" i="18"/>
  <c r="AT51" i="18"/>
  <c r="AT34" i="18"/>
  <c r="AT40" i="18"/>
  <c r="AT24" i="18"/>
  <c r="D34" i="17"/>
  <c r="D40" i="17"/>
  <c r="D24" i="17"/>
  <c r="D45" i="17"/>
  <c r="D51" i="17"/>
  <c r="O39" i="16"/>
  <c r="O35" i="16"/>
  <c r="L35" i="16"/>
  <c r="L39" i="16"/>
  <c r="F22" i="17"/>
  <c r="AH24" i="18"/>
  <c r="AH34" i="18"/>
  <c r="AH40" i="18"/>
  <c r="AH45" i="18"/>
  <c r="AH51" i="18"/>
  <c r="I24" i="18"/>
  <c r="I45" i="18"/>
  <c r="I51" i="18"/>
  <c r="I34" i="18"/>
  <c r="I40" i="18"/>
  <c r="AW33" i="18"/>
  <c r="AW23" i="18"/>
  <c r="AW44" i="18"/>
  <c r="U24" i="18"/>
  <c r="U45" i="18"/>
  <c r="U51" i="18"/>
  <c r="U34" i="18"/>
  <c r="U40" i="18"/>
  <c r="AG33" i="18"/>
  <c r="AG23" i="18"/>
  <c r="AG44" i="18"/>
  <c r="AJ24" i="17"/>
  <c r="AJ34" i="17"/>
  <c r="AJ40" i="17"/>
  <c r="AJ45" i="17"/>
  <c r="AJ51" i="17"/>
  <c r="AR50" i="17"/>
  <c r="AR46" i="17"/>
  <c r="F35" i="16"/>
  <c r="F39" i="16"/>
  <c r="AF33" i="18"/>
  <c r="AF44" i="18"/>
  <c r="AF23" i="18"/>
  <c r="K39" i="16"/>
  <c r="K35" i="16"/>
  <c r="E24" i="18"/>
  <c r="E45" i="18"/>
  <c r="E51" i="18"/>
  <c r="E34" i="18"/>
  <c r="E40" i="18"/>
  <c r="AZ22" i="18"/>
  <c r="S44" i="18"/>
  <c r="S33" i="18"/>
  <c r="S23" i="18"/>
  <c r="AJ44" i="18"/>
  <c r="AJ33" i="18"/>
  <c r="AJ23" i="18"/>
  <c r="AP50" i="17"/>
  <c r="AP46" i="17"/>
  <c r="AY39" i="17"/>
  <c r="AY35" i="17"/>
  <c r="P50" i="16"/>
  <c r="P46" i="16"/>
  <c r="O44" i="17"/>
  <c r="O33" i="17"/>
  <c r="O23" i="17"/>
  <c r="AE44" i="17"/>
  <c r="AE33" i="17"/>
  <c r="AE23" i="17"/>
  <c r="Z46" i="16"/>
  <c r="Z50" i="16"/>
  <c r="N46" i="17"/>
  <c r="N50" i="17"/>
  <c r="AD35" i="17"/>
  <c r="AD39" i="17"/>
  <c r="J39" i="16"/>
  <c r="J35" i="16"/>
  <c r="AU46" i="17"/>
  <c r="AU50" i="17"/>
  <c r="O34" i="18"/>
  <c r="O40" i="18"/>
  <c r="O45" i="18"/>
  <c r="O51" i="18"/>
  <c r="O24" i="18"/>
  <c r="AM46" i="18"/>
  <c r="AM50" i="18"/>
  <c r="AU46" i="18"/>
  <c r="AU50" i="18"/>
  <c r="S34" i="17"/>
  <c r="S40" i="17"/>
  <c r="S45" i="17"/>
  <c r="S51" i="17"/>
  <c r="S24" i="17"/>
  <c r="AA35" i="16"/>
  <c r="AA39" i="16"/>
  <c r="X34" i="16"/>
  <c r="X40" i="16"/>
  <c r="X45" i="16"/>
  <c r="X51" i="16"/>
  <c r="X24" i="16"/>
  <c r="AB24" i="18"/>
  <c r="AB34" i="18"/>
  <c r="AB40" i="18"/>
  <c r="AB45" i="18"/>
  <c r="AB51" i="18"/>
  <c r="AQ46" i="18"/>
  <c r="AQ50" i="18"/>
  <c r="G50" i="17"/>
  <c r="G46" i="17"/>
  <c r="X33" i="18"/>
  <c r="X44" i="18"/>
  <c r="X23" i="18"/>
  <c r="U46" i="17"/>
  <c r="U50" i="17"/>
  <c r="AL34" i="18"/>
  <c r="AL40" i="18"/>
  <c r="AL24" i="18"/>
  <c r="AL45" i="18"/>
  <c r="AL51" i="18"/>
  <c r="AX46" i="18"/>
  <c r="AX50" i="18"/>
  <c r="AV44" i="18"/>
  <c r="AV33" i="18"/>
  <c r="AV23" i="18"/>
  <c r="Z46" i="17"/>
  <c r="Z50" i="17"/>
  <c r="AI35" i="16"/>
  <c r="AI39" i="16"/>
  <c r="AR34" i="16"/>
  <c r="AR40" i="16"/>
  <c r="AR45" i="16"/>
  <c r="AR51" i="16"/>
  <c r="AR24" i="16"/>
  <c r="I39" i="18"/>
  <c r="I35" i="18"/>
  <c r="L33" i="17"/>
  <c r="L44" i="17"/>
  <c r="L23" i="17"/>
  <c r="P24" i="18"/>
  <c r="P34" i="18"/>
  <c r="P40" i="18"/>
  <c r="P45" i="18"/>
  <c r="P51" i="18"/>
  <c r="I39" i="16"/>
  <c r="I35" i="16"/>
  <c r="AP45" i="18"/>
  <c r="AP51" i="18"/>
  <c r="AP24" i="18"/>
  <c r="AP34" i="18"/>
  <c r="AP40" i="18"/>
  <c r="V46" i="18"/>
  <c r="V50" i="18"/>
  <c r="AD35" i="18"/>
  <c r="AD39" i="18"/>
  <c r="AU35" i="16"/>
  <c r="AU39" i="16"/>
  <c r="AS34" i="17"/>
  <c r="AS40" i="17"/>
  <c r="AS45" i="17"/>
  <c r="AS51" i="17"/>
  <c r="AS24" i="17"/>
  <c r="AK39" i="16"/>
  <c r="AK35" i="16"/>
  <c r="T24" i="17"/>
  <c r="T34" i="17"/>
  <c r="T40" i="17"/>
  <c r="T45" i="17"/>
  <c r="T51" i="17"/>
  <c r="M46" i="18"/>
  <c r="M50" i="18"/>
  <c r="AB33" i="17"/>
  <c r="AB44" i="17"/>
  <c r="AB23" i="17"/>
  <c r="J35" i="18"/>
  <c r="J39" i="18"/>
  <c r="Q35" i="16"/>
  <c r="Q39" i="16"/>
  <c r="AV50" i="16"/>
  <c r="AV46" i="16"/>
  <c r="H24" i="18"/>
  <c r="H34" i="18"/>
  <c r="H40" i="18"/>
  <c r="H45" i="18"/>
  <c r="H51" i="18"/>
  <c r="AD46" i="16"/>
  <c r="AD50" i="16"/>
  <c r="AN35" i="17"/>
  <c r="AN39" i="17"/>
  <c r="D46" i="17"/>
  <c r="E23" i="17"/>
  <c r="E33" i="17"/>
  <c r="E44" i="17"/>
  <c r="AX50" i="17"/>
  <c r="AX46" i="17"/>
  <c r="AE44" i="18"/>
  <c r="AE23" i="18"/>
  <c r="AE33" i="18"/>
  <c r="K34" i="17"/>
  <c r="K40" i="17"/>
  <c r="K45" i="17"/>
  <c r="K51" i="17"/>
  <c r="K24" i="17"/>
  <c r="S39" i="16"/>
  <c r="S35" i="16"/>
  <c r="AL46" i="17"/>
  <c r="AL50" i="17"/>
  <c r="AE35" i="16"/>
  <c r="AE39" i="16"/>
  <c r="AO44" i="17"/>
  <c r="AO33" i="17"/>
  <c r="AO23" i="17"/>
  <c r="AG35" i="18"/>
  <c r="AG39" i="18"/>
  <c r="AW50" i="18"/>
  <c r="AW46" i="18"/>
  <c r="AJ33" i="17"/>
  <c r="AJ44" i="17"/>
  <c r="AJ23" i="17"/>
  <c r="AF46" i="17"/>
  <c r="L24" i="18"/>
  <c r="L34" i="18"/>
  <c r="L40" i="18"/>
  <c r="L45" i="18"/>
  <c r="L51" i="18"/>
  <c r="M46" i="17"/>
  <c r="M50" i="17"/>
  <c r="K46" i="16"/>
  <c r="K50" i="16"/>
  <c r="U46" i="16"/>
  <c r="K34" i="18"/>
  <c r="K40" i="18"/>
  <c r="K45" i="18"/>
  <c r="K51" i="18"/>
  <c r="K24" i="18"/>
  <c r="AA34" i="18"/>
  <c r="AA40" i="18"/>
  <c r="AA45" i="18"/>
  <c r="AA51" i="18"/>
  <c r="AA24" i="18"/>
  <c r="Y46" i="17"/>
  <c r="Y50" i="17"/>
  <c r="AM33" i="16"/>
  <c r="AM44" i="16"/>
  <c r="AM23" i="16"/>
  <c r="W34" i="17"/>
  <c r="W40" i="17"/>
  <c r="W45" i="17"/>
  <c r="W51" i="17"/>
  <c r="W24" i="17"/>
  <c r="AM34" i="17"/>
  <c r="AM40" i="17"/>
  <c r="AM24" i="17"/>
  <c r="AM45" i="17"/>
  <c r="AM51" i="17"/>
  <c r="Z39" i="16"/>
  <c r="Z35" i="16"/>
  <c r="N35" i="17"/>
  <c r="N39" i="17"/>
  <c r="AT46" i="16"/>
  <c r="AT50" i="16"/>
  <c r="AB34" i="16"/>
  <c r="AB40" i="16"/>
  <c r="AB24" i="16"/>
  <c r="AB45" i="16"/>
  <c r="AB51" i="16"/>
  <c r="AU39" i="17"/>
  <c r="AU35" i="17"/>
  <c r="O44" i="18"/>
  <c r="O33" i="18"/>
  <c r="O23" i="18"/>
  <c r="AM35" i="18"/>
  <c r="AM39" i="18"/>
  <c r="AU35" i="18"/>
  <c r="AU39" i="18"/>
  <c r="S44" i="17"/>
  <c r="S33" i="17"/>
  <c r="S23" i="17"/>
  <c r="X44" i="16"/>
  <c r="X23" i="16"/>
  <c r="X33" i="16"/>
  <c r="AC46" i="18"/>
  <c r="AC50" i="18"/>
  <c r="H27" i="18"/>
  <c r="G30" i="18"/>
  <c r="G46" i="16"/>
  <c r="G50" i="16"/>
  <c r="AB33" i="18"/>
  <c r="AB44" i="18"/>
  <c r="AB23" i="18"/>
  <c r="U39" i="17"/>
  <c r="U35" i="17"/>
  <c r="AL23" i="18"/>
  <c r="AL33" i="18"/>
  <c r="AL44" i="18"/>
  <c r="Z46" i="18"/>
  <c r="Z50" i="18"/>
  <c r="AX39" i="18"/>
  <c r="AX35" i="18"/>
  <c r="T39" i="16"/>
  <c r="T35" i="16"/>
  <c r="Z35" i="17"/>
  <c r="Z39" i="17"/>
  <c r="AR44" i="16"/>
  <c r="AR23" i="16"/>
  <c r="AR33" i="16"/>
  <c r="H27" i="17"/>
  <c r="G30" i="17"/>
  <c r="U46" i="18"/>
  <c r="U50" i="18"/>
  <c r="F34" i="17"/>
  <c r="F35" i="17"/>
  <c r="F39" i="17"/>
  <c r="M39" i="16"/>
  <c r="M35" i="16"/>
  <c r="P33" i="18"/>
  <c r="P44" i="18"/>
  <c r="P23" i="18"/>
  <c r="AP23" i="18"/>
  <c r="AP33" i="18"/>
  <c r="AP44" i="18"/>
  <c r="N46" i="18"/>
  <c r="N50" i="18"/>
  <c r="V35" i="18"/>
  <c r="V39" i="18"/>
  <c r="AT35" i="18"/>
  <c r="AC50" i="16"/>
  <c r="AC46" i="16"/>
  <c r="H35" i="16"/>
  <c r="H39" i="16"/>
  <c r="AF50" i="16"/>
  <c r="AF46" i="16"/>
  <c r="AS50" i="16"/>
  <c r="AS46" i="16"/>
  <c r="AH46" i="17"/>
  <c r="AH50" i="17"/>
  <c r="AU46" i="16"/>
  <c r="AU50" i="16"/>
  <c r="AS44" i="17"/>
  <c r="AS23" i="17"/>
  <c r="AS33" i="17"/>
  <c r="W35" i="16"/>
  <c r="W39" i="16"/>
  <c r="T33" i="17"/>
  <c r="T44" i="17"/>
  <c r="T23" i="17"/>
  <c r="M39" i="18"/>
  <c r="M35" i="18"/>
  <c r="AG35" i="16"/>
  <c r="AG39" i="16"/>
  <c r="AV39" i="16"/>
  <c r="AV35" i="16"/>
  <c r="H33" i="18"/>
  <c r="H44" i="18"/>
  <c r="H23" i="18"/>
  <c r="AY50" i="18"/>
  <c r="AY46" i="18"/>
  <c r="AD39" i="16"/>
  <c r="AD35" i="16"/>
  <c r="P46" i="17"/>
  <c r="AN46" i="17"/>
  <c r="AN50" i="17"/>
  <c r="T24" i="18"/>
  <c r="T34" i="18"/>
  <c r="T40" i="18"/>
  <c r="T45" i="18"/>
  <c r="T51" i="18"/>
  <c r="AC46" i="17"/>
  <c r="AC50" i="17"/>
  <c r="G34" i="18"/>
  <c r="G40" i="18"/>
  <c r="G45" i="18"/>
  <c r="G51" i="18"/>
  <c r="G24" i="18"/>
  <c r="Q46" i="17"/>
  <c r="Q50" i="17"/>
  <c r="K44" i="17"/>
  <c r="K33" i="17"/>
  <c r="K23" i="17"/>
  <c r="S46" i="16"/>
  <c r="S50" i="16"/>
  <c r="AL35" i="17"/>
  <c r="AL39" i="17"/>
  <c r="F50" i="16"/>
  <c r="F46" i="16"/>
  <c r="L33" i="18"/>
  <c r="L44" i="18"/>
  <c r="L23" i="18"/>
  <c r="M39" i="17"/>
  <c r="M35" i="17"/>
  <c r="K44" i="18"/>
  <c r="K23" i="18"/>
  <c r="K33" i="18"/>
  <c r="AA44" i="18"/>
  <c r="AA23" i="18"/>
  <c r="AA33" i="18"/>
  <c r="Y39" i="17"/>
  <c r="Y35" i="17"/>
  <c r="AP35" i="17"/>
  <c r="AP39" i="17"/>
  <c r="AM45" i="16"/>
  <c r="AM51" i="16"/>
  <c r="AM24" i="16"/>
  <c r="AM34" i="16"/>
  <c r="AM40" i="16"/>
  <c r="W44" i="17"/>
  <c r="W33" i="17"/>
  <c r="W23" i="17"/>
  <c r="AM23" i="17"/>
  <c r="AM33" i="17"/>
  <c r="AM44" i="17"/>
  <c r="AS24" i="18"/>
  <c r="AS34" i="18"/>
  <c r="AS40" i="18"/>
  <c r="AS45" i="18"/>
  <c r="AS51" i="18"/>
  <c r="J50" i="16"/>
  <c r="J46" i="16"/>
  <c r="AT39" i="16"/>
  <c r="AT35" i="16"/>
  <c r="AB44" i="16"/>
  <c r="AB23" i="16"/>
  <c r="AB33" i="16"/>
  <c r="AK50" i="18"/>
  <c r="AK46" i="18"/>
  <c r="W34" i="18"/>
  <c r="W40" i="18"/>
  <c r="W45" i="18"/>
  <c r="W51" i="18"/>
  <c r="W24" i="18"/>
  <c r="AG46" i="17"/>
  <c r="AG50" i="17"/>
  <c r="AA34" i="17"/>
  <c r="AA40" i="17"/>
  <c r="AA45" i="17"/>
  <c r="AA51" i="17"/>
  <c r="AA24" i="17"/>
  <c r="Y46" i="18"/>
  <c r="Y50" i="18"/>
  <c r="AC39" i="18"/>
  <c r="AC35" i="18"/>
  <c r="Q46" i="18"/>
  <c r="Q50" i="18"/>
  <c r="G39" i="16"/>
  <c r="G35" i="16"/>
  <c r="AQ35" i="18"/>
  <c r="AQ39" i="18"/>
  <c r="G35" i="17"/>
  <c r="G39" i="17"/>
  <c r="AF35" i="17"/>
  <c r="AP39" i="16"/>
  <c r="AP35" i="16"/>
  <c r="D35" i="17"/>
  <c r="R46" i="18"/>
  <c r="R50" i="18"/>
  <c r="Z35" i="18"/>
  <c r="Z39" i="18"/>
  <c r="AT24" i="17"/>
  <c r="AT45" i="17"/>
  <c r="AT51" i="17"/>
  <c r="AT34" i="17"/>
  <c r="AT40" i="17"/>
  <c r="AN34" i="18"/>
  <c r="AN40" i="18"/>
  <c r="AN45" i="18"/>
  <c r="AN51" i="18"/>
  <c r="AN24" i="18"/>
  <c r="Y24" i="16"/>
  <c r="Y34" i="16"/>
  <c r="Y40" i="16"/>
  <c r="Y45" i="16"/>
  <c r="Y51" i="16"/>
  <c r="AO24" i="16"/>
  <c r="AO34" i="16"/>
  <c r="AO40" i="16"/>
  <c r="AO45" i="16"/>
  <c r="AO51" i="16"/>
  <c r="U39" i="18"/>
  <c r="U35" i="18"/>
  <c r="AH39" i="18"/>
  <c r="AH35" i="18"/>
  <c r="F50" i="17"/>
  <c r="P35" i="17"/>
  <c r="M50" i="16"/>
  <c r="M46" i="16"/>
  <c r="AK46" i="17"/>
  <c r="AK50" i="17"/>
  <c r="AV46" i="17"/>
  <c r="AV50" i="17"/>
  <c r="I46" i="16"/>
  <c r="I50" i="16"/>
  <c r="F46" i="18"/>
  <c r="F50" i="18"/>
  <c r="N35" i="18"/>
  <c r="N39" i="18"/>
  <c r="H50" i="16"/>
  <c r="H46" i="16"/>
  <c r="R46" i="17"/>
  <c r="R50" i="17"/>
  <c r="AH35" i="17"/>
  <c r="AH39" i="17"/>
  <c r="F30" i="16"/>
  <c r="G27" i="16"/>
  <c r="W50" i="16"/>
  <c r="W46" i="16"/>
  <c r="AY21" i="16"/>
  <c r="AY22" i="16"/>
  <c r="V46" i="17"/>
  <c r="V50" i="17"/>
  <c r="AI23" i="18"/>
  <c r="AI33" i="18"/>
  <c r="AI44" i="18"/>
  <c r="Q50" i="16"/>
  <c r="Q46" i="16"/>
  <c r="J46" i="17"/>
  <c r="J50" i="17"/>
  <c r="V46" i="16"/>
  <c r="V50" i="16"/>
  <c r="AJ35" i="16"/>
  <c r="AJ39" i="16"/>
  <c r="AY35" i="18"/>
  <c r="AY39" i="18"/>
  <c r="R35" i="16"/>
  <c r="T33" i="18"/>
  <c r="T44" i="18"/>
  <c r="T23" i="18"/>
  <c r="AC39" i="17"/>
  <c r="AC35" i="17"/>
  <c r="AX39" i="17"/>
  <c r="AX35" i="17"/>
  <c r="G44" i="18"/>
  <c r="G23" i="18"/>
  <c r="G33" i="18"/>
  <c r="Q39" i="17"/>
  <c r="Q35" i="17"/>
  <c r="AI34" i="17"/>
  <c r="AI40" i="17"/>
  <c r="AI45" i="17"/>
  <c r="AI51" i="17"/>
  <c r="AI24" i="17"/>
  <c r="AW34" i="17"/>
  <c r="AW40" i="17"/>
  <c r="AW24" i="17"/>
  <c r="AW45" i="17"/>
  <c r="AW51" i="17"/>
  <c r="AE50" i="16"/>
  <c r="AE46" i="16"/>
  <c r="AG46" i="18"/>
  <c r="AG50" i="18"/>
  <c r="AW35" i="18"/>
  <c r="AW39" i="18"/>
  <c r="F45" i="17"/>
  <c r="F51" i="17"/>
  <c r="F24" i="17"/>
  <c r="F40" i="17"/>
  <c r="H13" i="17"/>
  <c r="AZ10" i="17"/>
  <c r="AR35" i="17"/>
  <c r="AR39" i="17"/>
  <c r="AF24" i="18"/>
  <c r="AF34" i="18"/>
  <c r="AF40" i="18"/>
  <c r="AF45" i="18"/>
  <c r="AF51" i="18"/>
  <c r="AH35" i="16"/>
  <c r="E23" i="18"/>
  <c r="E33" i="18"/>
  <c r="E44" i="18"/>
  <c r="AZ21" i="18"/>
  <c r="S34" i="18"/>
  <c r="S40" i="18"/>
  <c r="S45" i="18"/>
  <c r="S51" i="18"/>
  <c r="S24" i="18"/>
  <c r="AJ34" i="18"/>
  <c r="AJ40" i="18"/>
  <c r="AJ24" i="18"/>
  <c r="AJ45" i="18"/>
  <c r="AJ51" i="18"/>
  <c r="AY46" i="17"/>
  <c r="AY50" i="17"/>
  <c r="P35" i="16"/>
  <c r="P39" i="16"/>
  <c r="O34" i="17"/>
  <c r="O40" i="17"/>
  <c r="O45" i="17"/>
  <c r="O51" i="17"/>
  <c r="O24" i="17"/>
  <c r="AE34" i="17"/>
  <c r="AE40" i="17"/>
  <c r="AE45" i="17"/>
  <c r="AE51" i="17"/>
  <c r="AE24" i="17"/>
  <c r="AS33" i="18"/>
  <c r="AS44" i="18"/>
  <c r="AS23" i="18"/>
  <c r="AD46" i="17"/>
  <c r="AD50" i="17"/>
  <c r="AK35" i="18"/>
  <c r="AK39" i="18"/>
  <c r="W44" i="18"/>
  <c r="W23" i="18"/>
  <c r="W33" i="18"/>
  <c r="AG39" i="17"/>
  <c r="AG35" i="17"/>
  <c r="AA44" i="17"/>
  <c r="AA33" i="17"/>
  <c r="AA23" i="17"/>
  <c r="AA50" i="16"/>
  <c r="AA46" i="16"/>
  <c r="Y39" i="18"/>
  <c r="Y35" i="18"/>
  <c r="Q39" i="18"/>
  <c r="Q35" i="18"/>
  <c r="N35" i="16"/>
  <c r="AP46" i="16"/>
  <c r="AP50" i="16"/>
  <c r="X24" i="18"/>
  <c r="X34" i="18"/>
  <c r="X40" i="18"/>
  <c r="X45" i="18"/>
  <c r="X51" i="18"/>
  <c r="R35" i="18"/>
  <c r="R39" i="18"/>
  <c r="AT33" i="17"/>
  <c r="AT23" i="17"/>
  <c r="AT44" i="17"/>
  <c r="AV34" i="18"/>
  <c r="AV40" i="18"/>
  <c r="AV45" i="18"/>
  <c r="AV51" i="18"/>
  <c r="AV24" i="18"/>
  <c r="E21" i="16"/>
  <c r="E22" i="16"/>
  <c r="T50" i="16"/>
  <c r="T46" i="16"/>
  <c r="AN44" i="18"/>
  <c r="AN23" i="18"/>
  <c r="AN33" i="18"/>
  <c r="AI46" i="16"/>
  <c r="AI50" i="16"/>
  <c r="Y33" i="16"/>
  <c r="Y23" i="16"/>
  <c r="Y44" i="16"/>
  <c r="AO33" i="16"/>
  <c r="AO44" i="16"/>
  <c r="AO23" i="16"/>
  <c r="I46" i="18"/>
  <c r="I50" i="18"/>
  <c r="AH46" i="18"/>
  <c r="AH50" i="18"/>
  <c r="O46" i="16"/>
  <c r="L24" i="17"/>
  <c r="L34" i="17"/>
  <c r="L40" i="17"/>
  <c r="L45" i="17"/>
  <c r="L51" i="17"/>
  <c r="X46" i="17"/>
  <c r="N46" i="16"/>
  <c r="AT46" i="18"/>
  <c r="AK39" i="17"/>
  <c r="AK35" i="17"/>
  <c r="AV35" i="17"/>
  <c r="AV39" i="17"/>
  <c r="F35" i="18"/>
  <c r="F39" i="18"/>
  <c r="AD46" i="18"/>
  <c r="AD50" i="18"/>
  <c r="AC39" i="16"/>
  <c r="AC35" i="16"/>
  <c r="AF35" i="16"/>
  <c r="AF39" i="16"/>
  <c r="AS35" i="16"/>
  <c r="AS39" i="16"/>
  <c r="R35" i="17"/>
  <c r="R39" i="17"/>
  <c r="AK50" i="16"/>
  <c r="AK46" i="16"/>
  <c r="V35" i="17"/>
  <c r="V39" i="17"/>
  <c r="AB24" i="17"/>
  <c r="AB34" i="17"/>
  <c r="AB40" i="17"/>
  <c r="AB45" i="17"/>
  <c r="AB51" i="17"/>
  <c r="J46" i="18"/>
  <c r="J50" i="18"/>
  <c r="AI45" i="18"/>
  <c r="AI51" i="18"/>
  <c r="AI24" i="18"/>
  <c r="AI34" i="18"/>
  <c r="AI40" i="18"/>
  <c r="AG50" i="16"/>
  <c r="AG46" i="16"/>
  <c r="J35" i="17"/>
  <c r="J39" i="17"/>
  <c r="V39" i="16"/>
  <c r="V35" i="16"/>
  <c r="AJ46" i="16"/>
  <c r="AJ50" i="16"/>
  <c r="E24" i="17"/>
  <c r="E34" i="17"/>
  <c r="E40" i="17"/>
  <c r="E45" i="17"/>
  <c r="E51" i="17"/>
  <c r="AE34" i="18"/>
  <c r="AE40" i="18"/>
  <c r="AE45" i="18"/>
  <c r="AE51" i="18"/>
  <c r="AE24" i="18"/>
  <c r="AI44" i="17"/>
  <c r="AI33" i="17"/>
  <c r="AI23" i="17"/>
  <c r="AW44" i="17"/>
  <c r="AW33" i="17"/>
  <c r="AW23" i="17"/>
  <c r="AO34" i="17"/>
  <c r="AO40" i="17"/>
  <c r="AO24" i="17"/>
  <c r="AO45" i="17"/>
  <c r="AO51" i="17"/>
  <c r="AI35" i="17"/>
  <c r="AI39" i="17"/>
  <c r="AO50" i="16"/>
  <c r="AO46" i="16"/>
  <c r="Y39" i="16"/>
  <c r="Y35" i="16"/>
  <c r="E34" i="16"/>
  <c r="E40" i="16"/>
  <c r="E45" i="16"/>
  <c r="E51" i="16"/>
  <c r="E24" i="16"/>
  <c r="AZ22" i="16"/>
  <c r="AA46" i="17"/>
  <c r="AA50" i="17"/>
  <c r="AS39" i="18"/>
  <c r="AS35" i="18"/>
  <c r="AZ23" i="18"/>
  <c r="I22" i="17"/>
  <c r="I21" i="17"/>
  <c r="T35" i="18"/>
  <c r="T39" i="18"/>
  <c r="AI50" i="18"/>
  <c r="AI46" i="18"/>
  <c r="AB50" i="16"/>
  <c r="AB46" i="16"/>
  <c r="AM46" i="17"/>
  <c r="AM50" i="17"/>
  <c r="W35" i="17"/>
  <c r="W39" i="17"/>
  <c r="K35" i="18"/>
  <c r="K39" i="18"/>
  <c r="K50" i="17"/>
  <c r="K46" i="17"/>
  <c r="H35" i="18"/>
  <c r="H39" i="18"/>
  <c r="T50" i="17"/>
  <c r="T46" i="17"/>
  <c r="AS39" i="17"/>
  <c r="AS35" i="17"/>
  <c r="AP46" i="18"/>
  <c r="AP50" i="18"/>
  <c r="P50" i="18"/>
  <c r="P46" i="18"/>
  <c r="AR50" i="16"/>
  <c r="AR46" i="16"/>
  <c r="AB35" i="18"/>
  <c r="AB39" i="18"/>
  <c r="H30" i="18"/>
  <c r="I27" i="18"/>
  <c r="S50" i="17"/>
  <c r="S46" i="17"/>
  <c r="E39" i="17"/>
  <c r="E35" i="17"/>
  <c r="L50" i="17"/>
  <c r="L46" i="17"/>
  <c r="X39" i="18"/>
  <c r="X35" i="18"/>
  <c r="AW39" i="17"/>
  <c r="AW35" i="17"/>
  <c r="AI50" i="17"/>
  <c r="AI46" i="17"/>
  <c r="AO35" i="16"/>
  <c r="AO39" i="16"/>
  <c r="AN46" i="18"/>
  <c r="AN50" i="18"/>
  <c r="E44" i="16"/>
  <c r="E23" i="16"/>
  <c r="E33" i="16"/>
  <c r="AZ21" i="16"/>
  <c r="AT50" i="17"/>
  <c r="AT46" i="17"/>
  <c r="W50" i="18"/>
  <c r="W46" i="18"/>
  <c r="G46" i="18"/>
  <c r="G50" i="18"/>
  <c r="AI35" i="18"/>
  <c r="AI39" i="18"/>
  <c r="AY34" i="16"/>
  <c r="AY40" i="16"/>
  <c r="AY45" i="16"/>
  <c r="AY51" i="16"/>
  <c r="AY24" i="16"/>
  <c r="G30" i="16"/>
  <c r="H27" i="16"/>
  <c r="AM39" i="17"/>
  <c r="AM35" i="17"/>
  <c r="W50" i="17"/>
  <c r="W46" i="17"/>
  <c r="AA35" i="18"/>
  <c r="AA39" i="18"/>
  <c r="T39" i="17"/>
  <c r="T35" i="17"/>
  <c r="AP39" i="18"/>
  <c r="AP35" i="18"/>
  <c r="P35" i="18"/>
  <c r="P39" i="18"/>
  <c r="I27" i="17"/>
  <c r="H30" i="17"/>
  <c r="AL46" i="18"/>
  <c r="AL50" i="18"/>
  <c r="X46" i="16"/>
  <c r="X50" i="16"/>
  <c r="AE35" i="18"/>
  <c r="AE39" i="18"/>
  <c r="AB50" i="17"/>
  <c r="AB46" i="17"/>
  <c r="L39" i="17"/>
  <c r="L35" i="17"/>
  <c r="AV39" i="18"/>
  <c r="AV35" i="18"/>
  <c r="O35" i="17"/>
  <c r="O39" i="17"/>
  <c r="S35" i="18"/>
  <c r="S39" i="18"/>
  <c r="AW50" i="17"/>
  <c r="AW46" i="17"/>
  <c r="Y50" i="16"/>
  <c r="Y46" i="16"/>
  <c r="E46" i="18"/>
  <c r="E50" i="18"/>
  <c r="AY44" i="16"/>
  <c r="AY23" i="16"/>
  <c r="AY33" i="16"/>
  <c r="AB39" i="16"/>
  <c r="AB35" i="16"/>
  <c r="K46" i="18"/>
  <c r="K50" i="18"/>
  <c r="L50" i="18"/>
  <c r="L46" i="18"/>
  <c r="AS46" i="17"/>
  <c r="AS50" i="17"/>
  <c r="AR39" i="16"/>
  <c r="AR35" i="16"/>
  <c r="AL39" i="18"/>
  <c r="AL35" i="18"/>
  <c r="O35" i="18"/>
  <c r="O39" i="18"/>
  <c r="AM46" i="16"/>
  <c r="AM50" i="16"/>
  <c r="AJ50" i="17"/>
  <c r="AJ46" i="17"/>
  <c r="AO39" i="17"/>
  <c r="AO35" i="17"/>
  <c r="AB39" i="17"/>
  <c r="AB35" i="17"/>
  <c r="AV50" i="18"/>
  <c r="AV46" i="18"/>
  <c r="AE35" i="17"/>
  <c r="AE39" i="17"/>
  <c r="O50" i="17"/>
  <c r="O46" i="17"/>
  <c r="AJ35" i="18"/>
  <c r="AJ39" i="18"/>
  <c r="S50" i="18"/>
  <c r="S46" i="18"/>
  <c r="AZ24" i="18"/>
  <c r="AF50" i="18"/>
  <c r="AF46" i="18"/>
  <c r="AN35" i="18"/>
  <c r="AN39" i="18"/>
  <c r="AT39" i="17"/>
  <c r="AT35" i="17"/>
  <c r="AA35" i="17"/>
  <c r="AA39" i="17"/>
  <c r="W35" i="18"/>
  <c r="W39" i="18"/>
  <c r="AS50" i="18"/>
  <c r="AS46" i="18"/>
  <c r="E39" i="18"/>
  <c r="E35" i="18"/>
  <c r="G35" i="18"/>
  <c r="G39" i="18"/>
  <c r="T50" i="18"/>
  <c r="T46" i="18"/>
  <c r="F46" i="17"/>
  <c r="AA46" i="18"/>
  <c r="AA50" i="18"/>
  <c r="L39" i="18"/>
  <c r="L35" i="18"/>
  <c r="K35" i="17"/>
  <c r="K39" i="17"/>
  <c r="H50" i="18"/>
  <c r="H46" i="18"/>
  <c r="AB50" i="18"/>
  <c r="AB46" i="18"/>
  <c r="X35" i="16"/>
  <c r="X39" i="16"/>
  <c r="S35" i="17"/>
  <c r="S39" i="17"/>
  <c r="O46" i="18"/>
  <c r="O50" i="18"/>
  <c r="AM35" i="16"/>
  <c r="AM39" i="16"/>
  <c r="AJ39" i="17"/>
  <c r="AJ35" i="17"/>
  <c r="AO46" i="17"/>
  <c r="AO50" i="17"/>
  <c r="AE46" i="18"/>
  <c r="AE50" i="18"/>
  <c r="E50" i="17"/>
  <c r="E46" i="17"/>
  <c r="X50" i="18"/>
  <c r="X46" i="18"/>
  <c r="AE50" i="17"/>
  <c r="AE46" i="17"/>
  <c r="AJ46" i="18"/>
  <c r="AJ50" i="18"/>
  <c r="AF39" i="18"/>
  <c r="AF35" i="18"/>
  <c r="AY39" i="16"/>
  <c r="AY35" i="16"/>
  <c r="I27" i="16"/>
  <c r="H30" i="16"/>
  <c r="E50" i="16"/>
  <c r="E46" i="16"/>
  <c r="I24" i="17"/>
  <c r="AZ24" i="17"/>
  <c r="I34" i="17"/>
  <c r="I40" i="17"/>
  <c r="I45" i="17"/>
  <c r="I51" i="17"/>
  <c r="AZ22" i="17"/>
  <c r="I30" i="18"/>
  <c r="J27" i="18"/>
  <c r="AY46" i="16"/>
  <c r="AY50" i="16"/>
  <c r="E39" i="16"/>
  <c r="E35" i="16"/>
  <c r="I30" i="17"/>
  <c r="J27" i="17"/>
  <c r="AZ23" i="16"/>
  <c r="I23" i="17"/>
  <c r="AZ23" i="17"/>
  <c r="I33" i="17"/>
  <c r="I44" i="17"/>
  <c r="AZ21" i="17"/>
  <c r="AZ24" i="16"/>
  <c r="K27" i="18"/>
  <c r="J30" i="18"/>
  <c r="J27" i="16"/>
  <c r="I30" i="16"/>
  <c r="I46" i="17"/>
  <c r="I50" i="17"/>
  <c r="K27" i="17"/>
  <c r="J30" i="17"/>
  <c r="I39" i="17"/>
  <c r="I35" i="17"/>
  <c r="L27" i="18"/>
  <c r="K30" i="18"/>
  <c r="L27" i="17"/>
  <c r="K30" i="17"/>
  <c r="K27" i="16"/>
  <c r="J30" i="16"/>
  <c r="K30" i="16"/>
  <c r="L27" i="16"/>
  <c r="L30" i="18"/>
  <c r="M27" i="18"/>
  <c r="M27" i="17"/>
  <c r="L30" i="17"/>
  <c r="M30" i="17"/>
  <c r="N27" i="17"/>
  <c r="M30" i="18"/>
  <c r="N27" i="18"/>
  <c r="M27" i="16"/>
  <c r="L30" i="16"/>
  <c r="N27" i="16"/>
  <c r="M30" i="16"/>
  <c r="O27" i="18"/>
  <c r="N30" i="18"/>
  <c r="O27" i="17"/>
  <c r="N30" i="17"/>
  <c r="P27" i="17"/>
  <c r="O30" i="17"/>
  <c r="O27" i="16"/>
  <c r="N30" i="16"/>
  <c r="P27" i="18"/>
  <c r="O30" i="18"/>
  <c r="P30" i="18"/>
  <c r="Q27" i="18"/>
  <c r="Q27" i="17"/>
  <c r="P30" i="17"/>
  <c r="O30" i="16"/>
  <c r="P27" i="16"/>
  <c r="Q30" i="17"/>
  <c r="R27" i="17"/>
  <c r="Q27" i="16"/>
  <c r="P30" i="16"/>
  <c r="Q30" i="18"/>
  <c r="R27" i="18"/>
  <c r="R27" i="16"/>
  <c r="Q30" i="16"/>
  <c r="S27" i="18"/>
  <c r="R30" i="18"/>
  <c r="S27" i="17"/>
  <c r="R30" i="17"/>
  <c r="T27" i="17"/>
  <c r="S30" i="17"/>
  <c r="S27" i="16"/>
  <c r="R30" i="16"/>
  <c r="T27" i="18"/>
  <c r="S30" i="18"/>
  <c r="T30" i="18"/>
  <c r="U27" i="18"/>
  <c r="U27" i="17"/>
  <c r="T30" i="17"/>
  <c r="T27" i="16"/>
  <c r="S30" i="16"/>
  <c r="U27" i="16"/>
  <c r="T30" i="16"/>
  <c r="U30" i="17"/>
  <c r="V27" i="17"/>
  <c r="U30" i="18"/>
  <c r="V27" i="18"/>
  <c r="V27" i="16"/>
  <c r="U30" i="16"/>
  <c r="W27" i="17"/>
  <c r="V30" i="17"/>
  <c r="W27" i="18"/>
  <c r="V30" i="18"/>
  <c r="X27" i="18"/>
  <c r="W30" i="18"/>
  <c r="V30" i="16"/>
  <c r="W27" i="16"/>
  <c r="X27" i="17"/>
  <c r="W30" i="17"/>
  <c r="Y27" i="17"/>
  <c r="X30" i="17"/>
  <c r="X30" i="18"/>
  <c r="Y27" i="18"/>
  <c r="X27" i="16"/>
  <c r="W30" i="16"/>
  <c r="X30" i="16"/>
  <c r="Y27" i="16"/>
  <c r="Y30" i="17"/>
  <c r="Z27" i="17"/>
  <c r="Y30" i="18"/>
  <c r="Z27" i="18"/>
  <c r="AA27" i="17"/>
  <c r="Z30" i="17"/>
  <c r="AA27" i="18"/>
  <c r="Z30" i="18"/>
  <c r="Z27" i="16"/>
  <c r="Y30" i="16"/>
  <c r="Z30" i="16"/>
  <c r="AA27" i="16"/>
  <c r="AB27" i="17"/>
  <c r="AA30" i="17"/>
  <c r="AB27" i="18"/>
  <c r="AA30" i="18"/>
  <c r="AC27" i="18"/>
  <c r="AB30" i="18"/>
  <c r="AC27" i="17"/>
  <c r="AB30" i="17"/>
  <c r="AB27" i="16"/>
  <c r="AA30" i="16"/>
  <c r="AC27" i="16"/>
  <c r="AB30" i="16"/>
  <c r="AC30" i="18"/>
  <c r="AD27" i="18"/>
  <c r="AC30" i="17"/>
  <c r="AD27" i="17"/>
  <c r="AD27" i="16"/>
  <c r="AC30" i="16"/>
  <c r="AE27" i="18"/>
  <c r="AD30" i="18"/>
  <c r="AE27" i="17"/>
  <c r="AD30" i="17"/>
  <c r="AF27" i="17"/>
  <c r="AE30" i="17"/>
  <c r="AD30" i="16"/>
  <c r="AE27" i="16"/>
  <c r="AF27" i="18"/>
  <c r="AE30" i="18"/>
  <c r="AG27" i="18"/>
  <c r="AF30" i="18"/>
  <c r="AG27" i="17"/>
  <c r="AF30" i="17"/>
  <c r="AF27" i="16"/>
  <c r="AE30" i="16"/>
  <c r="AG27" i="16"/>
  <c r="AF30" i="16"/>
  <c r="AH27" i="18"/>
  <c r="AG30" i="18"/>
  <c r="AG30" i="17"/>
  <c r="AH27" i="17"/>
  <c r="AH27" i="16"/>
  <c r="AG30" i="16"/>
  <c r="AH30" i="18"/>
  <c r="AI27" i="18"/>
  <c r="AI27" i="17"/>
  <c r="AH30" i="17"/>
  <c r="AJ27" i="17"/>
  <c r="AI30" i="17"/>
  <c r="AH30" i="16"/>
  <c r="AI27" i="16"/>
  <c r="AJ27" i="18"/>
  <c r="AI30" i="18"/>
  <c r="AJ30" i="18"/>
  <c r="AK27" i="18"/>
  <c r="AK27" i="17"/>
  <c r="AJ30" i="17"/>
  <c r="AJ27" i="16"/>
  <c r="AI30" i="16"/>
  <c r="AJ30" i="16"/>
  <c r="AK27" i="16"/>
  <c r="AK30" i="17"/>
  <c r="AL27" i="17"/>
  <c r="AK30" i="18"/>
  <c r="AL27" i="18"/>
  <c r="AL30" i="17"/>
  <c r="AM27" i="17"/>
  <c r="AL30" i="18"/>
  <c r="AM27" i="18"/>
  <c r="AK30" i="16"/>
  <c r="AL27" i="16"/>
  <c r="AN27" i="18"/>
  <c r="AM30" i="18"/>
  <c r="AL30" i="16"/>
  <c r="AM27" i="16"/>
  <c r="AM30" i="17"/>
  <c r="AN27" i="17"/>
  <c r="AO27" i="18"/>
  <c r="AN30" i="18"/>
  <c r="AN27" i="16"/>
  <c r="AM30" i="16"/>
  <c r="AO27" i="17"/>
  <c r="AN30" i="17"/>
  <c r="AP27" i="17"/>
  <c r="AO30" i="17"/>
  <c r="AP27" i="18"/>
  <c r="AO30" i="18"/>
  <c r="AO27" i="16"/>
  <c r="AN30" i="16"/>
  <c r="AP27" i="16"/>
  <c r="AO30" i="16"/>
  <c r="AQ27" i="17"/>
  <c r="AP30" i="17"/>
  <c r="AP30" i="18"/>
  <c r="AQ27" i="18"/>
  <c r="AP30" i="16"/>
  <c r="AQ27" i="16"/>
  <c r="AQ30" i="17"/>
  <c r="AR27" i="17"/>
  <c r="AR27" i="18"/>
  <c r="AQ30" i="18"/>
  <c r="AS27" i="18"/>
  <c r="AR30" i="18"/>
  <c r="AS27" i="17"/>
  <c r="AR30" i="17"/>
  <c r="AR27" i="16"/>
  <c r="AQ30" i="16"/>
  <c r="AS27" i="16"/>
  <c r="AR30" i="16"/>
  <c r="AT27" i="18"/>
  <c r="AS30" i="18"/>
  <c r="AS30" i="17"/>
  <c r="AT27" i="17"/>
  <c r="AT27" i="16"/>
  <c r="AS30" i="16"/>
  <c r="AT30" i="18"/>
  <c r="AU27" i="18"/>
  <c r="AU27" i="17"/>
  <c r="AT30" i="17"/>
  <c r="AU30" i="17"/>
  <c r="AV27" i="17"/>
  <c r="AU27" i="16"/>
  <c r="AT30" i="16"/>
  <c r="AV27" i="18"/>
  <c r="AU30" i="18"/>
  <c r="AW27" i="18"/>
  <c r="AV30" i="18"/>
  <c r="AV27" i="16"/>
  <c r="AU30" i="16"/>
  <c r="AW27" i="17"/>
  <c r="AV30" i="17"/>
  <c r="AX27" i="17"/>
  <c r="AW30" i="17"/>
  <c r="AW30" i="18"/>
  <c r="AX27" i="18"/>
  <c r="AV30" i="16"/>
  <c r="AW27" i="16"/>
  <c r="AY27" i="17"/>
  <c r="AY30" i="17"/>
  <c r="AX30" i="17"/>
  <c r="AZ30" i="17"/>
  <c r="AX30" i="18"/>
  <c r="AY27" i="18"/>
  <c r="AY30" i="18"/>
  <c r="AZ30" i="18"/>
  <c r="AW30" i="16"/>
  <c r="AX27" i="16"/>
  <c r="AY27" i="16"/>
  <c r="AY30" i="16"/>
  <c r="AX30" i="16"/>
  <c r="AZ30" i="16"/>
  <c r="I29" i="7"/>
  <c r="H29" i="7"/>
  <c r="G29" i="7"/>
  <c r="F29" i="7"/>
  <c r="E29" i="7"/>
  <c r="D29" i="7"/>
  <c r="C29" i="7"/>
  <c r="H19" i="7"/>
  <c r="F19" i="7"/>
  <c r="D19" i="7"/>
  <c r="H11" i="7"/>
  <c r="H10" i="7"/>
  <c r="H9" i="7"/>
  <c r="H8" i="7"/>
  <c r="H7" i="7"/>
  <c r="H6" i="7"/>
  <c r="D16" i="5"/>
  <c r="G21" i="5"/>
  <c r="G22" i="5"/>
  <c r="G23" i="5"/>
  <c r="G24" i="5"/>
  <c r="G25" i="5"/>
  <c r="G26" i="5"/>
  <c r="G27" i="5"/>
  <c r="G28" i="5"/>
  <c r="G29" i="5"/>
  <c r="G30" i="5"/>
  <c r="D31" i="5"/>
  <c r="D107" i="5"/>
  <c r="P41" i="6"/>
  <c r="P40" i="6"/>
  <c r="P39" i="6"/>
  <c r="P38" i="6"/>
  <c r="P37" i="6"/>
  <c r="P35" i="6"/>
  <c r="P34" i="6"/>
  <c r="P33" i="6"/>
  <c r="P32" i="6"/>
  <c r="P31" i="6"/>
  <c r="C41" i="6"/>
  <c r="C40" i="6"/>
  <c r="C39" i="6"/>
  <c r="C38" i="6"/>
  <c r="C37" i="6"/>
  <c r="C36" i="6"/>
  <c r="D28" i="6"/>
  <c r="F28" i="6"/>
  <c r="H28" i="6"/>
  <c r="J28" i="6"/>
  <c r="L28" i="6"/>
  <c r="N28" i="6"/>
  <c r="C30" i="6"/>
  <c r="C31" i="6"/>
  <c r="C32" i="6"/>
  <c r="C33" i="6"/>
  <c r="C34" i="6"/>
  <c r="C35" i="6"/>
  <c r="O48" i="6"/>
  <c r="O47" i="6"/>
  <c r="G107" i="5"/>
  <c r="G16" i="5"/>
</calcChain>
</file>

<file path=xl/sharedStrings.xml><?xml version="1.0" encoding="utf-8"?>
<sst xmlns="http://schemas.openxmlformats.org/spreadsheetml/2006/main" count="2533" uniqueCount="414">
  <si>
    <t>Basic Information</t>
  </si>
  <si>
    <t>Company Name</t>
  </si>
  <si>
    <t>Facilities</t>
  </si>
  <si>
    <t>Location</t>
  </si>
  <si>
    <t>Buy/Sell capacity</t>
  </si>
  <si>
    <t>P01</t>
  </si>
  <si>
    <t xml:space="preserve"> -&gt;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</si>
  <si>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</si>
  <si>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</si>
  <si>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</si>
  <si>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</si>
  <si>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</si>
  <si>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</si>
  <si>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</si>
  <si>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</si>
  <si>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</si>
  <si>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Plants</t>
  </si>
  <si>
    <t>Buy/Sell tankcars</t>
  </si>
  <si>
    <t>TankCars</t>
  </si>
  <si>
    <t>S01</t>
  </si>
  <si>
    <t>S13</t>
  </si>
  <si>
    <t>S14</t>
  </si>
  <si>
    <t>S15</t>
  </si>
  <si>
    <t>S21</t>
  </si>
  <si>
    <t>S22</t>
  </si>
  <si>
    <t>S23</t>
  </si>
  <si>
    <t>S24</t>
  </si>
  <si>
    <t>S25</t>
  </si>
  <si>
    <t>S26</t>
  </si>
  <si>
    <t>S27</t>
  </si>
  <si>
    <t>S31</t>
  </si>
  <si>
    <t>S32</t>
  </si>
  <si>
    <t>S33</t>
  </si>
  <si>
    <t>S34</t>
  </si>
  <si>
    <t>S35</t>
  </si>
  <si>
    <t>S36</t>
  </si>
  <si>
    <t>S37</t>
  </si>
  <si>
    <t>S38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</si>
  <si>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</si>
  <si>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</si>
  <si>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</si>
  <si>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</si>
  <si>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</si>
  <si>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</si>
  <si>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</si>
  <si>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</si>
  <si>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</si>
  <si>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</si>
  <si>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</si>
  <si>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</si>
  <si>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</si>
  <si>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</si>
  <si>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</si>
  <si>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</si>
  <si>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</si>
  <si>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</si>
  <si>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</si>
  <si>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</si>
  <si>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</si>
  <si>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</si>
  <si>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</si>
  <si>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</si>
  <si>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</si>
  <si>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</si>
  <si>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</si>
  <si>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</si>
  <si>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</si>
  <si>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</si>
  <si>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</si>
  <si>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S72</t>
  </si>
  <si>
    <t>S73</t>
  </si>
  <si>
    <t>S74</t>
  </si>
  <si>
    <t>S75</t>
  </si>
  <si>
    <t>S76</t>
  </si>
  <si>
    <t>S77</t>
  </si>
  <si>
    <t>S78</t>
  </si>
  <si>
    <t>S79</t>
  </si>
  <si>
    <t>S83</t>
  </si>
  <si>
    <t>S84</t>
  </si>
  <si>
    <t>S85</t>
  </si>
  <si>
    <t>S86</t>
  </si>
  <si>
    <t>S87</t>
  </si>
  <si>
    <t>S88</t>
  </si>
  <si>
    <t>S89</t>
  </si>
  <si>
    <t>S94</t>
  </si>
  <si>
    <t>S95</t>
  </si>
  <si>
    <t>S96</t>
  </si>
  <si>
    <t>S97</t>
  </si>
  <si>
    <t>S98</t>
  </si>
  <si>
    <t>S99</t>
  </si>
  <si>
    <t>Storages</t>
  </si>
  <si>
    <t>Grove:Month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</si>
  <si>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</si>
  <si>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</si>
  <si>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</si>
  <si>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</si>
  <si>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</si>
  <si>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</si>
  <si>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</si>
  <si>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</si>
  <si>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</si>
  <si>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</si>
  <si>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</si>
  <si>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</si>
  <si>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FLA</t>
  </si>
  <si>
    <t>CAL</t>
  </si>
  <si>
    <t>TEX</t>
  </si>
  <si>
    <t>ARZ</t>
  </si>
  <si>
    <t>BRA</t>
  </si>
  <si>
    <t>SPA</t>
  </si>
  <si>
    <t xml:space="preserve"> </t>
  </si>
  <si>
    <t>Year</t>
  </si>
  <si>
    <t>ORA Contracts</t>
  </si>
  <si>
    <t>FCOJ Contracts</t>
  </si>
  <si>
    <t>Shipping</t>
  </si>
  <si>
    <t>From:To</t>
  </si>
  <si>
    <t>Manufacturing</t>
  </si>
  <si>
    <t>Process ORA into POJ or FCOJ(%)</t>
  </si>
  <si>
    <t>Plant</t>
  </si>
  <si>
    <t>Product</t>
  </si>
  <si>
    <t>Proportion</t>
  </si>
  <si>
    <t>From</t>
  </si>
  <si>
    <t>Futures</t>
  </si>
  <si>
    <t>FCOJ</t>
  </si>
  <si>
    <t>Reconstitution</t>
  </si>
  <si>
    <t>ORA</t>
  </si>
  <si>
    <t>NE</t>
  </si>
  <si>
    <t>MA</t>
  </si>
  <si>
    <t>SE</t>
  </si>
  <si>
    <t>MW</t>
  </si>
  <si>
    <t>DS</t>
  </si>
  <si>
    <t>NW</t>
  </si>
  <si>
    <t>SW</t>
  </si>
  <si>
    <t>POJ</t>
  </si>
  <si>
    <t>ROJ</t>
  </si>
  <si>
    <t>Price 3</t>
  </si>
  <si>
    <t>Price 2</t>
  </si>
  <si>
    <t>Price 1</t>
  </si>
  <si>
    <t>Pricing for each product in each region($/lb)</t>
  </si>
  <si>
    <t>Grove:Multiplier</t>
  </si>
  <si>
    <t>Raw Materials</t>
  </si>
  <si>
    <t>Type</t>
  </si>
  <si>
    <t>Multiplier</t>
  </si>
  <si>
    <t>Reconstitute FCOJ into ROJ at Storages(%)</t>
  </si>
  <si>
    <t>Ship ORA from Groves to Plants or Storages(%)</t>
  </si>
  <si>
    <t>Ship FCOJ (futures) from FLA to Storages; Ship POJ, FCOJ from Plants to Storages(%)</t>
  </si>
  <si>
    <t>Region:Month</t>
  </si>
  <si>
    <t>Storage:Month</t>
  </si>
  <si>
    <t>TankCars(unit of cars)</t>
  </si>
  <si>
    <t>Type:Month</t>
  </si>
  <si>
    <t>Sum</t>
  </si>
  <si>
    <t>This year</t>
  </si>
  <si>
    <t>Next year</t>
  </si>
  <si>
    <t>Arrival of matured ORA Futures and FCOJ Futures(%)</t>
  </si>
  <si>
    <t>Purchases at the Futures Market(tons) (ORA and FCOJ)</t>
  </si>
  <si>
    <t>Plants(tons)</t>
  </si>
  <si>
    <t>Storages(tons)</t>
  </si>
  <si>
    <t>Quantity Multipliers(unit, $/lb)</t>
  </si>
  <si>
    <t>Pricing</t>
  </si>
  <si>
    <t>Price</t>
  </si>
  <si>
    <t>Quantity</t>
  </si>
  <si>
    <t>Maturity</t>
  </si>
  <si>
    <t>Matured Amount:</t>
  </si>
  <si>
    <r>
      <t xml:space="preserve">FLA </t>
    </r>
    <r>
      <rPr>
        <i/>
        <sz val="10"/>
        <rFont val="Arial"/>
        <family val="2"/>
      </rPr>
      <t>(spot &amp; futures)</t>
    </r>
  </si>
  <si>
    <r>
      <t xml:space="preserve">Purchases at the Spot Market(tons per </t>
    </r>
    <r>
      <rPr>
        <b/>
        <i/>
        <sz val="10"/>
        <rFont val="Arial"/>
        <family val="2"/>
      </rPr>
      <t>week</t>
    </r>
    <r>
      <rPr>
        <i/>
        <sz val="10"/>
        <rFont val="Arial"/>
        <family val="2"/>
      </rPr>
      <t xml:space="preserve"> in a month) (ORA)</t>
    </r>
  </si>
  <si>
    <t>MomPop</t>
  </si>
  <si>
    <t/>
  </si>
  <si>
    <t>Region</t>
  </si>
  <si>
    <t>Market</t>
  </si>
  <si>
    <t>Nearest Storage</t>
  </si>
  <si>
    <t>Distance(miles)</t>
  </si>
  <si>
    <t>Transportation Cost($/ton)</t>
  </si>
  <si>
    <t>ANY</t>
  </si>
  <si>
    <t>BOS</t>
  </si>
  <si>
    <t>CLP</t>
  </si>
  <si>
    <t>KEE</t>
  </si>
  <si>
    <t>LAK</t>
  </si>
  <si>
    <t>MBK</t>
  </si>
  <si>
    <t>MVY</t>
  </si>
  <si>
    <t>PGH</t>
  </si>
  <si>
    <t>PHI</t>
  </si>
  <si>
    <t>PVD</t>
  </si>
  <si>
    <t>RER</t>
  </si>
  <si>
    <t>SCR</t>
  </si>
  <si>
    <t>SMS</t>
  </si>
  <si>
    <t>SUP</t>
  </si>
  <si>
    <t>CRS</t>
  </si>
  <si>
    <t>CVE</t>
  </si>
  <si>
    <t>CWV</t>
  </si>
  <si>
    <t>DTN</t>
  </si>
  <si>
    <t>FRY</t>
  </si>
  <si>
    <t>HIP</t>
  </si>
  <si>
    <t>JTC</t>
  </si>
  <si>
    <t>LXK</t>
  </si>
  <si>
    <t>MAO</t>
  </si>
  <si>
    <t>MAY</t>
  </si>
  <si>
    <t>MSD</t>
  </si>
  <si>
    <t>MSP</t>
  </si>
  <si>
    <t>MTH</t>
  </si>
  <si>
    <t>RCH</t>
  </si>
  <si>
    <t>RRN</t>
  </si>
  <si>
    <t>SHK</t>
  </si>
  <si>
    <t>TIL</t>
  </si>
  <si>
    <t>CHR</t>
  </si>
  <si>
    <t>DAY</t>
  </si>
  <si>
    <t>FPR</t>
  </si>
  <si>
    <t>FSC</t>
  </si>
  <si>
    <t>GRN</t>
  </si>
  <si>
    <t>HVA</t>
  </si>
  <si>
    <t>JFL</t>
  </si>
  <si>
    <t>MTG</t>
  </si>
  <si>
    <t>OCL</t>
  </si>
  <si>
    <t>PAN</t>
  </si>
  <si>
    <t>WPB</t>
  </si>
  <si>
    <t>YEM</t>
  </si>
  <si>
    <t>ABL</t>
  </si>
  <si>
    <t>BYO</t>
  </si>
  <si>
    <t>CED</t>
  </si>
  <si>
    <t>CUP</t>
  </si>
  <si>
    <t>ELK</t>
  </si>
  <si>
    <t>FWA</t>
  </si>
  <si>
    <t>GBW</t>
  </si>
  <si>
    <t>GEE</t>
  </si>
  <si>
    <t>GFK</t>
  </si>
  <si>
    <t>HER</t>
  </si>
  <si>
    <t>JAC</t>
  </si>
  <si>
    <t>LSL</t>
  </si>
  <si>
    <t>MAS</t>
  </si>
  <si>
    <t>MND</t>
  </si>
  <si>
    <t>NLW</t>
  </si>
  <si>
    <t>OWT</t>
  </si>
  <si>
    <t>SDL</t>
  </si>
  <si>
    <t>SHL</t>
  </si>
  <si>
    <t>SJF</t>
  </si>
  <si>
    <t>STP</t>
  </si>
  <si>
    <t>SWI</t>
  </si>
  <si>
    <t>TRV</t>
  </si>
  <si>
    <t>BST</t>
  </si>
  <si>
    <t>DEL</t>
  </si>
  <si>
    <t>ELP</t>
  </si>
  <si>
    <t>FTW</t>
  </si>
  <si>
    <t>GRL</t>
  </si>
  <si>
    <t>LAF</t>
  </si>
  <si>
    <t>LRO</t>
  </si>
  <si>
    <t>MCX</t>
  </si>
  <si>
    <t>MKO</t>
  </si>
  <si>
    <t>MRE</t>
  </si>
  <si>
    <t>PRA</t>
  </si>
  <si>
    <t>RSW</t>
  </si>
  <si>
    <t>SGE</t>
  </si>
  <si>
    <t>SME</t>
  </si>
  <si>
    <t>SNA</t>
  </si>
  <si>
    <t>TYE</t>
  </si>
  <si>
    <t>BTT</t>
  </si>
  <si>
    <t>DIM</t>
  </si>
  <si>
    <t>EUG</t>
  </si>
  <si>
    <t>LEW</t>
  </si>
  <si>
    <t>PCO</t>
  </si>
  <si>
    <t>RSP</t>
  </si>
  <si>
    <t>TWF</t>
  </si>
  <si>
    <t>YKM</t>
  </si>
  <si>
    <t>BKR</t>
  </si>
  <si>
    <t>DOZ</t>
  </si>
  <si>
    <t>FSO</t>
  </si>
  <si>
    <t>GRU</t>
  </si>
  <si>
    <t>HUL</t>
  </si>
  <si>
    <t>LOS</t>
  </si>
  <si>
    <t>RFE</t>
  </si>
  <si>
    <t>RNE</t>
  </si>
  <si>
    <t>SCM</t>
  </si>
  <si>
    <t>SFC</t>
  </si>
  <si>
    <t>TCY</t>
  </si>
  <si>
    <t>Sales</t>
  </si>
  <si>
    <t>Sales For FCOJ(tons)(1st Column), Transportation Cost($)(2nd Column) (by market and week)</t>
  </si>
  <si>
    <t>Month</t>
  </si>
  <si>
    <t>Mar:Week</t>
  </si>
  <si>
    <t>Sales(tons) (by region and month)</t>
  </si>
  <si>
    <t>Reg:Mon</t>
  </si>
  <si>
    <t>Total</t>
  </si>
  <si>
    <t>Sales Revenue($) (by region and month)</t>
  </si>
  <si>
    <t>Transportation Cost from storages to markets($) (by region and month)</t>
  </si>
  <si>
    <t>Sales For ROJ(tons)(1st Column), Transportation Cost($)(2nd Column) (by market and week)</t>
  </si>
  <si>
    <t>Sales For POJ(tons)(1st Column), Transportation Cost($)(2nd Column) (by market and week)</t>
  </si>
  <si>
    <t>Sales For ORA(tons)(1st Column), Transportation Cost($)(2nd Column) (by market and week)</t>
  </si>
  <si>
    <t>Storage</t>
  </si>
  <si>
    <t>Storage:</t>
  </si>
  <si>
    <t>Capacity:</t>
  </si>
  <si>
    <t>Time (beginning of week)</t>
  </si>
  <si>
    <t>|-------</t>
  </si>
  <si>
    <t xml:space="preserve"> -------|-------</t>
  </si>
  <si>
    <t xml:space="preserve"> -------|</t>
  </si>
  <si>
    <t>Scheduled to ship in/Sum</t>
  </si>
  <si>
    <t>Shipped In + Reconstituted</t>
  </si>
  <si>
    <t xml:space="preserve"> -</t>
  </si>
  <si>
    <t>Toss Out</t>
  </si>
  <si>
    <t>Inventory</t>
  </si>
  <si>
    <t>rotten</t>
  </si>
  <si>
    <t>% of FCOJ</t>
  </si>
  <si>
    <t>Available</t>
  </si>
  <si>
    <t>Sold</t>
  </si>
  <si>
    <t>Ship Out</t>
  </si>
  <si>
    <t>Costs at storage</t>
  </si>
  <si>
    <t>Hold Inventory</t>
  </si>
  <si>
    <t>Plant:</t>
  </si>
  <si>
    <t>Shipped In</t>
  </si>
  <si>
    <t>Breakdown?</t>
  </si>
  <si>
    <t>(Yes/"")</t>
  </si>
  <si>
    <t>Cost for POJ</t>
  </si>
  <si>
    <t>Cost for FCOJ</t>
  </si>
  <si>
    <t>At home</t>
  </si>
  <si>
    <t>Going out</t>
  </si>
  <si>
    <t>Coming home</t>
  </si>
  <si>
    <t>Hold Cost</t>
  </si>
  <si>
    <t>Yes</t>
  </si>
  <si>
    <t>Grove</t>
  </si>
  <si>
    <r>
      <t xml:space="preserve">Prices of oranges at the Spot Market(Currency/lb) </t>
    </r>
    <r>
      <rPr>
        <i/>
        <u/>
        <sz val="10"/>
        <rFont val="Arial"/>
        <family val="2"/>
      </rPr>
      <t>ORA</t>
    </r>
  </si>
  <si>
    <t>Foreign Exchange Rate: US$ value of 1 BRA Real or 1 SPA Euro ($/BRL)($/EUR)</t>
  </si>
  <si>
    <t>Currency:Month</t>
  </si>
  <si>
    <t>BRA Real</t>
  </si>
  <si>
    <t>SPA Euro</t>
  </si>
  <si>
    <r>
      <t xml:space="preserve">US$ Prices of oranges at the Spot Market($/lb) </t>
    </r>
    <r>
      <rPr>
        <i/>
        <u/>
        <sz val="10"/>
        <rFont val="Arial"/>
        <family val="2"/>
      </rPr>
      <t>ORA</t>
    </r>
  </si>
  <si>
    <t>Actual Quantity Multiplier(unit)</t>
  </si>
  <si>
    <t>Gro:Mon</t>
  </si>
  <si>
    <r>
      <t xml:space="preserve">Amount of oranges harvested(tons) </t>
    </r>
    <r>
      <rPr>
        <i/>
        <u/>
        <sz val="10"/>
        <rFont val="Arial"/>
        <family val="2"/>
      </rPr>
      <t>ORA</t>
    </r>
  </si>
  <si>
    <t>Gro:Week</t>
  </si>
  <si>
    <r>
      <t xml:space="preserve">Actual amount of oranges purchased(tons) </t>
    </r>
    <r>
      <rPr>
        <i/>
        <u/>
        <sz val="10"/>
        <rFont val="Arial"/>
        <family val="2"/>
      </rPr>
      <t>ORA</t>
    </r>
  </si>
  <si>
    <t>Gro:Wk</t>
  </si>
  <si>
    <r>
      <t xml:space="preserve">Purchasing cost of oranges($) </t>
    </r>
    <r>
      <rPr>
        <i/>
        <u/>
        <sz val="10"/>
        <rFont val="Arial"/>
        <family val="2"/>
      </rPr>
      <t>ORA</t>
    </r>
  </si>
  <si>
    <r>
      <t xml:space="preserve">Amount of matured futures products(tons) </t>
    </r>
    <r>
      <rPr>
        <i/>
        <u/>
        <sz val="10"/>
        <rFont val="Arial"/>
        <family val="2"/>
      </rPr>
      <t>ORA Futures, FCOJ Futures</t>
    </r>
  </si>
  <si>
    <t>from FLA:Month</t>
  </si>
  <si>
    <t>ORA Futures</t>
  </si>
  <si>
    <t>FCOJ Futures</t>
  </si>
  <si>
    <r>
      <t xml:space="preserve">Transportation Cost($) for shipping </t>
    </r>
    <r>
      <rPr>
        <i/>
        <u/>
        <sz val="10"/>
        <rFont val="Arial"/>
        <family val="2"/>
      </rPr>
      <t>FCOJ Futures</t>
    </r>
  </si>
  <si>
    <t>Month:Storage</t>
  </si>
  <si>
    <r>
      <t xml:space="preserve">Actual amount of oranges shipped out from groves(tons) </t>
    </r>
    <r>
      <rPr>
        <i/>
        <u/>
        <sz val="10"/>
        <rFont val="Arial"/>
        <family val="2"/>
      </rPr>
      <t>ORA, ORA Futures</t>
    </r>
  </si>
  <si>
    <t>from Grove:Week</t>
  </si>
  <si>
    <r>
      <t xml:space="preserve">Transportation Cost($) for shipping </t>
    </r>
    <r>
      <rPr>
        <i/>
        <u/>
        <sz val="10"/>
        <rFont val="Arial"/>
        <family val="2"/>
      </rPr>
      <t>ORA + ORA Futures</t>
    </r>
  </si>
  <si>
    <t>To</t>
  </si>
  <si>
    <t>plants</t>
  </si>
  <si>
    <t>storages</t>
  </si>
  <si>
    <t>Distance:</t>
  </si>
  <si>
    <t>POJ to ship</t>
  </si>
  <si>
    <t>FCOJ to ship</t>
  </si>
  <si>
    <t>OJ to ship (Sum)</t>
  </si>
  <si>
    <t>POJ by TankCars</t>
  </si>
  <si>
    <t>FCOJ by TankCars</t>
  </si>
  <si>
    <t>No. TankCars</t>
  </si>
  <si>
    <t>POJ by Carrier</t>
  </si>
  <si>
    <t>FCOJ by Carrier</t>
  </si>
  <si>
    <t>No. Weeks</t>
  </si>
  <si>
    <t>Cost by TankCars</t>
  </si>
  <si>
    <t>Cost by Carrier</t>
  </si>
  <si>
    <t>Activities</t>
  </si>
  <si>
    <t>Earnings</t>
  </si>
  <si>
    <t>Sales (tons)</t>
  </si>
  <si>
    <t>Sales Revenue</t>
  </si>
  <si>
    <t>Fresh Oranges (ORA)</t>
  </si>
  <si>
    <t>Premium Orange Juice (POJ)</t>
  </si>
  <si>
    <t>Reconstituted Orange Juice (ROJ)</t>
  </si>
  <si>
    <t>Frozen Concentrated Orange Juice (FCOJ)</t>
  </si>
  <si>
    <t>Total Revenue</t>
  </si>
  <si>
    <t>Materials Acquisitions &amp; Losses (tons)</t>
  </si>
  <si>
    <t>Oranges Harvested</t>
  </si>
  <si>
    <t>Materials Costs</t>
  </si>
  <si>
    <t>ORA Futures Matured</t>
  </si>
  <si>
    <t xml:space="preserve">Orange (ORA) Purchases </t>
  </si>
  <si>
    <t>FCOJ Futures Matured</t>
  </si>
  <si>
    <t>ORA Futures Costs</t>
  </si>
  <si>
    <t>Premium Orange Juice (POJ) Manufactured</t>
  </si>
  <si>
    <t>FCOJ Futures Costs</t>
  </si>
  <si>
    <t>Frozen Concentrated Orange Juice (FCOJ) Manufactured</t>
  </si>
  <si>
    <t>Transportation Costs from Groves (ORA &amp; ORA futures)</t>
  </si>
  <si>
    <t>Reconstituted Orange Juice (ROJ) Manufactured</t>
  </si>
  <si>
    <t>Transportation Costs from Groves (FCOJ futures)</t>
  </si>
  <si>
    <t>Products Lost due to Capacity Shortage</t>
  </si>
  <si>
    <t>Total Materials Costs</t>
  </si>
  <si>
    <t>(</t>
  </si>
  <si>
    <t>)</t>
  </si>
  <si>
    <t>Products Lost due to Spoilage</t>
  </si>
  <si>
    <t>Manufacturing Costs</t>
  </si>
  <si>
    <t>Futures Contracts Purchases (tons)</t>
  </si>
  <si>
    <t>POJ Manufacturing Costs</t>
  </si>
  <si>
    <t>ORA Futures Contracts</t>
  </si>
  <si>
    <t>FCOJ Manufacturing Costs</t>
  </si>
  <si>
    <t>FCOJ Futures Contracts</t>
  </si>
  <si>
    <t>ROJ Reconstitution Costs</t>
  </si>
  <si>
    <t>Total Processing Costs</t>
  </si>
  <si>
    <t>Facilities Adjustment (tons of capacity)</t>
  </si>
  <si>
    <t>Processing Plants Capacity Upgrade</t>
  </si>
  <si>
    <t>Transportation Costs from Plants and Storages &amp; Inventory Hold Costs</t>
  </si>
  <si>
    <t>Storage Centers Capacity Upgrade</t>
  </si>
  <si>
    <t>Transportation Costs from Plants (TankCars)</t>
  </si>
  <si>
    <t>Processing Plants Capacity Downgrade</t>
  </si>
  <si>
    <t>Transportation Costs from Plants (Carriers)</t>
  </si>
  <si>
    <t>Storage Centers Capacity Downgrade</t>
  </si>
  <si>
    <t>Inventory Hold Costs at Storages</t>
  </si>
  <si>
    <t>Transportation Costs from Storages</t>
  </si>
  <si>
    <t>Facilities Acquisitions (unit)</t>
  </si>
  <si>
    <t>Total Transportation and Storage Costs</t>
  </si>
  <si>
    <t>Processing Plants</t>
  </si>
  <si>
    <t>Storage Centers</t>
  </si>
  <si>
    <t>Facilities Adjustment &amp; Maintenance Costs</t>
  </si>
  <si>
    <t>Processing Plant Maintenance Costs</t>
  </si>
  <si>
    <t>Costs(/Gains) of Acquiring(/Selling) Processing Plant</t>
  </si>
  <si>
    <t>Facilities Sold (unit)</t>
  </si>
  <si>
    <t>Processing Plant Capacity Adjustment Costs(/Gains)</t>
  </si>
  <si>
    <t>Storage Center Maintenance Costs</t>
  </si>
  <si>
    <t>Costs(/Gains) of Acquiring(/Selling) Storage Center</t>
  </si>
  <si>
    <t>Storage Center Capacity Adjustment Costs(/Gains)</t>
  </si>
  <si>
    <t>TankCars Hold Costs</t>
  </si>
  <si>
    <t>TankCars Purchase Costs(/Selling Gains)</t>
  </si>
  <si>
    <t>Total Facilities Costs</t>
  </si>
  <si>
    <t>Net Profit</t>
  </si>
  <si>
    <t>Annual Report for the year ending August 31st, 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</si>
</sst>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14" x14ac:knownFonts="1"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u/>
      <sz val="10"/>
      <name val="Arial"/>
      <family val="2"/>
    </font>
    <font>
      <b/>
      <sz val="12"/>
      <name val="Times New Roman"/>
      <family val="1"/>
    </font>
    <font>
      <u/>
      <sz val="12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i/>
      <sz val="10"/>
      <name val="Times New Roman"/>
      <family val="1"/>
    </font>
    <font>
      <sz val="8"/>
      <name val="Arial"/>
      <family val="2"/>
    </font>
    <font>
      <b/>
      <i/>
      <sz val="1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4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4" fillId="0" borderId="0"/>
  </cellStyleXfs>
  <cellXfs count="20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1" fillId="2" borderId="0" xfId="0" applyFont="1" applyFill="1" applyAlignment="1"/>
    <xf numFmtId="0" fontId="0" fillId="2" borderId="0" xfId="0" applyFill="1" applyAlignment="1"/>
    <xf numFmtId="0" fontId="0" fillId="3" borderId="5" xfId="0" applyFill="1" applyBorder="1" applyAlignment="1"/>
    <xf numFmtId="0" fontId="0" fillId="3" borderId="6" xfId="0" applyFill="1" applyBorder="1" applyAlignment="1"/>
    <xf numFmtId="0" fontId="0" fillId="3" borderId="0" xfId="0" applyFill="1" applyBorder="1" applyAlignment="1"/>
    <xf numFmtId="0" fontId="0" fillId="3" borderId="2" xfId="0" applyFill="1" applyBorder="1" applyAlignment="1"/>
    <xf numFmtId="0" fontId="0" fillId="3" borderId="7" xfId="0" applyFill="1" applyBorder="1" applyAlignment="1"/>
    <xf numFmtId="0" fontId="0" fillId="3" borderId="3" xfId="0" applyFill="1" applyBorder="1" applyAlignment="1"/>
    <xf numFmtId="0" fontId="0" fillId="3" borderId="8" xfId="0" applyFill="1" applyBorder="1" applyAlignment="1"/>
    <xf numFmtId="0" fontId="0" fillId="3" borderId="4" xfId="0" applyFill="1" applyBorder="1" applyAlignment="1"/>
    <xf numFmtId="0" fontId="0" fillId="2" borderId="9" xfId="0" applyFill="1" applyBorder="1" applyAlignment="1"/>
    <xf numFmtId="0" fontId="0" fillId="2" borderId="0" xfId="0" applyFill="1" applyBorder="1" applyAlignment="1"/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" xfId="0" applyFill="1" applyBorder="1" applyAlignment="1"/>
    <xf numFmtId="0" fontId="0" fillId="3" borderId="9" xfId="0" applyFill="1" applyBorder="1" applyAlignment="1"/>
    <xf numFmtId="0" fontId="0" fillId="3" borderId="12" xfId="0" applyFill="1" applyBorder="1" applyAlignment="1"/>
    <xf numFmtId="0" fontId="1" fillId="0" borderId="0" xfId="0" applyNumberFormat="1" applyFont="1" applyAlignment="1"/>
    <xf numFmtId="0" fontId="0" fillId="0" borderId="0" xfId="0" applyNumberFormat="1" applyAlignment="1"/>
    <xf numFmtId="0" fontId="2" fillId="0" borderId="0" xfId="0" applyNumberFormat="1" applyFont="1" applyAlignment="1"/>
    <xf numFmtId="0" fontId="2" fillId="2" borderId="0" xfId="0" applyNumberFormat="1" applyFont="1" applyFill="1" applyAlignment="1"/>
    <xf numFmtId="0" fontId="0" fillId="2" borderId="0" xfId="0" applyNumberFormat="1" applyFill="1" applyAlignment="1"/>
    <xf numFmtId="0" fontId="0" fillId="3" borderId="5" xfId="0" applyNumberFormat="1" applyFill="1" applyBorder="1" applyAlignment="1"/>
    <xf numFmtId="0" fontId="0" fillId="3" borderId="13" xfId="0" applyNumberFormat="1" applyFill="1" applyBorder="1" applyAlignment="1"/>
    <xf numFmtId="0" fontId="0" fillId="3" borderId="14" xfId="0" applyNumberFormat="1" applyFill="1" applyBorder="1" applyAlignment="1"/>
    <xf numFmtId="0" fontId="0" fillId="3" borderId="12" xfId="0" applyNumberFormat="1" applyFill="1" applyBorder="1" applyAlignment="1"/>
    <xf numFmtId="0" fontId="0" fillId="3" borderId="15" xfId="0" applyNumberFormat="1" applyFill="1" applyBorder="1" applyAlignment="1"/>
    <xf numFmtId="0" fontId="0" fillId="2" borderId="3" xfId="0" applyNumberFormat="1" applyFill="1" applyBorder="1" applyAlignment="1"/>
    <xf numFmtId="0" fontId="0" fillId="2" borderId="8" xfId="0" applyNumberFormat="1" applyFill="1" applyBorder="1" applyAlignment="1"/>
    <xf numFmtId="0" fontId="0" fillId="2" borderId="4" xfId="0" applyNumberFormat="1" applyFill="1" applyBorder="1" applyAlignment="1"/>
    <xf numFmtId="0" fontId="0" fillId="3" borderId="10" xfId="0" applyNumberFormat="1" applyFill="1" applyBorder="1" applyAlignment="1"/>
    <xf numFmtId="0" fontId="0" fillId="2" borderId="9" xfId="0" applyNumberFormat="1" applyFill="1" applyBorder="1" applyAlignment="1"/>
    <xf numFmtId="0" fontId="3" fillId="2" borderId="9" xfId="0" applyNumberFormat="1" applyFont="1" applyFill="1" applyBorder="1" applyAlignment="1"/>
    <xf numFmtId="0" fontId="0" fillId="3" borderId="11" xfId="0" applyNumberFormat="1" applyFill="1" applyBorder="1" applyAlignment="1"/>
    <xf numFmtId="0" fontId="0" fillId="3" borderId="0" xfId="0" applyNumberFormat="1" applyFill="1" applyBorder="1" applyAlignment="1"/>
    <xf numFmtId="0" fontId="0" fillId="3" borderId="7" xfId="0" applyNumberFormat="1" applyFill="1" applyBorder="1" applyAlignment="1"/>
    <xf numFmtId="0" fontId="0" fillId="3" borderId="6" xfId="0" applyNumberFormat="1" applyFill="1" applyBorder="1" applyAlignment="1"/>
    <xf numFmtId="0" fontId="2" fillId="2" borderId="0" xfId="0" applyNumberFormat="1" applyFont="1" applyFill="1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Alignment="1"/>
    <xf numFmtId="0" fontId="0" fillId="2" borderId="0" xfId="0" applyNumberForma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Alignment="1"/>
    <xf numFmtId="0" fontId="1" fillId="2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Alignment="1"/>
    <xf numFmtId="0" fontId="1" fillId="2" borderId="0" xfId="0" applyNumberFormat="1" applyFont="1" applyFill="1" applyAlignment="1"/>
    <xf numFmtId="0" fontId="2" fillId="0" borderId="0" xfId="0" applyNumberFormat="1" applyFont="1" applyAlignment="1">
      <alignment horizontal="right"/>
    </xf>
    <xf numFmtId="0" fontId="4" fillId="3" borderId="5" xfId="0" applyNumberFormat="1" applyFont="1" applyFill="1" applyBorder="1" applyAlignment="1"/>
    <xf numFmtId="0" fontId="0" fillId="0" borderId="6" xfId="0" applyNumberFormat="1" applyBorder="1" applyAlignment="1"/>
    <xf numFmtId="0" fontId="0" fillId="3" borderId="16" xfId="0" applyNumberFormat="1" applyFill="1" applyBorder="1" applyAlignment="1"/>
    <xf numFmtId="0" fontId="0" fillId="3" borderId="17" xfId="0" applyNumberFormat="1" applyFill="1" applyBorder="1" applyAlignment="1"/>
    <xf numFmtId="0" fontId="0" fillId="3" borderId="18" xfId="0" applyNumberFormat="1" applyFill="1" applyBorder="1" applyAlignment="1"/>
    <xf numFmtId="0" fontId="0" fillId="3" borderId="19" xfId="0" applyNumberFormat="1" applyFill="1" applyBorder="1" applyAlignment="1"/>
    <xf numFmtId="0" fontId="0" fillId="3" borderId="20" xfId="0" applyNumberFormat="1" applyFill="1" applyBorder="1" applyAlignment="1"/>
    <xf numFmtId="0" fontId="0" fillId="3" borderId="21" xfId="0" applyNumberFormat="1" applyFill="1" applyBorder="1" applyAlignment="1"/>
    <xf numFmtId="0" fontId="0" fillId="3" borderId="22" xfId="0" applyNumberFormat="1" applyFill="1" applyBorder="1" applyAlignment="1"/>
    <xf numFmtId="0" fontId="0" fillId="0" borderId="21" xfId="0" applyNumberFormat="1" applyBorder="1" applyAlignment="1"/>
    <xf numFmtId="0" fontId="0" fillId="3" borderId="23" xfId="0" applyNumberFormat="1" applyFill="1" applyBorder="1" applyAlignment="1"/>
    <xf numFmtId="0" fontId="4" fillId="0" borderId="0" xfId="0" applyNumberFormat="1" applyFont="1" applyAlignment="1"/>
    <xf numFmtId="0" fontId="0" fillId="0" borderId="7" xfId="0" applyNumberFormat="1" applyBorder="1" applyAlignment="1">
      <alignment horizontal="right"/>
    </xf>
    <xf numFmtId="0" fontId="0" fillId="3" borderId="3" xfId="0" applyNumberFormat="1" applyFill="1" applyBorder="1" applyAlignment="1"/>
    <xf numFmtId="0" fontId="0" fillId="3" borderId="24" xfId="0" applyNumberFormat="1" applyFill="1" applyBorder="1" applyAlignment="1"/>
    <xf numFmtId="0" fontId="0" fillId="3" borderId="25" xfId="0" applyNumberFormat="1" applyFill="1" applyBorder="1" applyAlignment="1"/>
    <xf numFmtId="0" fontId="0" fillId="4" borderId="0" xfId="0" applyNumberFormat="1" applyFill="1" applyBorder="1" applyAlignment="1"/>
    <xf numFmtId="0" fontId="0" fillId="4" borderId="6" xfId="0" applyNumberFormat="1" applyFill="1" applyBorder="1" applyAlignment="1"/>
    <xf numFmtId="0" fontId="0" fillId="4" borderId="3" xfId="0" applyNumberFormat="1" applyFill="1" applyBorder="1" applyAlignment="1"/>
    <xf numFmtId="0" fontId="0" fillId="4" borderId="8" xfId="0" applyNumberFormat="1" applyFill="1" applyBorder="1" applyAlignment="1"/>
    <xf numFmtId="0" fontId="0" fillId="3" borderId="26" xfId="0" applyNumberFormat="1" applyFill="1" applyBorder="1" applyAlignment="1"/>
    <xf numFmtId="0" fontId="0" fillId="0" borderId="8" xfId="0" applyNumberFormat="1" applyBorder="1" applyAlignment="1"/>
    <xf numFmtId="0" fontId="0" fillId="0" borderId="4" xfId="0" applyNumberFormat="1" applyBorder="1" applyAlignment="1"/>
    <xf numFmtId="0" fontId="4" fillId="2" borderId="0" xfId="0" applyFont="1" applyFill="1" applyBorder="1" applyAlignment="1"/>
    <xf numFmtId="0" fontId="4" fillId="2" borderId="0" xfId="0" applyFont="1" applyFill="1" applyAlignment="1"/>
    <xf numFmtId="0" fontId="0" fillId="0" borderId="5" xfId="0" applyFill="1" applyBorder="1" applyAlignment="1" applyProtection="1">
      <protection locked="0"/>
    </xf>
    <xf numFmtId="0" fontId="0" fillId="0" borderId="5" xfId="0" applyBorder="1" applyAlignment="1" applyProtection="1">
      <protection locked="0"/>
    </xf>
    <xf numFmtId="0" fontId="0" fillId="0" borderId="4" xfId="0" applyNumberFormat="1" applyFill="1" applyBorder="1" applyAlignment="1" applyProtection="1">
      <protection locked="0"/>
    </xf>
    <xf numFmtId="0" fontId="0" fillId="0" borderId="15" xfId="0" applyNumberFormat="1" applyFill="1" applyBorder="1" applyAlignment="1" applyProtection="1">
      <protection locked="0"/>
    </xf>
    <xf numFmtId="0" fontId="0" fillId="0" borderId="14" xfId="0" applyNumberFormat="1" applyFill="1" applyBorder="1" applyAlignment="1" applyProtection="1">
      <protection locked="0"/>
    </xf>
    <xf numFmtId="0" fontId="0" fillId="0" borderId="5" xfId="0" applyNumberFormat="1" applyFill="1" applyBorder="1" applyAlignment="1" applyProtection="1">
      <protection locked="0"/>
    </xf>
    <xf numFmtId="0" fontId="3" fillId="0" borderId="15" xfId="0" applyNumberFormat="1" applyFont="1" applyFill="1" applyBorder="1" applyAlignment="1" applyProtection="1">
      <protection locked="0"/>
    </xf>
    <xf numFmtId="0" fontId="3" fillId="0" borderId="5" xfId="0" applyNumberFormat="1" applyFont="1" applyFill="1" applyBorder="1" applyAlignment="1" applyProtection="1">
      <protection locked="0"/>
    </xf>
    <xf numFmtId="0" fontId="0" fillId="0" borderId="5" xfId="0" applyNumberFormat="1" applyBorder="1" applyAlignment="1" applyProtection="1">
      <protection locked="0"/>
    </xf>
    <xf numFmtId="0" fontId="0" fillId="0" borderId="1" xfId="0" applyNumberFormat="1" applyFill="1" applyBorder="1" applyAlignment="1" applyProtection="1">
      <protection locked="0"/>
    </xf>
    <xf numFmtId="0" fontId="0" fillId="0" borderId="11" xfId="0" applyNumberFormat="1" applyFill="1" applyBorder="1" applyAlignment="1" applyProtection="1">
      <protection locked="0"/>
    </xf>
    <xf numFmtId="0" fontId="0" fillId="0" borderId="10" xfId="0" applyNumberFormat="1" applyFill="1" applyBorder="1" applyAlignment="1" applyProtection="1">
      <protection locked="0"/>
    </xf>
    <xf numFmtId="0" fontId="0" fillId="3" borderId="5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4" fillId="5" borderId="0" xfId="1" applyFill="1"/>
    <xf numFmtId="0" fontId="4" fillId="0" borderId="0" xfId="1"/>
    <xf numFmtId="0" fontId="4" fillId="0" borderId="0" xfId="1" applyFill="1"/>
    <xf numFmtId="0" fontId="1" fillId="0" borderId="0" xfId="1" applyFont="1"/>
    <xf numFmtId="0" fontId="2" fillId="0" borderId="0" xfId="1" applyFont="1"/>
    <xf numFmtId="0" fontId="2" fillId="0" borderId="0" xfId="1" applyFont="1" applyFill="1"/>
    <xf numFmtId="0" fontId="4" fillId="6" borderId="0" xfId="1" applyFill="1"/>
    <xf numFmtId="0" fontId="4" fillId="0" borderId="0" xfId="1" applyFill="1" applyBorder="1"/>
    <xf numFmtId="0" fontId="4" fillId="0" borderId="5" xfId="1" applyBorder="1"/>
    <xf numFmtId="0" fontId="4" fillId="0" borderId="11" xfId="1" applyBorder="1"/>
    <xf numFmtId="0" fontId="4" fillId="0" borderId="6" xfId="1" applyBorder="1"/>
    <xf numFmtId="0" fontId="4" fillId="0" borderId="0" xfId="1" applyBorder="1"/>
    <xf numFmtId="0" fontId="4" fillId="0" borderId="0" xfId="1" applyAlignment="1"/>
    <xf numFmtId="0" fontId="4" fillId="0" borderId="0" xfId="1" applyAlignment="1">
      <alignment horizontal="center"/>
    </xf>
    <xf numFmtId="0" fontId="4" fillId="0" borderId="0" xfId="1" applyBorder="1" applyAlignment="1">
      <alignment horizontal="right"/>
    </xf>
    <xf numFmtId="0" fontId="4" fillId="0" borderId="8" xfId="1" applyFill="1" applyBorder="1"/>
    <xf numFmtId="0" fontId="4" fillId="5" borderId="13" xfId="1" applyFill="1" applyBorder="1" applyAlignment="1">
      <alignment horizontal="right"/>
    </xf>
    <xf numFmtId="0" fontId="4" fillId="7" borderId="8" xfId="1" applyFill="1" applyBorder="1"/>
    <xf numFmtId="0" fontId="4" fillId="0" borderId="13" xfId="1" applyBorder="1"/>
    <xf numFmtId="0" fontId="4" fillId="5" borderId="0" xfId="1" applyFill="1" applyAlignment="1">
      <alignment horizontal="right"/>
    </xf>
    <xf numFmtId="0" fontId="4" fillId="7" borderId="0" xfId="1" applyFill="1" applyBorder="1"/>
    <xf numFmtId="0" fontId="4" fillId="2" borderId="0" xfId="1" applyFill="1" applyBorder="1"/>
    <xf numFmtId="0" fontId="4" fillId="7" borderId="13" xfId="1" applyFill="1" applyBorder="1"/>
    <xf numFmtId="0" fontId="4" fillId="5" borderId="9" xfId="1" applyFill="1" applyBorder="1" applyAlignment="1">
      <alignment horizontal="right"/>
    </xf>
    <xf numFmtId="0" fontId="4" fillId="7" borderId="9" xfId="1" applyFill="1" applyBorder="1"/>
    <xf numFmtId="0" fontId="4" fillId="0" borderId="9" xfId="1" applyBorder="1"/>
    <xf numFmtId="0" fontId="4" fillId="0" borderId="8" xfId="1" applyBorder="1"/>
    <xf numFmtId="0" fontId="4" fillId="5" borderId="1" xfId="1" applyFill="1" applyBorder="1" applyAlignment="1">
      <alignment horizontal="right"/>
    </xf>
    <xf numFmtId="0" fontId="4" fillId="3" borderId="0" xfId="1" applyFill="1" applyBorder="1"/>
    <xf numFmtId="0" fontId="4" fillId="0" borderId="3" xfId="1" applyBorder="1"/>
    <xf numFmtId="0" fontId="4" fillId="8" borderId="8" xfId="1" applyFill="1" applyBorder="1"/>
    <xf numFmtId="0" fontId="4" fillId="8" borderId="0" xfId="1" applyFill="1" applyBorder="1"/>
    <xf numFmtId="0" fontId="4" fillId="5" borderId="6" xfId="1" applyFill="1" applyBorder="1" applyAlignment="1">
      <alignment horizontal="right"/>
    </xf>
    <xf numFmtId="0" fontId="4" fillId="9" borderId="8" xfId="1" applyFill="1" applyBorder="1" applyAlignment="1">
      <alignment horizontal="right"/>
    </xf>
    <xf numFmtId="0" fontId="4" fillId="5" borderId="13" xfId="1" applyFill="1" applyBorder="1"/>
    <xf numFmtId="10" fontId="4" fillId="0" borderId="13" xfId="1" applyNumberFormat="1" applyBorder="1"/>
    <xf numFmtId="0" fontId="4" fillId="5" borderId="9" xfId="1" applyFill="1" applyBorder="1"/>
    <xf numFmtId="0" fontId="4" fillId="5" borderId="8" xfId="1" applyFill="1" applyBorder="1"/>
    <xf numFmtId="0" fontId="4" fillId="6" borderId="9" xfId="1" applyFill="1" applyBorder="1"/>
    <xf numFmtId="0" fontId="4" fillId="0" borderId="9" xfId="1" applyFill="1" applyBorder="1"/>
    <xf numFmtId="0" fontId="4" fillId="0" borderId="10" xfId="1" applyFill="1" applyBorder="1"/>
    <xf numFmtId="0" fontId="4" fillId="6" borderId="8" xfId="1" applyFill="1" applyBorder="1"/>
    <xf numFmtId="0" fontId="4" fillId="0" borderId="15" xfId="1" applyFill="1" applyBorder="1"/>
    <xf numFmtId="0" fontId="4" fillId="0" borderId="0" xfId="1" applyFill="1" applyBorder="1" applyAlignment="1">
      <alignment horizontal="left"/>
    </xf>
    <xf numFmtId="0" fontId="4" fillId="7" borderId="13" xfId="1" applyFill="1" applyBorder="1" applyAlignment="1">
      <alignment horizontal="right"/>
    </xf>
    <xf numFmtId="0" fontId="4" fillId="0" borderId="13" xfId="1" applyFill="1" applyBorder="1"/>
    <xf numFmtId="0" fontId="4" fillId="0" borderId="9" xfId="1" applyFont="1" applyFill="1" applyBorder="1"/>
    <xf numFmtId="0" fontId="4" fillId="0" borderId="0" xfId="1" applyFont="1" applyFill="1" applyBorder="1" applyAlignment="1">
      <alignment horizontal="right"/>
    </xf>
    <xf numFmtId="0" fontId="4" fillId="0" borderId="0" xfId="1" applyFont="1" applyFill="1" applyBorder="1"/>
    <xf numFmtId="0" fontId="4" fillId="0" borderId="0" xfId="1" applyFont="1" applyFill="1" applyBorder="1" applyAlignment="1"/>
    <xf numFmtId="0" fontId="4" fillId="5" borderId="13" xfId="1" applyFont="1" applyFill="1" applyBorder="1" applyAlignment="1">
      <alignment horizontal="right"/>
    </xf>
    <xf numFmtId="0" fontId="4" fillId="7" borderId="13" xfId="1" applyFont="1" applyFill="1" applyBorder="1" applyAlignment="1"/>
    <xf numFmtId="0" fontId="4" fillId="0" borderId="5" xfId="1" applyFill="1" applyBorder="1"/>
    <xf numFmtId="0" fontId="1" fillId="0" borderId="0" xfId="1" applyFont="1" applyBorder="1"/>
    <xf numFmtId="0" fontId="4" fillId="0" borderId="9" xfId="1" applyFill="1" applyBorder="1" applyAlignment="1">
      <alignment horizontal="right"/>
    </xf>
    <xf numFmtId="10" fontId="4" fillId="5" borderId="13" xfId="1" applyNumberFormat="1" applyFill="1" applyBorder="1"/>
    <xf numFmtId="0" fontId="4" fillId="5" borderId="0" xfId="1" applyFill="1" applyBorder="1" applyAlignment="1">
      <alignment horizontal="right"/>
    </xf>
    <xf numFmtId="10" fontId="4" fillId="0" borderId="0" xfId="1" applyNumberFormat="1" applyFill="1" applyBorder="1"/>
    <xf numFmtId="0" fontId="4" fillId="0" borderId="12" xfId="1" applyFill="1" applyBorder="1"/>
    <xf numFmtId="0" fontId="4" fillId="5" borderId="8" xfId="1" applyFill="1" applyBorder="1" applyAlignment="1">
      <alignment horizontal="right"/>
    </xf>
    <xf numFmtId="10" fontId="4" fillId="0" borderId="8" xfId="1" applyNumberFormat="1" applyFill="1" applyBorder="1"/>
    <xf numFmtId="0" fontId="4" fillId="6" borderId="9" xfId="1" applyFill="1" applyBorder="1" applyAlignment="1">
      <alignment horizontal="right"/>
    </xf>
    <xf numFmtId="0" fontId="4" fillId="6" borderId="8" xfId="1" applyFill="1" applyBorder="1" applyAlignment="1">
      <alignment horizontal="right"/>
    </xf>
    <xf numFmtId="0" fontId="4" fillId="0" borderId="8" xfId="1" applyNumberFormat="1" applyFill="1" applyBorder="1"/>
    <xf numFmtId="0" fontId="1" fillId="0" borderId="0" xfId="1" applyFont="1" applyFill="1" applyBorder="1" applyAlignment="1"/>
    <xf numFmtId="0" fontId="4" fillId="0" borderId="2" xfId="1" applyBorder="1"/>
    <xf numFmtId="0" fontId="4" fillId="5" borderId="0" xfId="1" applyFill="1" applyBorder="1"/>
    <xf numFmtId="0" fontId="4" fillId="0" borderId="7" xfId="1" applyBorder="1"/>
    <xf numFmtId="0" fontId="4" fillId="0" borderId="4" xfId="1" applyBorder="1"/>
    <xf numFmtId="0" fontId="4" fillId="0" borderId="3" xfId="1" applyFill="1" applyBorder="1"/>
    <xf numFmtId="0" fontId="4" fillId="6" borderId="13" xfId="1" applyFill="1" applyBorder="1" applyAlignment="1">
      <alignment horizontal="right"/>
    </xf>
    <xf numFmtId="0" fontId="4" fillId="10" borderId="0" xfId="1" applyFill="1"/>
    <xf numFmtId="0" fontId="4" fillId="10" borderId="0" xfId="1" applyFont="1" applyFill="1"/>
    <xf numFmtId="0" fontId="4" fillId="0" borderId="0" xfId="1" applyFont="1" applyFill="1"/>
    <xf numFmtId="0" fontId="4" fillId="5" borderId="0" xfId="1" applyFont="1" applyFill="1"/>
    <xf numFmtId="0" fontId="2" fillId="0" borderId="0" xfId="1" applyNumberFormat="1" applyFont="1" applyFill="1" applyAlignment="1"/>
    <xf numFmtId="0" fontId="4" fillId="0" borderId="0" xfId="1" applyNumberFormat="1" applyAlignment="1"/>
    <xf numFmtId="0" fontId="4" fillId="6" borderId="0" xfId="1" applyNumberFormat="1" applyFill="1" applyAlignment="1"/>
    <xf numFmtId="0" fontId="4" fillId="0" borderId="0" xfId="1" applyAlignment="1">
      <alignment horizontal="right"/>
    </xf>
    <xf numFmtId="0" fontId="4" fillId="6" borderId="0" xfId="1" applyFill="1" applyBorder="1"/>
    <xf numFmtId="0" fontId="4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NumberFormat="1" applyFont="1" applyAlignment="1">
      <alignment horizontal="left"/>
    </xf>
    <xf numFmtId="1" fontId="4" fillId="0" borderId="10" xfId="1" applyNumberFormat="1" applyBorder="1"/>
    <xf numFmtId="164" fontId="4" fillId="0" borderId="10" xfId="1" applyNumberFormat="1" applyBorder="1"/>
    <xf numFmtId="1" fontId="4" fillId="0" borderId="12" xfId="1" applyNumberFormat="1" applyBorder="1"/>
    <xf numFmtId="164" fontId="4" fillId="0" borderId="12" xfId="1" applyNumberFormat="1" applyBorder="1"/>
    <xf numFmtId="1" fontId="4" fillId="0" borderId="15" xfId="1" applyNumberFormat="1" applyBorder="1"/>
    <xf numFmtId="164" fontId="4" fillId="0" borderId="15" xfId="1" applyNumberFormat="1" applyBorder="1"/>
    <xf numFmtId="164" fontId="4" fillId="0" borderId="13" xfId="1" applyNumberFormat="1" applyBorder="1"/>
    <xf numFmtId="1" fontId="4" fillId="0" borderId="5" xfId="1" applyNumberFormat="1" applyBorder="1"/>
    <xf numFmtId="1" fontId="4" fillId="0" borderId="10" xfId="1" applyNumberFormat="1" applyFill="1" applyBorder="1"/>
    <xf numFmtId="1" fontId="4" fillId="0" borderId="12" xfId="1" applyNumberFormat="1" applyFill="1" applyBorder="1"/>
    <xf numFmtId="1" fontId="4" fillId="0" borderId="15" xfId="1" applyNumberFormat="1" applyFill="1" applyBorder="1"/>
    <xf numFmtId="0" fontId="4" fillId="0" borderId="9" xfId="1" applyBorder="1" applyAlignment="1">
      <alignment horizontal="right"/>
    </xf>
    <xf numFmtId="164" fontId="4" fillId="0" borderId="0" xfId="1" applyNumberFormat="1"/>
    <xf numFmtId="0" fontId="13" fillId="0" borderId="0" xfId="1" applyFont="1"/>
    <xf numFmtId="164" fontId="4" fillId="0" borderId="27" xfId="1" applyNumberFormat="1" applyBorder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7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B2:F12"/>
  <sheetViews>
    <sheetView showGridLines="0" workbookViewId="0"/>
  </sheetViews>
  <sheetFormatPr baseColWidth="10" defaultColWidth="8.83203125" defaultRowHeight="12" x14ac:dyDescent="0"/>
  <cols>
    <col min="1" max="1" width="4.6640625" customWidth="1"/>
  </cols>
  <sheetData>
    <row r="2" spans="2:6">
      <c r="B2" s="1" t="s">
        <v>0</v>
      </c>
    </row>
    <row r="3" spans="2:6">
      <c r="B3" s="2"/>
      <c r="C3" s="3"/>
      <c r="D3" s="3"/>
      <c r="E3" s="3"/>
      <c r="F3" s="3"/>
    </row>
    <row r="4" spans="2:6">
      <c r="B4" s="4"/>
      <c r="C4" s="5" t="s">
        <v>1</v>
      </c>
      <c r="D4" s="201" t="s">
        <v>165</v>
      </c>
      <c r="E4" s="202"/>
      <c r="F4" s="203"/>
    </row>
    <row r="5" spans="2:6">
      <c r="B5" s="6"/>
      <c r="C5" s="7" t="s">
        <v>111</v>
      </c>
      <c r="D5" s="204">
        <v>2012</v>
      </c>
      <c r="E5" s="205"/>
      <c r="F5" s="206"/>
    </row>
    <row r="6" spans="2:6">
      <c r="B6" s="3"/>
      <c r="C6" s="3"/>
      <c r="D6" s="3"/>
      <c r="E6" s="3"/>
      <c r="F6" s="3"/>
    </row>
    <row r="8" spans="2:6">
      <c r="B8">
        <v>3</v>
      </c>
      <c r="C8" t="s">
        <v>338</v>
      </c>
      <c r="D8">
        <v>2</v>
      </c>
      <c r="E8" t="s">
        <v>339</v>
      </c>
    </row>
    <row r="10" spans="2:6">
      <c r="C10" t="s">
        <v>5</v>
      </c>
      <c r="E10" t="s">
        <v>22</v>
      </c>
    </row>
    <row r="11" spans="2:6">
      <c r="C11" t="s">
        <v>10</v>
      </c>
      <c r="E11" t="s">
        <v>59</v>
      </c>
    </row>
    <row r="12" spans="2:6">
      <c r="C12" t="s">
        <v>12</v>
      </c>
    </row>
  </sheetData>
  <mergeCells count="2">
    <mergeCell ref="D4:F4"/>
    <mergeCell ref="D5:F5"/>
  </mergeCells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12</v>
      </c>
      <c r="E2" s="110"/>
    </row>
    <row r="3" spans="1:52">
      <c r="A3" s="100" t="s">
        <v>286</v>
      </c>
      <c r="B3" s="107">
        <v>3589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1133.4686446261112</v>
      </c>
      <c r="E7" s="144">
        <v>1133.4686446261112</v>
      </c>
      <c r="F7" s="144">
        <v>1133.4686446261112</v>
      </c>
      <c r="G7" s="144">
        <v>1133.4686446261112</v>
      </c>
      <c r="H7" s="144">
        <v>1133.4686446261117</v>
      </c>
      <c r="I7" s="144">
        <v>1133.4686446261117</v>
      </c>
      <c r="J7" s="144">
        <v>1133.4686446261117</v>
      </c>
      <c r="K7" s="144">
        <v>1133.4686446261117</v>
      </c>
      <c r="L7" s="144">
        <v>1133.4686446261117</v>
      </c>
      <c r="M7" s="144">
        <v>1133.4686446261117</v>
      </c>
      <c r="N7" s="144">
        <v>1133.4686446261117</v>
      </c>
      <c r="O7" s="144">
        <v>1133.4686446261117</v>
      </c>
      <c r="P7" s="144">
        <v>1133.4686446261117</v>
      </c>
      <c r="Q7" s="144">
        <v>1133.4686446261117</v>
      </c>
      <c r="R7" s="144">
        <v>1133.4686446261117</v>
      </c>
      <c r="S7" s="144">
        <v>1133.4686446261117</v>
      </c>
      <c r="T7" s="144">
        <v>1133.4686446261117</v>
      </c>
      <c r="U7" s="144">
        <v>1133.4686446261117</v>
      </c>
      <c r="V7" s="144">
        <v>1133.4686446261117</v>
      </c>
      <c r="W7" s="144">
        <v>1133.4686446261117</v>
      </c>
      <c r="X7" s="144">
        <v>1133.4686446261117</v>
      </c>
      <c r="Y7" s="144">
        <v>1133.4686446261117</v>
      </c>
      <c r="Z7" s="144">
        <v>1133.4686446261117</v>
      </c>
      <c r="AA7" s="144">
        <v>1133.4686446261117</v>
      </c>
      <c r="AB7" s="144">
        <v>1133.4686446261117</v>
      </c>
      <c r="AC7" s="144">
        <v>1133.4686446261117</v>
      </c>
      <c r="AD7" s="144">
        <v>1133.4686446261117</v>
      </c>
      <c r="AE7" s="144">
        <v>1133.4686446261117</v>
      </c>
      <c r="AF7" s="144">
        <v>1133.4686446261117</v>
      </c>
      <c r="AG7" s="144">
        <v>1133.4686446261117</v>
      </c>
      <c r="AH7" s="144">
        <v>1133.4686446261117</v>
      </c>
      <c r="AI7" s="144">
        <v>1133.4686446261117</v>
      </c>
      <c r="AJ7" s="144">
        <v>1133.4686446261117</v>
      </c>
      <c r="AK7" s="144">
        <v>1133.4686446261117</v>
      </c>
      <c r="AL7" s="144">
        <v>1133.4686446261117</v>
      </c>
      <c r="AM7" s="144">
        <v>1133.4686446261117</v>
      </c>
      <c r="AN7" s="144">
        <v>1133.4686446261117</v>
      </c>
      <c r="AO7" s="144">
        <v>1133.4686446261117</v>
      </c>
      <c r="AP7" s="144">
        <v>1133.4686446261117</v>
      </c>
      <c r="AQ7" s="144">
        <v>1133.4686446261117</v>
      </c>
      <c r="AR7" s="144">
        <v>1133.4686446261117</v>
      </c>
      <c r="AS7" s="144">
        <v>1133.4686446261117</v>
      </c>
      <c r="AT7" s="144">
        <v>1133.4686446261117</v>
      </c>
      <c r="AU7" s="144">
        <v>1133.4686446261117</v>
      </c>
      <c r="AV7" s="144">
        <v>1133.4686446261117</v>
      </c>
      <c r="AW7" s="144">
        <v>1133.4686446261117</v>
      </c>
      <c r="AX7" s="144">
        <v>1133.4686446261117</v>
      </c>
      <c r="AY7" s="144">
        <v>1133.4686446261117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0</v>
      </c>
      <c r="E10" s="144">
        <f t="shared" si="0"/>
        <v>0</v>
      </c>
      <c r="F10" s="144">
        <f t="shared" si="0"/>
        <v>0</v>
      </c>
      <c r="G10" s="144">
        <f t="shared" si="0"/>
        <v>0</v>
      </c>
      <c r="H10" s="144">
        <f t="shared" si="0"/>
        <v>0</v>
      </c>
      <c r="I10" s="144">
        <f t="shared" si="0"/>
        <v>0</v>
      </c>
      <c r="J10" s="144">
        <f t="shared" si="0"/>
        <v>0</v>
      </c>
      <c r="K10" s="144">
        <f t="shared" si="0"/>
        <v>0</v>
      </c>
      <c r="L10" s="144">
        <f t="shared" si="0"/>
        <v>0</v>
      </c>
      <c r="M10" s="144">
        <f t="shared" si="0"/>
        <v>0</v>
      </c>
      <c r="N10" s="144">
        <f t="shared" si="0"/>
        <v>0</v>
      </c>
      <c r="O10" s="144">
        <f t="shared" si="0"/>
        <v>0</v>
      </c>
      <c r="P10" s="144">
        <f t="shared" si="0"/>
        <v>0</v>
      </c>
      <c r="Q10" s="144">
        <f t="shared" si="0"/>
        <v>0</v>
      </c>
      <c r="R10" s="144">
        <f t="shared" si="0"/>
        <v>0</v>
      </c>
      <c r="S10" s="144">
        <f t="shared" si="0"/>
        <v>0</v>
      </c>
      <c r="T10" s="144">
        <f t="shared" si="0"/>
        <v>0</v>
      </c>
      <c r="U10" s="144">
        <f t="shared" si="0"/>
        <v>0</v>
      </c>
      <c r="V10" s="144">
        <f t="shared" si="0"/>
        <v>0</v>
      </c>
      <c r="W10" s="144">
        <f t="shared" si="0"/>
        <v>0</v>
      </c>
      <c r="X10" s="144">
        <f t="shared" si="0"/>
        <v>0</v>
      </c>
      <c r="Y10" s="144">
        <f t="shared" si="0"/>
        <v>0</v>
      </c>
      <c r="Z10" s="144">
        <f t="shared" si="0"/>
        <v>0</v>
      </c>
      <c r="AA10" s="144">
        <f t="shared" si="0"/>
        <v>0</v>
      </c>
      <c r="AB10" s="144">
        <f t="shared" si="0"/>
        <v>0</v>
      </c>
      <c r="AC10" s="144">
        <f t="shared" si="0"/>
        <v>0</v>
      </c>
      <c r="AD10" s="144">
        <f t="shared" si="0"/>
        <v>0</v>
      </c>
      <c r="AE10" s="144">
        <f t="shared" si="0"/>
        <v>0</v>
      </c>
      <c r="AF10" s="144">
        <f t="shared" si="0"/>
        <v>0</v>
      </c>
      <c r="AG10" s="144">
        <f t="shared" si="0"/>
        <v>0</v>
      </c>
      <c r="AH10" s="144">
        <f t="shared" si="0"/>
        <v>0</v>
      </c>
      <c r="AI10" s="144">
        <f t="shared" si="0"/>
        <v>0</v>
      </c>
      <c r="AJ10" s="144">
        <f t="shared" si="0"/>
        <v>0</v>
      </c>
      <c r="AK10" s="144">
        <f t="shared" si="0"/>
        <v>0</v>
      </c>
      <c r="AL10" s="144">
        <f t="shared" si="0"/>
        <v>0</v>
      </c>
      <c r="AM10" s="144">
        <f t="shared" si="0"/>
        <v>0</v>
      </c>
      <c r="AN10" s="144">
        <f t="shared" si="0"/>
        <v>0</v>
      </c>
      <c r="AO10" s="144">
        <f t="shared" si="0"/>
        <v>0</v>
      </c>
      <c r="AP10" s="144">
        <f t="shared" si="0"/>
        <v>0</v>
      </c>
      <c r="AQ10" s="144">
        <f t="shared" si="0"/>
        <v>0</v>
      </c>
      <c r="AR10" s="144">
        <f t="shared" si="0"/>
        <v>0</v>
      </c>
      <c r="AS10" s="144">
        <f t="shared" si="0"/>
        <v>0</v>
      </c>
      <c r="AT10" s="144">
        <f t="shared" si="0"/>
        <v>0</v>
      </c>
      <c r="AU10" s="144">
        <f t="shared" si="0"/>
        <v>0</v>
      </c>
      <c r="AV10" s="144">
        <f t="shared" si="0"/>
        <v>0</v>
      </c>
      <c r="AW10" s="144">
        <f t="shared" si="0"/>
        <v>0</v>
      </c>
      <c r="AX10" s="144">
        <f t="shared" si="0"/>
        <v>0</v>
      </c>
      <c r="AY10" s="144">
        <f t="shared" si="0"/>
        <v>0</v>
      </c>
      <c r="AZ10" s="151">
        <f>SUM($D10:$AY10)</f>
        <v>0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1418.9137783739568</v>
      </c>
      <c r="D13" s="138">
        <f t="shared" ref="D13:AY13" si="1">D$7-D$10</f>
        <v>1133.4686446261112</v>
      </c>
      <c r="E13" s="138">
        <f t="shared" si="1"/>
        <v>1133.4686446261112</v>
      </c>
      <c r="F13" s="138">
        <f t="shared" si="1"/>
        <v>1133.4686446261112</v>
      </c>
      <c r="G13" s="138">
        <f t="shared" si="1"/>
        <v>1133.4686446261112</v>
      </c>
      <c r="H13" s="138">
        <f t="shared" si="1"/>
        <v>1133.4686446261117</v>
      </c>
      <c r="I13" s="138">
        <f t="shared" si="1"/>
        <v>1133.4686446261117</v>
      </c>
      <c r="J13" s="138">
        <f t="shared" si="1"/>
        <v>1133.4686446261117</v>
      </c>
      <c r="K13" s="138">
        <f t="shared" si="1"/>
        <v>1133.4686446261117</v>
      </c>
      <c r="L13" s="138">
        <f t="shared" si="1"/>
        <v>1133.4686446261117</v>
      </c>
      <c r="M13" s="138">
        <f t="shared" si="1"/>
        <v>1133.4686446261117</v>
      </c>
      <c r="N13" s="138">
        <f t="shared" si="1"/>
        <v>1133.4686446261117</v>
      </c>
      <c r="O13" s="138">
        <f t="shared" si="1"/>
        <v>1133.4686446261117</v>
      </c>
      <c r="P13" s="138">
        <f t="shared" si="1"/>
        <v>1133.4686446261117</v>
      </c>
      <c r="Q13" s="138">
        <f t="shared" si="1"/>
        <v>1133.4686446261117</v>
      </c>
      <c r="R13" s="138">
        <f t="shared" si="1"/>
        <v>1133.4686446261117</v>
      </c>
      <c r="S13" s="138">
        <f t="shared" si="1"/>
        <v>1133.4686446261117</v>
      </c>
      <c r="T13" s="138">
        <f t="shared" si="1"/>
        <v>1133.4686446261117</v>
      </c>
      <c r="U13" s="138">
        <f t="shared" si="1"/>
        <v>1133.4686446261117</v>
      </c>
      <c r="V13" s="138">
        <f t="shared" si="1"/>
        <v>1133.4686446261117</v>
      </c>
      <c r="W13" s="138">
        <f t="shared" si="1"/>
        <v>1133.4686446261117</v>
      </c>
      <c r="X13" s="138">
        <f t="shared" si="1"/>
        <v>1133.4686446261117</v>
      </c>
      <c r="Y13" s="138">
        <f t="shared" si="1"/>
        <v>1133.4686446261117</v>
      </c>
      <c r="Z13" s="138">
        <f t="shared" si="1"/>
        <v>1133.4686446261117</v>
      </c>
      <c r="AA13" s="138">
        <f t="shared" si="1"/>
        <v>1133.4686446261117</v>
      </c>
      <c r="AB13" s="138">
        <f t="shared" si="1"/>
        <v>1133.4686446261117</v>
      </c>
      <c r="AC13" s="138">
        <f t="shared" si="1"/>
        <v>1133.4686446261117</v>
      </c>
      <c r="AD13" s="138">
        <f t="shared" si="1"/>
        <v>1133.4686446261117</v>
      </c>
      <c r="AE13" s="138">
        <f t="shared" si="1"/>
        <v>1133.4686446261117</v>
      </c>
      <c r="AF13" s="138">
        <f t="shared" si="1"/>
        <v>1133.4686446261117</v>
      </c>
      <c r="AG13" s="138">
        <f t="shared" si="1"/>
        <v>1133.4686446261117</v>
      </c>
      <c r="AH13" s="138">
        <f t="shared" si="1"/>
        <v>1133.4686446261117</v>
      </c>
      <c r="AI13" s="138">
        <f t="shared" si="1"/>
        <v>1133.4686446261117</v>
      </c>
      <c r="AJ13" s="138">
        <f t="shared" si="1"/>
        <v>1133.4686446261117</v>
      </c>
      <c r="AK13" s="138">
        <f t="shared" si="1"/>
        <v>1133.4686446261117</v>
      </c>
      <c r="AL13" s="138">
        <f t="shared" si="1"/>
        <v>1133.4686446261117</v>
      </c>
      <c r="AM13" s="138">
        <f t="shared" si="1"/>
        <v>1133.4686446261117</v>
      </c>
      <c r="AN13" s="138">
        <f t="shared" si="1"/>
        <v>1133.4686446261117</v>
      </c>
      <c r="AO13" s="138">
        <f t="shared" si="1"/>
        <v>1133.4686446261117</v>
      </c>
      <c r="AP13" s="138">
        <f t="shared" si="1"/>
        <v>1133.4686446261117</v>
      </c>
      <c r="AQ13" s="138">
        <f t="shared" si="1"/>
        <v>1133.4686446261117</v>
      </c>
      <c r="AR13" s="138">
        <f t="shared" si="1"/>
        <v>1133.4686446261117</v>
      </c>
      <c r="AS13" s="138">
        <f t="shared" si="1"/>
        <v>1133.4686446261117</v>
      </c>
      <c r="AT13" s="138">
        <f t="shared" si="1"/>
        <v>1133.4686446261117</v>
      </c>
      <c r="AU13" s="138">
        <f t="shared" si="1"/>
        <v>1133.4686446261117</v>
      </c>
      <c r="AV13" s="138">
        <f t="shared" si="1"/>
        <v>1133.4686446261117</v>
      </c>
      <c r="AW13" s="138">
        <f t="shared" si="1"/>
        <v>1133.4686446261117</v>
      </c>
      <c r="AX13" s="138">
        <f t="shared" si="1"/>
        <v>1133.4686446261117</v>
      </c>
      <c r="AY13" s="138">
        <f t="shared" si="1"/>
        <v>1133.4686446261117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1418.9137783739568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1133.4686446261117</v>
      </c>
      <c r="AM14" s="106">
        <f t="shared" si="2"/>
        <v>0</v>
      </c>
      <c r="AN14" s="106">
        <f t="shared" si="2"/>
        <v>1133.4686446261117</v>
      </c>
      <c r="AO14" s="106">
        <f t="shared" si="2"/>
        <v>0</v>
      </c>
      <c r="AP14" s="106">
        <f t="shared" si="2"/>
        <v>0</v>
      </c>
      <c r="AQ14" s="106">
        <f t="shared" si="2"/>
        <v>1133.4686446261117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1133.4686446261117</v>
      </c>
      <c r="AX14" s="106">
        <f t="shared" si="2"/>
        <v>1133.4686446261117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1133.4686446261117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 t="s">
        <v>313</v>
      </c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 t="s">
        <v>313</v>
      </c>
      <c r="AL20" s="117"/>
      <c r="AM20" s="117" t="s">
        <v>313</v>
      </c>
      <c r="AN20" s="117"/>
      <c r="AO20" s="117"/>
      <c r="AP20" s="117" t="s">
        <v>313</v>
      </c>
      <c r="AQ20" s="117"/>
      <c r="AR20" s="117"/>
      <c r="AS20" s="117"/>
      <c r="AT20" s="117"/>
      <c r="AU20" s="117"/>
      <c r="AV20" s="117" t="s">
        <v>313</v>
      </c>
      <c r="AW20" s="117" t="s">
        <v>313</v>
      </c>
      <c r="AX20" s="117"/>
      <c r="AY20" s="117"/>
      <c r="AZ20" s="107"/>
    </row>
    <row r="21" spans="1:52" s="110" customFormat="1">
      <c r="A21" s="155" t="s">
        <v>133</v>
      </c>
      <c r="B21" s="156">
        <f>shipping_manufacturing!$G$19/100</f>
        <v>0.7</v>
      </c>
      <c r="C21" s="156" t="s">
        <v>293</v>
      </c>
      <c r="D21" s="106">
        <f>IF(C$20="Yes",0,SUM(C$13:C$16)*$B$21)</f>
        <v>0</v>
      </c>
      <c r="E21" s="106">
        <f t="shared" ref="E21:AY21" si="3">IF(D$20="Yes",0,SUM(D$13:D$16)*$B$21)</f>
        <v>1786.6676961000476</v>
      </c>
      <c r="F21" s="106">
        <f t="shared" si="3"/>
        <v>793.42805123827782</v>
      </c>
      <c r="G21" s="106">
        <f t="shared" si="3"/>
        <v>793.42805123827782</v>
      </c>
      <c r="H21" s="106">
        <f t="shared" si="3"/>
        <v>793.42805123827782</v>
      </c>
      <c r="I21" s="106">
        <f t="shared" si="3"/>
        <v>793.42805123827816</v>
      </c>
      <c r="J21" s="106">
        <f t="shared" si="3"/>
        <v>793.42805123827816</v>
      </c>
      <c r="K21" s="106">
        <f t="shared" si="3"/>
        <v>793.42805123827816</v>
      </c>
      <c r="L21" s="106">
        <f t="shared" si="3"/>
        <v>793.42805123827816</v>
      </c>
      <c r="M21" s="106">
        <f t="shared" si="3"/>
        <v>793.42805123827816</v>
      </c>
      <c r="N21" s="106">
        <f t="shared" si="3"/>
        <v>793.42805123827816</v>
      </c>
      <c r="O21" s="106">
        <f t="shared" si="3"/>
        <v>793.42805123827816</v>
      </c>
      <c r="P21" s="106">
        <f t="shared" si="3"/>
        <v>793.42805123827816</v>
      </c>
      <c r="Q21" s="106">
        <f t="shared" si="3"/>
        <v>793.42805123827816</v>
      </c>
      <c r="R21" s="106">
        <f t="shared" si="3"/>
        <v>793.42805123827816</v>
      </c>
      <c r="S21" s="106">
        <f t="shared" si="3"/>
        <v>793.42805123827816</v>
      </c>
      <c r="T21" s="106">
        <f t="shared" si="3"/>
        <v>793.42805123827816</v>
      </c>
      <c r="U21" s="106">
        <f t="shared" si="3"/>
        <v>793.42805123827816</v>
      </c>
      <c r="V21" s="106">
        <f t="shared" si="3"/>
        <v>793.42805123827816</v>
      </c>
      <c r="W21" s="106">
        <f t="shared" si="3"/>
        <v>793.42805123827816</v>
      </c>
      <c r="X21" s="106">
        <f t="shared" si="3"/>
        <v>793.42805123827816</v>
      </c>
      <c r="Y21" s="106">
        <f t="shared" si="3"/>
        <v>793.42805123827816</v>
      </c>
      <c r="Z21" s="106">
        <f t="shared" si="3"/>
        <v>793.42805123827816</v>
      </c>
      <c r="AA21" s="106">
        <f t="shared" si="3"/>
        <v>793.42805123827816</v>
      </c>
      <c r="AB21" s="106">
        <f t="shared" si="3"/>
        <v>793.42805123827816</v>
      </c>
      <c r="AC21" s="106">
        <f t="shared" si="3"/>
        <v>793.42805123827816</v>
      </c>
      <c r="AD21" s="106">
        <f t="shared" si="3"/>
        <v>793.42805123827816</v>
      </c>
      <c r="AE21" s="106">
        <f t="shared" si="3"/>
        <v>793.42805123827816</v>
      </c>
      <c r="AF21" s="106">
        <f t="shared" si="3"/>
        <v>793.42805123827816</v>
      </c>
      <c r="AG21" s="106">
        <f t="shared" si="3"/>
        <v>793.42805123827816</v>
      </c>
      <c r="AH21" s="106">
        <f t="shared" si="3"/>
        <v>793.42805123827816</v>
      </c>
      <c r="AI21" s="106">
        <f t="shared" si="3"/>
        <v>793.42805123827816</v>
      </c>
      <c r="AJ21" s="106">
        <f t="shared" si="3"/>
        <v>793.42805123827816</v>
      </c>
      <c r="AK21" s="106">
        <f t="shared" si="3"/>
        <v>793.42805123827816</v>
      </c>
      <c r="AL21" s="106">
        <f t="shared" si="3"/>
        <v>0</v>
      </c>
      <c r="AM21" s="106">
        <f t="shared" si="3"/>
        <v>1586.8561024765563</v>
      </c>
      <c r="AN21" s="106">
        <f t="shared" si="3"/>
        <v>0</v>
      </c>
      <c r="AO21" s="106">
        <f t="shared" si="3"/>
        <v>1586.8561024765563</v>
      </c>
      <c r="AP21" s="106">
        <f t="shared" si="3"/>
        <v>793.42805123827816</v>
      </c>
      <c r="AQ21" s="106">
        <f t="shared" si="3"/>
        <v>0</v>
      </c>
      <c r="AR21" s="106">
        <f t="shared" si="3"/>
        <v>1586.8561024765563</v>
      </c>
      <c r="AS21" s="106">
        <f t="shared" si="3"/>
        <v>793.42805123827816</v>
      </c>
      <c r="AT21" s="106">
        <f t="shared" si="3"/>
        <v>793.42805123827816</v>
      </c>
      <c r="AU21" s="106">
        <f t="shared" si="3"/>
        <v>793.42805123827816</v>
      </c>
      <c r="AV21" s="106">
        <f t="shared" si="3"/>
        <v>793.42805123827816</v>
      </c>
      <c r="AW21" s="106">
        <f t="shared" si="3"/>
        <v>0</v>
      </c>
      <c r="AX21" s="106">
        <f t="shared" si="3"/>
        <v>0</v>
      </c>
      <c r="AY21" s="106">
        <f t="shared" si="3"/>
        <v>2380.2841537148342</v>
      </c>
      <c r="AZ21" s="157">
        <f>SUM($D21:$AY21)</f>
        <v>38284.358053060838</v>
      </c>
    </row>
    <row r="22" spans="1:52" s="110" customFormat="1">
      <c r="A22" s="158" t="s">
        <v>123</v>
      </c>
      <c r="B22" s="159">
        <f>1-$B$21</f>
        <v>0.30000000000000004</v>
      </c>
      <c r="C22" s="159" t="s">
        <v>293</v>
      </c>
      <c r="D22" s="114">
        <f>IF(C$20="Yes",0,SUM(C$13:C$16)*$B$22)</f>
        <v>0</v>
      </c>
      <c r="E22" s="114">
        <f t="shared" ref="E22:AY22" si="4">IF(D$20="Yes",0,SUM(D$13:D$16)*$B$22)</f>
        <v>765.71472690002054</v>
      </c>
      <c r="F22" s="114">
        <f t="shared" si="4"/>
        <v>340.04059338783338</v>
      </c>
      <c r="G22" s="114">
        <f t="shared" si="4"/>
        <v>340.04059338783338</v>
      </c>
      <c r="H22" s="114">
        <f t="shared" si="4"/>
        <v>340.04059338783338</v>
      </c>
      <c r="I22" s="114">
        <f t="shared" si="4"/>
        <v>340.04059338783355</v>
      </c>
      <c r="J22" s="114">
        <f t="shared" si="4"/>
        <v>340.04059338783355</v>
      </c>
      <c r="K22" s="114">
        <f t="shared" si="4"/>
        <v>340.04059338783355</v>
      </c>
      <c r="L22" s="114">
        <f t="shared" si="4"/>
        <v>340.04059338783355</v>
      </c>
      <c r="M22" s="114">
        <f t="shared" si="4"/>
        <v>340.04059338783355</v>
      </c>
      <c r="N22" s="114">
        <f t="shared" si="4"/>
        <v>340.04059338783355</v>
      </c>
      <c r="O22" s="114">
        <f t="shared" si="4"/>
        <v>340.04059338783355</v>
      </c>
      <c r="P22" s="114">
        <f t="shared" si="4"/>
        <v>340.04059338783355</v>
      </c>
      <c r="Q22" s="114">
        <f t="shared" si="4"/>
        <v>340.04059338783355</v>
      </c>
      <c r="R22" s="114">
        <f t="shared" si="4"/>
        <v>340.04059338783355</v>
      </c>
      <c r="S22" s="114">
        <f t="shared" si="4"/>
        <v>340.04059338783355</v>
      </c>
      <c r="T22" s="114">
        <f t="shared" si="4"/>
        <v>340.04059338783355</v>
      </c>
      <c r="U22" s="114">
        <f t="shared" si="4"/>
        <v>340.04059338783355</v>
      </c>
      <c r="V22" s="114">
        <f t="shared" si="4"/>
        <v>340.04059338783355</v>
      </c>
      <c r="W22" s="114">
        <f t="shared" si="4"/>
        <v>340.04059338783355</v>
      </c>
      <c r="X22" s="114">
        <f t="shared" si="4"/>
        <v>340.04059338783355</v>
      </c>
      <c r="Y22" s="114">
        <f t="shared" si="4"/>
        <v>340.04059338783355</v>
      </c>
      <c r="Z22" s="114">
        <f t="shared" si="4"/>
        <v>340.04059338783355</v>
      </c>
      <c r="AA22" s="114">
        <f t="shared" si="4"/>
        <v>340.04059338783355</v>
      </c>
      <c r="AB22" s="114">
        <f t="shared" si="4"/>
        <v>340.04059338783355</v>
      </c>
      <c r="AC22" s="114">
        <f t="shared" si="4"/>
        <v>340.04059338783355</v>
      </c>
      <c r="AD22" s="114">
        <f t="shared" si="4"/>
        <v>340.04059338783355</v>
      </c>
      <c r="AE22" s="114">
        <f t="shared" si="4"/>
        <v>340.04059338783355</v>
      </c>
      <c r="AF22" s="114">
        <f t="shared" si="4"/>
        <v>340.04059338783355</v>
      </c>
      <c r="AG22" s="114">
        <f t="shared" si="4"/>
        <v>340.04059338783355</v>
      </c>
      <c r="AH22" s="114">
        <f t="shared" si="4"/>
        <v>340.04059338783355</v>
      </c>
      <c r="AI22" s="114">
        <f t="shared" si="4"/>
        <v>340.04059338783355</v>
      </c>
      <c r="AJ22" s="114">
        <f t="shared" si="4"/>
        <v>340.04059338783355</v>
      </c>
      <c r="AK22" s="114">
        <f t="shared" si="4"/>
        <v>340.04059338783355</v>
      </c>
      <c r="AL22" s="114">
        <f t="shared" si="4"/>
        <v>0</v>
      </c>
      <c r="AM22" s="114">
        <f t="shared" si="4"/>
        <v>680.08118677566711</v>
      </c>
      <c r="AN22" s="114">
        <f t="shared" si="4"/>
        <v>0</v>
      </c>
      <c r="AO22" s="114">
        <f t="shared" si="4"/>
        <v>680.08118677566711</v>
      </c>
      <c r="AP22" s="114">
        <f t="shared" si="4"/>
        <v>340.04059338783355</v>
      </c>
      <c r="AQ22" s="114">
        <f t="shared" si="4"/>
        <v>0</v>
      </c>
      <c r="AR22" s="114">
        <f t="shared" si="4"/>
        <v>680.08118677566711</v>
      </c>
      <c r="AS22" s="114">
        <f t="shared" si="4"/>
        <v>340.04059338783355</v>
      </c>
      <c r="AT22" s="114">
        <f t="shared" si="4"/>
        <v>340.04059338783355</v>
      </c>
      <c r="AU22" s="114">
        <f t="shared" si="4"/>
        <v>340.04059338783355</v>
      </c>
      <c r="AV22" s="114">
        <f t="shared" si="4"/>
        <v>340.04059338783355</v>
      </c>
      <c r="AW22" s="114">
        <f t="shared" si="4"/>
        <v>0</v>
      </c>
      <c r="AX22" s="114">
        <f t="shared" si="4"/>
        <v>0</v>
      </c>
      <c r="AY22" s="114">
        <f t="shared" si="4"/>
        <v>1020.1217801635006</v>
      </c>
      <c r="AZ22" s="141">
        <f t="shared" ref="AZ22:AZ30" si="5">SUM($D22:$AY22)</f>
        <v>16407.582022740367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0</v>
      </c>
      <c r="E23" s="100">
        <f t="shared" ref="E23:AY23" si="6">E$21*$B$23</f>
        <v>3573335.3922000951</v>
      </c>
      <c r="F23" s="100">
        <f t="shared" si="6"/>
        <v>1586856.1024765556</v>
      </c>
      <c r="G23" s="100">
        <f t="shared" si="6"/>
        <v>1586856.1024765556</v>
      </c>
      <c r="H23" s="100">
        <f t="shared" si="6"/>
        <v>1586856.1024765556</v>
      </c>
      <c r="I23" s="100">
        <f t="shared" si="6"/>
        <v>1586856.1024765563</v>
      </c>
      <c r="J23" s="100">
        <f t="shared" si="6"/>
        <v>1586856.1024765563</v>
      </c>
      <c r="K23" s="100">
        <f t="shared" si="6"/>
        <v>1586856.1024765563</v>
      </c>
      <c r="L23" s="100">
        <f t="shared" si="6"/>
        <v>1586856.1024765563</v>
      </c>
      <c r="M23" s="100">
        <f t="shared" si="6"/>
        <v>1586856.1024765563</v>
      </c>
      <c r="N23" s="100">
        <f t="shared" si="6"/>
        <v>1586856.1024765563</v>
      </c>
      <c r="O23" s="100">
        <f t="shared" si="6"/>
        <v>1586856.1024765563</v>
      </c>
      <c r="P23" s="100">
        <f t="shared" si="6"/>
        <v>1586856.1024765563</v>
      </c>
      <c r="Q23" s="100">
        <f t="shared" si="6"/>
        <v>1586856.1024765563</v>
      </c>
      <c r="R23" s="100">
        <f t="shared" si="6"/>
        <v>1586856.1024765563</v>
      </c>
      <c r="S23" s="100">
        <f t="shared" si="6"/>
        <v>1586856.1024765563</v>
      </c>
      <c r="T23" s="100">
        <f t="shared" si="6"/>
        <v>1586856.1024765563</v>
      </c>
      <c r="U23" s="100">
        <f t="shared" si="6"/>
        <v>1586856.1024765563</v>
      </c>
      <c r="V23" s="100">
        <f t="shared" si="6"/>
        <v>1586856.1024765563</v>
      </c>
      <c r="W23" s="100">
        <f t="shared" si="6"/>
        <v>1586856.1024765563</v>
      </c>
      <c r="X23" s="100">
        <f t="shared" si="6"/>
        <v>1586856.1024765563</v>
      </c>
      <c r="Y23" s="100">
        <f t="shared" si="6"/>
        <v>1586856.1024765563</v>
      </c>
      <c r="Z23" s="100">
        <f t="shared" si="6"/>
        <v>1586856.1024765563</v>
      </c>
      <c r="AA23" s="100">
        <f t="shared" si="6"/>
        <v>1586856.1024765563</v>
      </c>
      <c r="AB23" s="100">
        <f t="shared" si="6"/>
        <v>1586856.1024765563</v>
      </c>
      <c r="AC23" s="100">
        <f t="shared" si="6"/>
        <v>1586856.1024765563</v>
      </c>
      <c r="AD23" s="100">
        <f t="shared" si="6"/>
        <v>1586856.1024765563</v>
      </c>
      <c r="AE23" s="100">
        <f t="shared" si="6"/>
        <v>1586856.1024765563</v>
      </c>
      <c r="AF23" s="100">
        <f t="shared" si="6"/>
        <v>1586856.1024765563</v>
      </c>
      <c r="AG23" s="100">
        <f t="shared" si="6"/>
        <v>1586856.1024765563</v>
      </c>
      <c r="AH23" s="100">
        <f t="shared" si="6"/>
        <v>1586856.1024765563</v>
      </c>
      <c r="AI23" s="100">
        <f t="shared" si="6"/>
        <v>1586856.1024765563</v>
      </c>
      <c r="AJ23" s="100">
        <f t="shared" si="6"/>
        <v>1586856.1024765563</v>
      </c>
      <c r="AK23" s="100">
        <f t="shared" si="6"/>
        <v>1586856.1024765563</v>
      </c>
      <c r="AL23" s="100">
        <f t="shared" si="6"/>
        <v>0</v>
      </c>
      <c r="AM23" s="100">
        <f t="shared" si="6"/>
        <v>3173712.2049531126</v>
      </c>
      <c r="AN23" s="100">
        <f t="shared" si="6"/>
        <v>0</v>
      </c>
      <c r="AO23" s="100">
        <f t="shared" si="6"/>
        <v>3173712.2049531126</v>
      </c>
      <c r="AP23" s="100">
        <f t="shared" si="6"/>
        <v>1586856.1024765563</v>
      </c>
      <c r="AQ23" s="100">
        <f t="shared" si="6"/>
        <v>0</v>
      </c>
      <c r="AR23" s="100">
        <f t="shared" si="6"/>
        <v>3173712.2049531126</v>
      </c>
      <c r="AS23" s="100">
        <f t="shared" si="6"/>
        <v>1586856.1024765563</v>
      </c>
      <c r="AT23" s="100">
        <f t="shared" si="6"/>
        <v>1586856.1024765563</v>
      </c>
      <c r="AU23" s="100">
        <f t="shared" si="6"/>
        <v>1586856.1024765563</v>
      </c>
      <c r="AV23" s="100">
        <f t="shared" si="6"/>
        <v>1586856.1024765563</v>
      </c>
      <c r="AW23" s="100">
        <f t="shared" si="6"/>
        <v>0</v>
      </c>
      <c r="AX23" s="100">
        <f t="shared" si="6"/>
        <v>0</v>
      </c>
      <c r="AY23" s="100">
        <f t="shared" si="6"/>
        <v>4760568.3074296685</v>
      </c>
      <c r="AZ23" s="139">
        <f t="shared" si="5"/>
        <v>76568716.106121719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0</v>
      </c>
      <c r="E24" s="106">
        <f t="shared" ref="E24:AY24" si="7">E$22*$B$24</f>
        <v>765714.7269000205</v>
      </c>
      <c r="F24" s="106">
        <f t="shared" si="7"/>
        <v>340040.59338783339</v>
      </c>
      <c r="G24" s="106">
        <f t="shared" si="7"/>
        <v>340040.59338783339</v>
      </c>
      <c r="H24" s="106">
        <f t="shared" si="7"/>
        <v>340040.59338783339</v>
      </c>
      <c r="I24" s="106">
        <f t="shared" si="7"/>
        <v>340040.59338783356</v>
      </c>
      <c r="J24" s="106">
        <f t="shared" si="7"/>
        <v>340040.59338783356</v>
      </c>
      <c r="K24" s="106">
        <f t="shared" si="7"/>
        <v>340040.59338783356</v>
      </c>
      <c r="L24" s="106">
        <f t="shared" si="7"/>
        <v>340040.59338783356</v>
      </c>
      <c r="M24" s="106">
        <f t="shared" si="7"/>
        <v>340040.59338783356</v>
      </c>
      <c r="N24" s="106">
        <f t="shared" si="7"/>
        <v>340040.59338783356</v>
      </c>
      <c r="O24" s="106">
        <f t="shared" si="7"/>
        <v>340040.59338783356</v>
      </c>
      <c r="P24" s="106">
        <f t="shared" si="7"/>
        <v>340040.59338783356</v>
      </c>
      <c r="Q24" s="106">
        <f t="shared" si="7"/>
        <v>340040.59338783356</v>
      </c>
      <c r="R24" s="106">
        <f t="shared" si="7"/>
        <v>340040.59338783356</v>
      </c>
      <c r="S24" s="106">
        <f t="shared" si="7"/>
        <v>340040.59338783356</v>
      </c>
      <c r="T24" s="106">
        <f t="shared" si="7"/>
        <v>340040.59338783356</v>
      </c>
      <c r="U24" s="106">
        <f t="shared" si="7"/>
        <v>340040.59338783356</v>
      </c>
      <c r="V24" s="106">
        <f t="shared" si="7"/>
        <v>340040.59338783356</v>
      </c>
      <c r="W24" s="106">
        <f t="shared" si="7"/>
        <v>340040.59338783356</v>
      </c>
      <c r="X24" s="106">
        <f t="shared" si="7"/>
        <v>340040.59338783356</v>
      </c>
      <c r="Y24" s="106">
        <f t="shared" si="7"/>
        <v>340040.59338783356</v>
      </c>
      <c r="Z24" s="106">
        <f t="shared" si="7"/>
        <v>340040.59338783356</v>
      </c>
      <c r="AA24" s="106">
        <f t="shared" si="7"/>
        <v>340040.59338783356</v>
      </c>
      <c r="AB24" s="106">
        <f t="shared" si="7"/>
        <v>340040.59338783356</v>
      </c>
      <c r="AC24" s="106">
        <f t="shared" si="7"/>
        <v>340040.59338783356</v>
      </c>
      <c r="AD24" s="106">
        <f t="shared" si="7"/>
        <v>340040.59338783356</v>
      </c>
      <c r="AE24" s="106">
        <f t="shared" si="7"/>
        <v>340040.59338783356</v>
      </c>
      <c r="AF24" s="106">
        <f t="shared" si="7"/>
        <v>340040.59338783356</v>
      </c>
      <c r="AG24" s="106">
        <f t="shared" si="7"/>
        <v>340040.59338783356</v>
      </c>
      <c r="AH24" s="106">
        <f t="shared" si="7"/>
        <v>340040.59338783356</v>
      </c>
      <c r="AI24" s="106">
        <f t="shared" si="7"/>
        <v>340040.59338783356</v>
      </c>
      <c r="AJ24" s="106">
        <f t="shared" si="7"/>
        <v>340040.59338783356</v>
      </c>
      <c r="AK24" s="106">
        <f t="shared" si="7"/>
        <v>340040.59338783356</v>
      </c>
      <c r="AL24" s="106">
        <f t="shared" si="7"/>
        <v>0</v>
      </c>
      <c r="AM24" s="106">
        <f t="shared" si="7"/>
        <v>680081.18677566713</v>
      </c>
      <c r="AN24" s="106">
        <f t="shared" si="7"/>
        <v>0</v>
      </c>
      <c r="AO24" s="106">
        <f t="shared" si="7"/>
        <v>680081.18677566713</v>
      </c>
      <c r="AP24" s="106">
        <f t="shared" si="7"/>
        <v>340040.59338783356</v>
      </c>
      <c r="AQ24" s="106">
        <f t="shared" si="7"/>
        <v>0</v>
      </c>
      <c r="AR24" s="106">
        <f t="shared" si="7"/>
        <v>680081.18677566713</v>
      </c>
      <c r="AS24" s="106">
        <f t="shared" si="7"/>
        <v>340040.59338783356</v>
      </c>
      <c r="AT24" s="106">
        <f t="shared" si="7"/>
        <v>340040.59338783356</v>
      </c>
      <c r="AU24" s="106">
        <f t="shared" si="7"/>
        <v>340040.59338783356</v>
      </c>
      <c r="AV24" s="106">
        <f t="shared" si="7"/>
        <v>340040.59338783356</v>
      </c>
      <c r="AW24" s="106">
        <f t="shared" si="7"/>
        <v>0</v>
      </c>
      <c r="AX24" s="106">
        <f t="shared" si="7"/>
        <v>0</v>
      </c>
      <c r="AY24" s="106">
        <f t="shared" si="7"/>
        <v>1020121.7801635006</v>
      </c>
      <c r="AZ24" s="141">
        <f t="shared" si="5"/>
        <v>16407582.022740358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48</v>
      </c>
      <c r="D27" s="124">
        <f>C$27-C$28+C$29</f>
        <v>5</v>
      </c>
      <c r="E27" s="124">
        <f t="shared" ref="E27:AY27" si="8">D27-D28+D29</f>
        <v>53</v>
      </c>
      <c r="F27" s="124">
        <f t="shared" si="8"/>
        <v>0</v>
      </c>
      <c r="G27" s="124">
        <f t="shared" si="8"/>
        <v>53</v>
      </c>
      <c r="H27" s="124">
        <f t="shared" si="8"/>
        <v>14</v>
      </c>
      <c r="I27" s="124">
        <f t="shared" si="8"/>
        <v>39</v>
      </c>
      <c r="J27" s="124">
        <f t="shared" si="8"/>
        <v>14</v>
      </c>
      <c r="K27" s="124">
        <f t="shared" si="8"/>
        <v>39</v>
      </c>
      <c r="L27" s="124">
        <f t="shared" si="8"/>
        <v>14</v>
      </c>
      <c r="M27" s="124">
        <f t="shared" si="8"/>
        <v>39</v>
      </c>
      <c r="N27" s="124">
        <f t="shared" si="8"/>
        <v>14</v>
      </c>
      <c r="O27" s="124">
        <f t="shared" si="8"/>
        <v>39</v>
      </c>
      <c r="P27" s="124">
        <f t="shared" si="8"/>
        <v>14</v>
      </c>
      <c r="Q27" s="124">
        <f t="shared" si="8"/>
        <v>39</v>
      </c>
      <c r="R27" s="124">
        <f t="shared" si="8"/>
        <v>14</v>
      </c>
      <c r="S27" s="124">
        <f t="shared" si="8"/>
        <v>39</v>
      </c>
      <c r="T27" s="124">
        <f t="shared" si="8"/>
        <v>14</v>
      </c>
      <c r="U27" s="124">
        <f t="shared" si="8"/>
        <v>39</v>
      </c>
      <c r="V27" s="124">
        <f t="shared" si="8"/>
        <v>14</v>
      </c>
      <c r="W27" s="124">
        <f t="shared" si="8"/>
        <v>39</v>
      </c>
      <c r="X27" s="124">
        <f t="shared" si="8"/>
        <v>14</v>
      </c>
      <c r="Y27" s="124">
        <f t="shared" si="8"/>
        <v>39</v>
      </c>
      <c r="Z27" s="124">
        <f t="shared" si="8"/>
        <v>14</v>
      </c>
      <c r="AA27" s="124">
        <f t="shared" si="8"/>
        <v>39</v>
      </c>
      <c r="AB27" s="124">
        <f t="shared" si="8"/>
        <v>14</v>
      </c>
      <c r="AC27" s="124">
        <f t="shared" si="8"/>
        <v>39</v>
      </c>
      <c r="AD27" s="124">
        <f t="shared" si="8"/>
        <v>14</v>
      </c>
      <c r="AE27" s="124">
        <f t="shared" si="8"/>
        <v>39</v>
      </c>
      <c r="AF27" s="124">
        <f t="shared" si="8"/>
        <v>14</v>
      </c>
      <c r="AG27" s="124">
        <f t="shared" si="8"/>
        <v>39</v>
      </c>
      <c r="AH27" s="124">
        <f t="shared" si="8"/>
        <v>14</v>
      </c>
      <c r="AI27" s="124">
        <f t="shared" si="8"/>
        <v>39</v>
      </c>
      <c r="AJ27" s="124">
        <f t="shared" si="8"/>
        <v>14</v>
      </c>
      <c r="AK27" s="124">
        <f t="shared" si="8"/>
        <v>39</v>
      </c>
      <c r="AL27" s="124">
        <f t="shared" si="8"/>
        <v>14</v>
      </c>
      <c r="AM27" s="124">
        <f t="shared" si="8"/>
        <v>53</v>
      </c>
      <c r="AN27" s="124">
        <f t="shared" si="8"/>
        <v>0</v>
      </c>
      <c r="AO27" s="124">
        <f t="shared" si="8"/>
        <v>53</v>
      </c>
      <c r="AP27" s="124">
        <f t="shared" si="8"/>
        <v>0</v>
      </c>
      <c r="AQ27" s="124">
        <f t="shared" si="8"/>
        <v>53</v>
      </c>
      <c r="AR27" s="124">
        <f t="shared" si="8"/>
        <v>53</v>
      </c>
      <c r="AS27" s="124">
        <f t="shared" si="8"/>
        <v>0</v>
      </c>
      <c r="AT27" s="124">
        <f t="shared" si="8"/>
        <v>53</v>
      </c>
      <c r="AU27" s="124">
        <f t="shared" si="8"/>
        <v>14</v>
      </c>
      <c r="AV27" s="124">
        <f t="shared" si="8"/>
        <v>39</v>
      </c>
      <c r="AW27" s="124">
        <f t="shared" si="8"/>
        <v>14</v>
      </c>
      <c r="AX27" s="124">
        <f t="shared" si="8"/>
        <v>53</v>
      </c>
      <c r="AY27" s="164">
        <f t="shared" si="8"/>
        <v>53</v>
      </c>
      <c r="AZ27" s="106"/>
    </row>
    <row r="28" spans="1:52">
      <c r="B28" s="165" t="s">
        <v>310</v>
      </c>
      <c r="C28" s="110">
        <v>48</v>
      </c>
      <c r="D28" s="110">
        <v>0</v>
      </c>
      <c r="E28" s="110">
        <v>53</v>
      </c>
      <c r="F28" s="110">
        <v>0</v>
      </c>
      <c r="G28" s="110">
        <v>39</v>
      </c>
      <c r="H28" s="110">
        <v>14</v>
      </c>
      <c r="I28" s="110">
        <v>39</v>
      </c>
      <c r="J28" s="110">
        <v>14</v>
      </c>
      <c r="K28" s="110">
        <v>39</v>
      </c>
      <c r="L28" s="110">
        <v>14</v>
      </c>
      <c r="M28" s="110">
        <v>39</v>
      </c>
      <c r="N28" s="110">
        <v>14</v>
      </c>
      <c r="O28" s="110">
        <v>39</v>
      </c>
      <c r="P28" s="110">
        <v>14</v>
      </c>
      <c r="Q28" s="110">
        <v>39</v>
      </c>
      <c r="R28" s="110">
        <v>14</v>
      </c>
      <c r="S28" s="110">
        <v>39</v>
      </c>
      <c r="T28" s="110">
        <v>14</v>
      </c>
      <c r="U28" s="110">
        <v>39</v>
      </c>
      <c r="V28" s="110">
        <v>14</v>
      </c>
      <c r="W28" s="110">
        <v>39</v>
      </c>
      <c r="X28" s="110">
        <v>14</v>
      </c>
      <c r="Y28" s="110">
        <v>39</v>
      </c>
      <c r="Z28" s="110">
        <v>14</v>
      </c>
      <c r="AA28" s="110">
        <v>39</v>
      </c>
      <c r="AB28" s="110">
        <v>14</v>
      </c>
      <c r="AC28" s="110">
        <v>39</v>
      </c>
      <c r="AD28" s="110">
        <v>14</v>
      </c>
      <c r="AE28" s="110">
        <v>39</v>
      </c>
      <c r="AF28" s="110">
        <v>14</v>
      </c>
      <c r="AG28" s="110">
        <v>39</v>
      </c>
      <c r="AH28" s="110">
        <v>14</v>
      </c>
      <c r="AI28" s="110">
        <v>39</v>
      </c>
      <c r="AJ28" s="110">
        <v>14</v>
      </c>
      <c r="AK28" s="110">
        <v>39</v>
      </c>
      <c r="AL28" s="110">
        <v>0</v>
      </c>
      <c r="AM28" s="110">
        <v>53</v>
      </c>
      <c r="AN28" s="110">
        <v>0</v>
      </c>
      <c r="AO28" s="110">
        <v>53</v>
      </c>
      <c r="AP28" s="110">
        <v>0</v>
      </c>
      <c r="AQ28" s="110">
        <v>0</v>
      </c>
      <c r="AR28" s="110">
        <v>53</v>
      </c>
      <c r="AS28" s="110">
        <v>0</v>
      </c>
      <c r="AT28" s="110">
        <v>39</v>
      </c>
      <c r="AU28" s="110">
        <v>14</v>
      </c>
      <c r="AV28" s="110">
        <v>39</v>
      </c>
      <c r="AW28" s="110">
        <v>0</v>
      </c>
      <c r="AX28" s="110">
        <v>0</v>
      </c>
      <c r="AY28" s="166">
        <v>53</v>
      </c>
      <c r="AZ28" s="106"/>
    </row>
    <row r="29" spans="1:52">
      <c r="B29" s="136" t="s">
        <v>311</v>
      </c>
      <c r="C29" s="125">
        <v>5</v>
      </c>
      <c r="D29" s="125">
        <f>C$28</f>
        <v>48</v>
      </c>
      <c r="E29" s="125">
        <f t="shared" ref="E29:AY29" si="9">D$28</f>
        <v>0</v>
      </c>
      <c r="F29" s="125">
        <f t="shared" si="9"/>
        <v>53</v>
      </c>
      <c r="G29" s="125">
        <f t="shared" si="9"/>
        <v>0</v>
      </c>
      <c r="H29" s="125">
        <f t="shared" si="9"/>
        <v>39</v>
      </c>
      <c r="I29" s="125">
        <f t="shared" si="9"/>
        <v>14</v>
      </c>
      <c r="J29" s="125">
        <f t="shared" si="9"/>
        <v>39</v>
      </c>
      <c r="K29" s="125">
        <f t="shared" si="9"/>
        <v>14</v>
      </c>
      <c r="L29" s="125">
        <f t="shared" si="9"/>
        <v>39</v>
      </c>
      <c r="M29" s="125">
        <f t="shared" si="9"/>
        <v>14</v>
      </c>
      <c r="N29" s="125">
        <f t="shared" si="9"/>
        <v>39</v>
      </c>
      <c r="O29" s="125">
        <f t="shared" si="9"/>
        <v>14</v>
      </c>
      <c r="P29" s="125">
        <f t="shared" si="9"/>
        <v>39</v>
      </c>
      <c r="Q29" s="125">
        <f t="shared" si="9"/>
        <v>14</v>
      </c>
      <c r="R29" s="125">
        <f t="shared" si="9"/>
        <v>39</v>
      </c>
      <c r="S29" s="125">
        <f t="shared" si="9"/>
        <v>14</v>
      </c>
      <c r="T29" s="125">
        <f t="shared" si="9"/>
        <v>39</v>
      </c>
      <c r="U29" s="125">
        <f t="shared" si="9"/>
        <v>14</v>
      </c>
      <c r="V29" s="125">
        <f t="shared" si="9"/>
        <v>39</v>
      </c>
      <c r="W29" s="125">
        <f t="shared" si="9"/>
        <v>14</v>
      </c>
      <c r="X29" s="125">
        <f t="shared" si="9"/>
        <v>39</v>
      </c>
      <c r="Y29" s="125">
        <f t="shared" si="9"/>
        <v>14</v>
      </c>
      <c r="Z29" s="125">
        <f t="shared" si="9"/>
        <v>39</v>
      </c>
      <c r="AA29" s="125">
        <f t="shared" si="9"/>
        <v>14</v>
      </c>
      <c r="AB29" s="125">
        <f t="shared" si="9"/>
        <v>39</v>
      </c>
      <c r="AC29" s="125">
        <f t="shared" si="9"/>
        <v>14</v>
      </c>
      <c r="AD29" s="125">
        <f t="shared" si="9"/>
        <v>39</v>
      </c>
      <c r="AE29" s="125">
        <f t="shared" si="9"/>
        <v>14</v>
      </c>
      <c r="AF29" s="125">
        <f t="shared" si="9"/>
        <v>39</v>
      </c>
      <c r="AG29" s="125">
        <f t="shared" si="9"/>
        <v>14</v>
      </c>
      <c r="AH29" s="125">
        <f t="shared" si="9"/>
        <v>39</v>
      </c>
      <c r="AI29" s="125">
        <f t="shared" si="9"/>
        <v>14</v>
      </c>
      <c r="AJ29" s="125">
        <f t="shared" si="9"/>
        <v>39</v>
      </c>
      <c r="AK29" s="125">
        <f t="shared" si="9"/>
        <v>14</v>
      </c>
      <c r="AL29" s="125">
        <f t="shared" si="9"/>
        <v>39</v>
      </c>
      <c r="AM29" s="125">
        <f t="shared" si="9"/>
        <v>0</v>
      </c>
      <c r="AN29" s="125">
        <f t="shared" si="9"/>
        <v>53</v>
      </c>
      <c r="AO29" s="125">
        <f t="shared" si="9"/>
        <v>0</v>
      </c>
      <c r="AP29" s="125">
        <f t="shared" si="9"/>
        <v>53</v>
      </c>
      <c r="AQ29" s="125">
        <f t="shared" si="9"/>
        <v>0</v>
      </c>
      <c r="AR29" s="125">
        <f t="shared" si="9"/>
        <v>0</v>
      </c>
      <c r="AS29" s="125">
        <f t="shared" si="9"/>
        <v>53</v>
      </c>
      <c r="AT29" s="125">
        <f t="shared" si="9"/>
        <v>0</v>
      </c>
      <c r="AU29" s="125">
        <f t="shared" si="9"/>
        <v>39</v>
      </c>
      <c r="AV29" s="125">
        <f t="shared" si="9"/>
        <v>14</v>
      </c>
      <c r="AW29" s="125">
        <f t="shared" si="9"/>
        <v>39</v>
      </c>
      <c r="AX29" s="125">
        <f t="shared" si="9"/>
        <v>0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50</v>
      </c>
      <c r="E30" s="117">
        <f t="shared" ref="E30:AY30" si="10">E$27*$B$30</f>
        <v>530</v>
      </c>
      <c r="F30" s="117">
        <f t="shared" si="10"/>
        <v>0</v>
      </c>
      <c r="G30" s="117">
        <f t="shared" si="10"/>
        <v>530</v>
      </c>
      <c r="H30" s="117">
        <f t="shared" si="10"/>
        <v>140</v>
      </c>
      <c r="I30" s="117">
        <f t="shared" si="10"/>
        <v>390</v>
      </c>
      <c r="J30" s="117">
        <f t="shared" si="10"/>
        <v>140</v>
      </c>
      <c r="K30" s="117">
        <f t="shared" si="10"/>
        <v>390</v>
      </c>
      <c r="L30" s="117">
        <f t="shared" si="10"/>
        <v>140</v>
      </c>
      <c r="M30" s="117">
        <f t="shared" si="10"/>
        <v>390</v>
      </c>
      <c r="N30" s="117">
        <f t="shared" si="10"/>
        <v>140</v>
      </c>
      <c r="O30" s="117">
        <f t="shared" si="10"/>
        <v>390</v>
      </c>
      <c r="P30" s="117">
        <f t="shared" si="10"/>
        <v>140</v>
      </c>
      <c r="Q30" s="117">
        <f t="shared" si="10"/>
        <v>390</v>
      </c>
      <c r="R30" s="117">
        <f>R$27*$B$30</f>
        <v>140</v>
      </c>
      <c r="S30" s="117">
        <f t="shared" si="10"/>
        <v>390</v>
      </c>
      <c r="T30" s="117">
        <f t="shared" si="10"/>
        <v>140</v>
      </c>
      <c r="U30" s="117">
        <f t="shared" si="10"/>
        <v>390</v>
      </c>
      <c r="V30" s="117">
        <f t="shared" si="10"/>
        <v>140</v>
      </c>
      <c r="W30" s="117">
        <f t="shared" si="10"/>
        <v>390</v>
      </c>
      <c r="X30" s="117">
        <f t="shared" si="10"/>
        <v>140</v>
      </c>
      <c r="Y30" s="117">
        <f t="shared" si="10"/>
        <v>390</v>
      </c>
      <c r="Z30" s="117">
        <f t="shared" si="10"/>
        <v>140</v>
      </c>
      <c r="AA30" s="117">
        <f t="shared" si="10"/>
        <v>390</v>
      </c>
      <c r="AB30" s="117">
        <f t="shared" si="10"/>
        <v>140</v>
      </c>
      <c r="AC30" s="117">
        <f t="shared" si="10"/>
        <v>390</v>
      </c>
      <c r="AD30" s="117">
        <f t="shared" si="10"/>
        <v>140</v>
      </c>
      <c r="AE30" s="117">
        <f>AE$27*$B$30</f>
        <v>390</v>
      </c>
      <c r="AF30" s="117">
        <f t="shared" si="10"/>
        <v>140</v>
      </c>
      <c r="AG30" s="117">
        <f t="shared" si="10"/>
        <v>390</v>
      </c>
      <c r="AH30" s="117">
        <f t="shared" si="10"/>
        <v>140</v>
      </c>
      <c r="AI30" s="117">
        <f t="shared" si="10"/>
        <v>390</v>
      </c>
      <c r="AJ30" s="117">
        <f t="shared" si="10"/>
        <v>140</v>
      </c>
      <c r="AK30" s="117">
        <f t="shared" si="10"/>
        <v>390</v>
      </c>
      <c r="AL30" s="117">
        <f t="shared" si="10"/>
        <v>140</v>
      </c>
      <c r="AM30" s="117">
        <f t="shared" si="10"/>
        <v>530</v>
      </c>
      <c r="AN30" s="117">
        <f t="shared" si="10"/>
        <v>0</v>
      </c>
      <c r="AO30" s="117">
        <f t="shared" si="10"/>
        <v>530</v>
      </c>
      <c r="AP30" s="117">
        <f t="shared" si="10"/>
        <v>0</v>
      </c>
      <c r="AQ30" s="117">
        <f t="shared" si="10"/>
        <v>530</v>
      </c>
      <c r="AR30" s="117">
        <f t="shared" si="10"/>
        <v>530</v>
      </c>
      <c r="AS30" s="117">
        <f t="shared" si="10"/>
        <v>0</v>
      </c>
      <c r="AT30" s="117">
        <f t="shared" si="10"/>
        <v>530</v>
      </c>
      <c r="AU30" s="117">
        <f t="shared" si="10"/>
        <v>140</v>
      </c>
      <c r="AV30" s="117">
        <f t="shared" si="10"/>
        <v>390</v>
      </c>
      <c r="AW30" s="117">
        <f t="shared" si="10"/>
        <v>140</v>
      </c>
      <c r="AX30" s="117">
        <f t="shared" si="10"/>
        <v>530</v>
      </c>
      <c r="AY30" s="117">
        <f t="shared" si="10"/>
        <v>530</v>
      </c>
      <c r="AZ30" s="141">
        <f t="shared" si="5"/>
        <v>13580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D$21*shipping_manufacturing!$H$27/100</f>
        <v>0</v>
      </c>
      <c r="E33" s="124">
        <f>E$21*shipping_manufacturing!$H$27/100</f>
        <v>0</v>
      </c>
      <c r="F33" s="124">
        <f>F$21*shipping_manufacturing!$H$27/100</f>
        <v>0</v>
      </c>
      <c r="G33" s="124">
        <f>G$21*shipping_manufacturing!$H$27/100</f>
        <v>0</v>
      </c>
      <c r="H33" s="124">
        <f>H$21*shipping_manufacturing!$H$27/100</f>
        <v>0</v>
      </c>
      <c r="I33" s="124">
        <f>I$21*shipping_manufacturing!$H$27/100</f>
        <v>0</v>
      </c>
      <c r="J33" s="124">
        <f>J$21*shipping_manufacturing!$H$27/100</f>
        <v>0</v>
      </c>
      <c r="K33" s="124">
        <f>K$21*shipping_manufacturing!$H$27/100</f>
        <v>0</v>
      </c>
      <c r="L33" s="124">
        <f>L$21*shipping_manufacturing!$H$27/100</f>
        <v>0</v>
      </c>
      <c r="M33" s="124">
        <f>M$21*shipping_manufacturing!$H$27/100</f>
        <v>0</v>
      </c>
      <c r="N33" s="124">
        <f>N$21*shipping_manufacturing!$H$27/100</f>
        <v>0</v>
      </c>
      <c r="O33" s="124">
        <f>O$21*shipping_manufacturing!$H$27/100</f>
        <v>0</v>
      </c>
      <c r="P33" s="124">
        <f>P$21*shipping_manufacturing!$H$27/100</f>
        <v>0</v>
      </c>
      <c r="Q33" s="124">
        <f>Q$21*shipping_manufacturing!$H$27/100</f>
        <v>0</v>
      </c>
      <c r="R33" s="124">
        <f>R$21*shipping_manufacturing!$H$27/100</f>
        <v>0</v>
      </c>
      <c r="S33" s="124">
        <f>S$21*shipping_manufacturing!$H$27/100</f>
        <v>0</v>
      </c>
      <c r="T33" s="124">
        <f>T$21*shipping_manufacturing!$H$27/100</f>
        <v>0</v>
      </c>
      <c r="U33" s="124">
        <f>U$21*shipping_manufacturing!$H$27/100</f>
        <v>0</v>
      </c>
      <c r="V33" s="124">
        <f>V$21*shipping_manufacturing!$H$27/100</f>
        <v>0</v>
      </c>
      <c r="W33" s="124">
        <f>W$21*shipping_manufacturing!$H$27/100</f>
        <v>0</v>
      </c>
      <c r="X33" s="124">
        <f>X$21*shipping_manufacturing!$H$27/100</f>
        <v>0</v>
      </c>
      <c r="Y33" s="124">
        <f>Y$21*shipping_manufacturing!$H$27/100</f>
        <v>0</v>
      </c>
      <c r="Z33" s="124">
        <f>Z$21*shipping_manufacturing!$H$27/100</f>
        <v>0</v>
      </c>
      <c r="AA33" s="124">
        <f>AA$21*shipping_manufacturing!$H$27/100</f>
        <v>0</v>
      </c>
      <c r="AB33" s="124">
        <f>AB$21*shipping_manufacturing!$H$27/100</f>
        <v>0</v>
      </c>
      <c r="AC33" s="124">
        <f>AC$21*shipping_manufacturing!$H$27/100</f>
        <v>0</v>
      </c>
      <c r="AD33" s="124">
        <f>AD$21*shipping_manufacturing!$H$27/100</f>
        <v>0</v>
      </c>
      <c r="AE33" s="124">
        <f>AE$21*shipping_manufacturing!$H$27/100</f>
        <v>0</v>
      </c>
      <c r="AF33" s="124">
        <f>AF$21*shipping_manufacturing!$H$27/100</f>
        <v>0</v>
      </c>
      <c r="AG33" s="124">
        <f>AG$21*shipping_manufacturing!$H$27/100</f>
        <v>0</v>
      </c>
      <c r="AH33" s="124">
        <f>AH$21*shipping_manufacturing!$H$27/100</f>
        <v>0</v>
      </c>
      <c r="AI33" s="124">
        <f>AI$21*shipping_manufacturing!$H$27/100</f>
        <v>0</v>
      </c>
      <c r="AJ33" s="124">
        <f>AJ$21*shipping_manufacturing!$H$27/100</f>
        <v>0</v>
      </c>
      <c r="AK33" s="124">
        <f>AK$21*shipping_manufacturing!$H$27/100</f>
        <v>0</v>
      </c>
      <c r="AL33" s="124">
        <f>AL$21*shipping_manufacturing!$H$27/100</f>
        <v>0</v>
      </c>
      <c r="AM33" s="124">
        <f>AM$21*shipping_manufacturing!$H$27/100</f>
        <v>0</v>
      </c>
      <c r="AN33" s="124">
        <f>AN$21*shipping_manufacturing!$H$27/100</f>
        <v>0</v>
      </c>
      <c r="AO33" s="124">
        <f>AO$21*shipping_manufacturing!$H$27/100</f>
        <v>0</v>
      </c>
      <c r="AP33" s="124">
        <f>AP$21*shipping_manufacturing!$H$27/100</f>
        <v>0</v>
      </c>
      <c r="AQ33" s="124">
        <f>AQ$21*shipping_manufacturing!$H$27/100</f>
        <v>0</v>
      </c>
      <c r="AR33" s="124">
        <f>AR$21*shipping_manufacturing!$H$27/100</f>
        <v>0</v>
      </c>
      <c r="AS33" s="124">
        <f>AS$21*shipping_manufacturing!$H$27/100</f>
        <v>0</v>
      </c>
      <c r="AT33" s="124">
        <f>AT$21*shipping_manufacturing!$H$27/100</f>
        <v>0</v>
      </c>
      <c r="AU33" s="124">
        <f>AU$21*shipping_manufacturing!$H$27/100</f>
        <v>0</v>
      </c>
      <c r="AV33" s="124">
        <f>AV$21*shipping_manufacturing!$H$27/100</f>
        <v>0</v>
      </c>
      <c r="AW33" s="124">
        <f>AW$21*shipping_manufacturing!$H$27/100</f>
        <v>0</v>
      </c>
      <c r="AX33" s="124">
        <f>AX$21*shipping_manufacturing!$H$27/100</f>
        <v>0</v>
      </c>
      <c r="AY33" s="124">
        <f>AY$21*shipping_manufacturing!$H$27/100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D$22*shipping_manufacturing!$I$27/100</f>
        <v>0</v>
      </c>
      <c r="E34" s="110">
        <f>E$22*shipping_manufacturing!$I$27/100</f>
        <v>765.71472690002042</v>
      </c>
      <c r="F34" s="110">
        <f>F$22*shipping_manufacturing!$I$27/100</f>
        <v>340.04059338783338</v>
      </c>
      <c r="G34" s="110">
        <f>G$22*shipping_manufacturing!$I$27/100</f>
        <v>340.04059338783338</v>
      </c>
      <c r="H34" s="110">
        <f>H$22*shipping_manufacturing!$I$27/100</f>
        <v>340.04059338783338</v>
      </c>
      <c r="I34" s="110">
        <f>I$22*shipping_manufacturing!$I$27/100</f>
        <v>340.04059338783355</v>
      </c>
      <c r="J34" s="110">
        <f>J$22*shipping_manufacturing!$I$27/100</f>
        <v>340.04059338783355</v>
      </c>
      <c r="K34" s="110">
        <f>K$22*shipping_manufacturing!$I$27/100</f>
        <v>340.04059338783355</v>
      </c>
      <c r="L34" s="110">
        <f>L$22*shipping_manufacturing!$I$27/100</f>
        <v>340.04059338783355</v>
      </c>
      <c r="M34" s="110">
        <f>M$22*shipping_manufacturing!$I$27/100</f>
        <v>340.04059338783355</v>
      </c>
      <c r="N34" s="110">
        <f>N$22*shipping_manufacturing!$I$27/100</f>
        <v>340.04059338783355</v>
      </c>
      <c r="O34" s="110">
        <f>O$22*shipping_manufacturing!$I$27/100</f>
        <v>340.04059338783355</v>
      </c>
      <c r="P34" s="110">
        <f>P$22*shipping_manufacturing!$I$27/100</f>
        <v>340.04059338783355</v>
      </c>
      <c r="Q34" s="110">
        <f>Q$22*shipping_manufacturing!$I$27/100</f>
        <v>340.04059338783355</v>
      </c>
      <c r="R34" s="110">
        <f>R$22*shipping_manufacturing!$I$27/100</f>
        <v>340.04059338783355</v>
      </c>
      <c r="S34" s="110">
        <f>S$22*shipping_manufacturing!$I$27/100</f>
        <v>340.04059338783355</v>
      </c>
      <c r="T34" s="110">
        <f>T$22*shipping_manufacturing!$I$27/100</f>
        <v>340.04059338783355</v>
      </c>
      <c r="U34" s="110">
        <f>U$22*shipping_manufacturing!$I$27/100</f>
        <v>340.04059338783355</v>
      </c>
      <c r="V34" s="110">
        <f>V$22*shipping_manufacturing!$I$27/100</f>
        <v>340.04059338783355</v>
      </c>
      <c r="W34" s="110">
        <f>W$22*shipping_manufacturing!$I$27/100</f>
        <v>340.04059338783355</v>
      </c>
      <c r="X34" s="110">
        <f>X$22*shipping_manufacturing!$I$27/100</f>
        <v>340.04059338783355</v>
      </c>
      <c r="Y34" s="110">
        <f>Y$22*shipping_manufacturing!$I$27/100</f>
        <v>340.04059338783355</v>
      </c>
      <c r="Z34" s="110">
        <f>Z$22*shipping_manufacturing!$I$27/100</f>
        <v>340.04059338783355</v>
      </c>
      <c r="AA34" s="110">
        <f>AA$22*shipping_manufacturing!$I$27/100</f>
        <v>340.04059338783355</v>
      </c>
      <c r="AB34" s="110">
        <f>AB$22*shipping_manufacturing!$I$27/100</f>
        <v>340.04059338783355</v>
      </c>
      <c r="AC34" s="110">
        <f>AC$22*shipping_manufacturing!$I$27/100</f>
        <v>340.04059338783355</v>
      </c>
      <c r="AD34" s="110">
        <f>AD$22*shipping_manufacturing!$I$27/100</f>
        <v>340.04059338783355</v>
      </c>
      <c r="AE34" s="110">
        <f>AE$22*shipping_manufacturing!$I$27/100</f>
        <v>340.04059338783355</v>
      </c>
      <c r="AF34" s="110">
        <f>AF$22*shipping_manufacturing!$I$27/100</f>
        <v>340.04059338783355</v>
      </c>
      <c r="AG34" s="110">
        <f>AG$22*shipping_manufacturing!$I$27/100</f>
        <v>340.04059338783355</v>
      </c>
      <c r="AH34" s="110">
        <f>AH$22*shipping_manufacturing!$I$27/100</f>
        <v>340.04059338783355</v>
      </c>
      <c r="AI34" s="110">
        <f>AI$22*shipping_manufacturing!$I$27/100</f>
        <v>340.04059338783355</v>
      </c>
      <c r="AJ34" s="110">
        <f>AJ$22*shipping_manufacturing!$I$27/100</f>
        <v>340.04059338783355</v>
      </c>
      <c r="AK34" s="110">
        <f>AK$22*shipping_manufacturing!$I$27/100</f>
        <v>340.04059338783355</v>
      </c>
      <c r="AL34" s="110">
        <f>AL$22*shipping_manufacturing!$I$27/100</f>
        <v>0</v>
      </c>
      <c r="AM34" s="110">
        <f>AM$22*shipping_manufacturing!$I$27/100</f>
        <v>680.08118677566711</v>
      </c>
      <c r="AN34" s="110">
        <f>AN$22*shipping_manufacturing!$I$27/100</f>
        <v>0</v>
      </c>
      <c r="AO34" s="110">
        <f>AO$22*shipping_manufacturing!$I$27/100</f>
        <v>680.08118677566711</v>
      </c>
      <c r="AP34" s="110">
        <f>AP$22*shipping_manufacturing!$I$27/100</f>
        <v>340.04059338783355</v>
      </c>
      <c r="AQ34" s="110">
        <f>AQ$22*shipping_manufacturing!$I$27/100</f>
        <v>0</v>
      </c>
      <c r="AR34" s="110">
        <f>AR$22*shipping_manufacturing!$I$27/100</f>
        <v>680.08118677566711</v>
      </c>
      <c r="AS34" s="110">
        <f>AS$22*shipping_manufacturing!$I$27/100</f>
        <v>340.04059338783355</v>
      </c>
      <c r="AT34" s="110">
        <f>AT$22*shipping_manufacturing!$I$27/100</f>
        <v>340.04059338783355</v>
      </c>
      <c r="AU34" s="110">
        <f>AU$22*shipping_manufacturing!$I$27/100</f>
        <v>340.04059338783355</v>
      </c>
      <c r="AV34" s="110">
        <f>AV$22*shipping_manufacturing!$I$27/100</f>
        <v>340.04059338783355</v>
      </c>
      <c r="AW34" s="110">
        <f>AW$22*shipping_manufacturing!$I$27/100</f>
        <v>0</v>
      </c>
      <c r="AX34" s="110">
        <f>AX$22*shipping_manufacturing!$I$27/100</f>
        <v>0</v>
      </c>
      <c r="AY34" s="110">
        <f>AY$22*shipping_manufacturing!$I$27/100</f>
        <v>1020.1217801635007</v>
      </c>
    </row>
    <row r="35" spans="1:52">
      <c r="A35" s="110">
        <v>1245</v>
      </c>
      <c r="B35" s="165" t="s">
        <v>343</v>
      </c>
      <c r="C35" s="110"/>
      <c r="D35" s="110">
        <f>SUM(D33:D34)</f>
        <v>0</v>
      </c>
      <c r="E35" s="110">
        <f t="shared" ref="E35:AY35" si="11">SUM(E33:E34)</f>
        <v>765.71472690002042</v>
      </c>
      <c r="F35" s="110">
        <f t="shared" si="11"/>
        <v>340.04059338783338</v>
      </c>
      <c r="G35" s="110">
        <f t="shared" si="11"/>
        <v>340.04059338783338</v>
      </c>
      <c r="H35" s="110">
        <f t="shared" si="11"/>
        <v>340.04059338783338</v>
      </c>
      <c r="I35" s="110">
        <f t="shared" si="11"/>
        <v>340.04059338783355</v>
      </c>
      <c r="J35" s="110">
        <f t="shared" si="11"/>
        <v>340.04059338783355</v>
      </c>
      <c r="K35" s="110">
        <f t="shared" si="11"/>
        <v>340.04059338783355</v>
      </c>
      <c r="L35" s="110">
        <f t="shared" si="11"/>
        <v>340.04059338783355</v>
      </c>
      <c r="M35" s="110">
        <f t="shared" si="11"/>
        <v>340.04059338783355</v>
      </c>
      <c r="N35" s="110">
        <f t="shared" si="11"/>
        <v>340.04059338783355</v>
      </c>
      <c r="O35" s="110">
        <f t="shared" si="11"/>
        <v>340.04059338783355</v>
      </c>
      <c r="P35" s="110">
        <f t="shared" si="11"/>
        <v>340.04059338783355</v>
      </c>
      <c r="Q35" s="110">
        <f t="shared" si="11"/>
        <v>340.04059338783355</v>
      </c>
      <c r="R35" s="110">
        <f t="shared" si="11"/>
        <v>340.04059338783355</v>
      </c>
      <c r="S35" s="110">
        <f t="shared" si="11"/>
        <v>340.04059338783355</v>
      </c>
      <c r="T35" s="110">
        <f t="shared" si="11"/>
        <v>340.04059338783355</v>
      </c>
      <c r="U35" s="110">
        <f t="shared" si="11"/>
        <v>340.04059338783355</v>
      </c>
      <c r="V35" s="110">
        <f t="shared" si="11"/>
        <v>340.04059338783355</v>
      </c>
      <c r="W35" s="110">
        <f t="shared" si="11"/>
        <v>340.04059338783355</v>
      </c>
      <c r="X35" s="110">
        <f t="shared" si="11"/>
        <v>340.04059338783355</v>
      </c>
      <c r="Y35" s="110">
        <f t="shared" si="11"/>
        <v>340.04059338783355</v>
      </c>
      <c r="Z35" s="110">
        <f t="shared" si="11"/>
        <v>340.04059338783355</v>
      </c>
      <c r="AA35" s="110">
        <f t="shared" si="11"/>
        <v>340.04059338783355</v>
      </c>
      <c r="AB35" s="110">
        <f t="shared" si="11"/>
        <v>340.04059338783355</v>
      </c>
      <c r="AC35" s="110">
        <f t="shared" si="11"/>
        <v>340.04059338783355</v>
      </c>
      <c r="AD35" s="110">
        <f t="shared" si="11"/>
        <v>340.04059338783355</v>
      </c>
      <c r="AE35" s="110">
        <f t="shared" si="11"/>
        <v>340.04059338783355</v>
      </c>
      <c r="AF35" s="110">
        <f t="shared" si="11"/>
        <v>340.04059338783355</v>
      </c>
      <c r="AG35" s="110">
        <f t="shared" si="11"/>
        <v>340.04059338783355</v>
      </c>
      <c r="AH35" s="110">
        <f t="shared" si="11"/>
        <v>340.04059338783355</v>
      </c>
      <c r="AI35" s="110">
        <f t="shared" si="11"/>
        <v>340.04059338783355</v>
      </c>
      <c r="AJ35" s="110">
        <f t="shared" si="11"/>
        <v>340.04059338783355</v>
      </c>
      <c r="AK35" s="110">
        <f t="shared" si="11"/>
        <v>340.04059338783355</v>
      </c>
      <c r="AL35" s="110">
        <f t="shared" si="11"/>
        <v>0</v>
      </c>
      <c r="AM35" s="110">
        <f t="shared" si="11"/>
        <v>680.08118677566711</v>
      </c>
      <c r="AN35" s="110">
        <f t="shared" si="11"/>
        <v>0</v>
      </c>
      <c r="AO35" s="110">
        <f t="shared" si="11"/>
        <v>680.08118677566711</v>
      </c>
      <c r="AP35" s="110">
        <f t="shared" si="11"/>
        <v>340.04059338783355</v>
      </c>
      <c r="AQ35" s="110">
        <f t="shared" si="11"/>
        <v>0</v>
      </c>
      <c r="AR35" s="110">
        <f t="shared" si="11"/>
        <v>680.08118677566711</v>
      </c>
      <c r="AS35" s="110">
        <f t="shared" si="11"/>
        <v>340.04059338783355</v>
      </c>
      <c r="AT35" s="110">
        <f t="shared" si="11"/>
        <v>340.04059338783355</v>
      </c>
      <c r="AU35" s="110">
        <f t="shared" si="11"/>
        <v>340.04059338783355</v>
      </c>
      <c r="AV35" s="110">
        <f t="shared" si="11"/>
        <v>340.04059338783355</v>
      </c>
      <c r="AW35" s="110">
        <f t="shared" si="11"/>
        <v>0</v>
      </c>
      <c r="AX35" s="110">
        <f t="shared" si="11"/>
        <v>0</v>
      </c>
      <c r="AY35" s="110">
        <f t="shared" si="11"/>
        <v>1020.1217801635007</v>
      </c>
    </row>
    <row r="36" spans="1:52">
      <c r="A36" s="110"/>
      <c r="B36" s="165" t="s">
        <v>344</v>
      </c>
      <c r="C36" s="110"/>
      <c r="D36" s="110"/>
      <c r="E36" s="110">
        <v>0</v>
      </c>
      <c r="F36" s="110"/>
      <c r="G36" s="110">
        <v>0</v>
      </c>
      <c r="H36" s="110"/>
      <c r="I36" s="110">
        <v>0</v>
      </c>
      <c r="J36" s="110"/>
      <c r="K36" s="110">
        <v>0</v>
      </c>
      <c r="L36" s="110"/>
      <c r="M36" s="110">
        <v>0</v>
      </c>
      <c r="N36" s="110"/>
      <c r="O36" s="110">
        <v>0</v>
      </c>
      <c r="P36" s="110"/>
      <c r="Q36" s="110">
        <v>0</v>
      </c>
      <c r="R36" s="110"/>
      <c r="S36" s="110">
        <v>0</v>
      </c>
      <c r="T36" s="110"/>
      <c r="U36" s="110">
        <v>0</v>
      </c>
      <c r="V36" s="110"/>
      <c r="W36" s="110">
        <v>0</v>
      </c>
      <c r="X36" s="110"/>
      <c r="Y36" s="110">
        <v>0</v>
      </c>
      <c r="Z36" s="110"/>
      <c r="AA36" s="110">
        <v>0</v>
      </c>
      <c r="AB36" s="110"/>
      <c r="AC36" s="110">
        <v>0</v>
      </c>
      <c r="AD36" s="110"/>
      <c r="AE36" s="110">
        <v>0</v>
      </c>
      <c r="AF36" s="110"/>
      <c r="AG36" s="110">
        <v>0</v>
      </c>
      <c r="AH36" s="110"/>
      <c r="AI36" s="110">
        <v>0</v>
      </c>
      <c r="AJ36" s="110"/>
      <c r="AK36" s="110">
        <v>0</v>
      </c>
      <c r="AL36" s="110"/>
      <c r="AM36" s="110">
        <v>0</v>
      </c>
      <c r="AN36" s="110"/>
      <c r="AO36" s="110">
        <v>0</v>
      </c>
      <c r="AP36" s="110"/>
      <c r="AQ36" s="110"/>
      <c r="AR36" s="110">
        <v>0</v>
      </c>
      <c r="AS36" s="110"/>
      <c r="AT36" s="110">
        <v>0</v>
      </c>
      <c r="AU36" s="110"/>
      <c r="AV36" s="110">
        <v>0</v>
      </c>
      <c r="AW36" s="110"/>
      <c r="AX36" s="110"/>
      <c r="AY36" s="110">
        <v>0</v>
      </c>
    </row>
    <row r="37" spans="1:52">
      <c r="A37" s="110"/>
      <c r="B37" s="165" t="s">
        <v>345</v>
      </c>
      <c r="C37" s="110"/>
      <c r="D37" s="110"/>
      <c r="E37" s="110">
        <v>270</v>
      </c>
      <c r="F37" s="110"/>
      <c r="G37" s="110">
        <v>340.04059338783338</v>
      </c>
      <c r="H37" s="110"/>
      <c r="I37" s="110">
        <v>340.04059338783355</v>
      </c>
      <c r="J37" s="110"/>
      <c r="K37" s="110">
        <v>340.04059338783355</v>
      </c>
      <c r="L37" s="110"/>
      <c r="M37" s="110">
        <v>340.04059338783355</v>
      </c>
      <c r="N37" s="110"/>
      <c r="O37" s="110">
        <v>340.04059338783355</v>
      </c>
      <c r="P37" s="110"/>
      <c r="Q37" s="110">
        <v>340.04059338783355</v>
      </c>
      <c r="R37" s="110"/>
      <c r="S37" s="110">
        <v>340.04059338783355</v>
      </c>
      <c r="T37" s="110"/>
      <c r="U37" s="110">
        <v>340.04059338783355</v>
      </c>
      <c r="V37" s="110"/>
      <c r="W37" s="110">
        <v>340.04059338783355</v>
      </c>
      <c r="X37" s="110"/>
      <c r="Y37" s="110">
        <v>340.04059338783355</v>
      </c>
      <c r="Z37" s="110"/>
      <c r="AA37" s="110">
        <v>340.04059338783355</v>
      </c>
      <c r="AB37" s="110"/>
      <c r="AC37" s="110">
        <v>340.04059338783355</v>
      </c>
      <c r="AD37" s="110"/>
      <c r="AE37" s="110">
        <v>340.04059338783355</v>
      </c>
      <c r="AF37" s="110"/>
      <c r="AG37" s="110">
        <v>340.04059338783355</v>
      </c>
      <c r="AH37" s="110"/>
      <c r="AI37" s="110">
        <v>340.04059338783355</v>
      </c>
      <c r="AJ37" s="110"/>
      <c r="AK37" s="110">
        <v>340.04059338783355</v>
      </c>
      <c r="AL37" s="110"/>
      <c r="AM37" s="110">
        <v>330</v>
      </c>
      <c r="AN37" s="110"/>
      <c r="AO37" s="110">
        <v>330</v>
      </c>
      <c r="AP37" s="110"/>
      <c r="AQ37" s="110"/>
      <c r="AR37" s="110">
        <v>330</v>
      </c>
      <c r="AS37" s="110"/>
      <c r="AT37" s="110">
        <v>340.04059338783355</v>
      </c>
      <c r="AU37" s="110"/>
      <c r="AV37" s="110">
        <v>340.04059338783355</v>
      </c>
      <c r="AW37" s="110"/>
      <c r="AX37" s="110"/>
      <c r="AY37" s="110">
        <v>120</v>
      </c>
    </row>
    <row r="38" spans="1:52">
      <c r="A38" s="110"/>
      <c r="B38" s="165" t="s">
        <v>346</v>
      </c>
      <c r="C38" s="110"/>
      <c r="D38" s="110"/>
      <c r="E38" s="110">
        <v>9</v>
      </c>
      <c r="F38" s="110"/>
      <c r="G38" s="110">
        <v>12</v>
      </c>
      <c r="H38" s="110"/>
      <c r="I38" s="110">
        <v>12</v>
      </c>
      <c r="J38" s="110"/>
      <c r="K38" s="110">
        <v>12</v>
      </c>
      <c r="L38" s="110"/>
      <c r="M38" s="110">
        <v>12</v>
      </c>
      <c r="N38" s="110"/>
      <c r="O38" s="110">
        <v>12</v>
      </c>
      <c r="P38" s="110"/>
      <c r="Q38" s="110">
        <v>12</v>
      </c>
      <c r="R38" s="110"/>
      <c r="S38" s="110">
        <v>12</v>
      </c>
      <c r="T38" s="110"/>
      <c r="U38" s="110">
        <v>12</v>
      </c>
      <c r="V38" s="110"/>
      <c r="W38" s="110">
        <v>12</v>
      </c>
      <c r="X38" s="110"/>
      <c r="Y38" s="110">
        <v>12</v>
      </c>
      <c r="Z38" s="110"/>
      <c r="AA38" s="110">
        <v>12</v>
      </c>
      <c r="AB38" s="110"/>
      <c r="AC38" s="110">
        <v>12</v>
      </c>
      <c r="AD38" s="110"/>
      <c r="AE38" s="110">
        <v>12</v>
      </c>
      <c r="AF38" s="110"/>
      <c r="AG38" s="110">
        <v>12</v>
      </c>
      <c r="AH38" s="110"/>
      <c r="AI38" s="110">
        <v>12</v>
      </c>
      <c r="AJ38" s="110"/>
      <c r="AK38" s="110">
        <v>12</v>
      </c>
      <c r="AL38" s="110"/>
      <c r="AM38" s="110">
        <v>11</v>
      </c>
      <c r="AN38" s="110"/>
      <c r="AO38" s="110">
        <v>11</v>
      </c>
      <c r="AP38" s="110"/>
      <c r="AQ38" s="110"/>
      <c r="AR38" s="110">
        <v>11</v>
      </c>
      <c r="AS38" s="110"/>
      <c r="AT38" s="110">
        <v>12</v>
      </c>
      <c r="AU38" s="110"/>
      <c r="AV38" s="110">
        <v>12</v>
      </c>
      <c r="AW38" s="110"/>
      <c r="AX38" s="110"/>
      <c r="AY38" s="110">
        <v>4</v>
      </c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495.71472690002042</v>
      </c>
      <c r="F40" s="110">
        <f t="shared" si="13"/>
        <v>340.04059338783338</v>
      </c>
      <c r="G40" s="110">
        <f t="shared" si="13"/>
        <v>0</v>
      </c>
      <c r="H40" s="110">
        <f t="shared" si="13"/>
        <v>340.04059338783338</v>
      </c>
      <c r="I40" s="110">
        <f t="shared" si="13"/>
        <v>0</v>
      </c>
      <c r="J40" s="110">
        <f t="shared" si="13"/>
        <v>340.04059338783355</v>
      </c>
      <c r="K40" s="110">
        <f t="shared" si="13"/>
        <v>0</v>
      </c>
      <c r="L40" s="110">
        <f t="shared" si="13"/>
        <v>340.04059338783355</v>
      </c>
      <c r="M40" s="110">
        <f t="shared" si="13"/>
        <v>0</v>
      </c>
      <c r="N40" s="110">
        <f t="shared" si="13"/>
        <v>340.04059338783355</v>
      </c>
      <c r="O40" s="110">
        <f t="shared" si="13"/>
        <v>0</v>
      </c>
      <c r="P40" s="110">
        <f t="shared" si="13"/>
        <v>340.04059338783355</v>
      </c>
      <c r="Q40" s="110">
        <f t="shared" si="13"/>
        <v>0</v>
      </c>
      <c r="R40" s="110">
        <f t="shared" si="13"/>
        <v>340.04059338783355</v>
      </c>
      <c r="S40" s="110">
        <f t="shared" si="13"/>
        <v>0</v>
      </c>
      <c r="T40" s="110">
        <f t="shared" si="13"/>
        <v>340.04059338783355</v>
      </c>
      <c r="U40" s="110">
        <f t="shared" si="13"/>
        <v>0</v>
      </c>
      <c r="V40" s="110">
        <f t="shared" si="13"/>
        <v>340.04059338783355</v>
      </c>
      <c r="W40" s="110">
        <f t="shared" si="13"/>
        <v>0</v>
      </c>
      <c r="X40" s="110">
        <f t="shared" si="13"/>
        <v>340.04059338783355</v>
      </c>
      <c r="Y40" s="110">
        <f t="shared" si="13"/>
        <v>0</v>
      </c>
      <c r="Z40" s="110">
        <f t="shared" si="13"/>
        <v>340.04059338783355</v>
      </c>
      <c r="AA40" s="110">
        <f t="shared" si="13"/>
        <v>0</v>
      </c>
      <c r="AB40" s="110">
        <f t="shared" si="13"/>
        <v>340.04059338783355</v>
      </c>
      <c r="AC40" s="110">
        <f t="shared" si="13"/>
        <v>0</v>
      </c>
      <c r="AD40" s="110">
        <f t="shared" si="13"/>
        <v>340.04059338783355</v>
      </c>
      <c r="AE40" s="110">
        <f t="shared" si="13"/>
        <v>0</v>
      </c>
      <c r="AF40" s="110">
        <f t="shared" si="13"/>
        <v>340.04059338783355</v>
      </c>
      <c r="AG40" s="110">
        <f t="shared" si="13"/>
        <v>0</v>
      </c>
      <c r="AH40" s="110">
        <f t="shared" si="13"/>
        <v>340.04059338783355</v>
      </c>
      <c r="AI40" s="110">
        <f t="shared" si="13"/>
        <v>0</v>
      </c>
      <c r="AJ40" s="110">
        <f t="shared" si="13"/>
        <v>340.04059338783355</v>
      </c>
      <c r="AK40" s="110">
        <f t="shared" si="13"/>
        <v>0</v>
      </c>
      <c r="AL40" s="110">
        <f t="shared" si="13"/>
        <v>0</v>
      </c>
      <c r="AM40" s="110">
        <f t="shared" si="13"/>
        <v>350.08118677566711</v>
      </c>
      <c r="AN40" s="110">
        <f t="shared" si="13"/>
        <v>0</v>
      </c>
      <c r="AO40" s="110">
        <f t="shared" si="13"/>
        <v>350.08118677566711</v>
      </c>
      <c r="AP40" s="110">
        <f t="shared" si="13"/>
        <v>340.04059338783355</v>
      </c>
      <c r="AQ40" s="110">
        <f t="shared" si="13"/>
        <v>0</v>
      </c>
      <c r="AR40" s="110">
        <f t="shared" si="13"/>
        <v>350.08118677566711</v>
      </c>
      <c r="AS40" s="110">
        <f t="shared" si="13"/>
        <v>340.04059338783355</v>
      </c>
      <c r="AT40" s="110">
        <f t="shared" si="13"/>
        <v>0</v>
      </c>
      <c r="AU40" s="110">
        <f t="shared" si="13"/>
        <v>340.04059338783355</v>
      </c>
      <c r="AV40" s="110">
        <f t="shared" si="13"/>
        <v>0</v>
      </c>
      <c r="AW40" s="110">
        <f t="shared" si="13"/>
        <v>0</v>
      </c>
      <c r="AX40" s="110">
        <f t="shared" si="13"/>
        <v>0</v>
      </c>
      <c r="AY40" s="110">
        <f t="shared" si="13"/>
        <v>900.12178016350072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2</v>
      </c>
      <c r="G41" s="110">
        <v>1</v>
      </c>
      <c r="H41" s="110">
        <v>1</v>
      </c>
      <c r="I41" s="110">
        <v>3</v>
      </c>
      <c r="J41" s="110">
        <v>1</v>
      </c>
      <c r="K41" s="110">
        <v>3</v>
      </c>
      <c r="L41" s="110">
        <v>1</v>
      </c>
      <c r="M41" s="110">
        <v>1</v>
      </c>
      <c r="N41" s="110">
        <v>2</v>
      </c>
      <c r="O41" s="110">
        <v>3</v>
      </c>
      <c r="P41" s="110">
        <v>1</v>
      </c>
      <c r="Q41" s="110">
        <v>1</v>
      </c>
      <c r="R41" s="110">
        <v>2</v>
      </c>
      <c r="S41" s="110">
        <v>2</v>
      </c>
      <c r="T41" s="110">
        <v>1</v>
      </c>
      <c r="U41" s="110">
        <v>2</v>
      </c>
      <c r="V41" s="110">
        <v>2</v>
      </c>
      <c r="W41" s="110">
        <v>1</v>
      </c>
      <c r="X41" s="110">
        <v>2</v>
      </c>
      <c r="Y41" s="110">
        <v>2</v>
      </c>
      <c r="Z41" s="110">
        <v>2</v>
      </c>
      <c r="AA41" s="110">
        <v>1</v>
      </c>
      <c r="AB41" s="110">
        <v>1</v>
      </c>
      <c r="AC41" s="110">
        <v>2</v>
      </c>
      <c r="AD41" s="110">
        <v>3</v>
      </c>
      <c r="AE41" s="110">
        <v>2</v>
      </c>
      <c r="AF41" s="110">
        <v>1</v>
      </c>
      <c r="AG41" s="110">
        <v>3</v>
      </c>
      <c r="AH41" s="110">
        <v>1</v>
      </c>
      <c r="AI41" s="110">
        <v>1</v>
      </c>
      <c r="AJ41" s="110">
        <v>2</v>
      </c>
      <c r="AK41" s="110">
        <v>2</v>
      </c>
      <c r="AL41" s="110">
        <v>1</v>
      </c>
      <c r="AM41" s="110">
        <v>1</v>
      </c>
      <c r="AN41" s="110">
        <v>2</v>
      </c>
      <c r="AO41" s="110">
        <v>1</v>
      </c>
      <c r="AP41" s="110">
        <v>3</v>
      </c>
      <c r="AQ41" s="110">
        <v>2</v>
      </c>
      <c r="AR41" s="110">
        <v>2</v>
      </c>
      <c r="AS41" s="110">
        <v>2</v>
      </c>
      <c r="AT41" s="110">
        <v>1</v>
      </c>
      <c r="AU41" s="110">
        <v>3</v>
      </c>
      <c r="AV41" s="110">
        <v>1</v>
      </c>
      <c r="AW41" s="110">
        <v>1</v>
      </c>
      <c r="AX41" s="110">
        <v>2</v>
      </c>
      <c r="AY41" s="110">
        <v>1</v>
      </c>
    </row>
    <row r="42" spans="1:52">
      <c r="A42" s="110"/>
      <c r="B42" s="178" t="s">
        <v>350</v>
      </c>
      <c r="C42" s="110"/>
      <c r="D42" s="110">
        <v>0</v>
      </c>
      <c r="E42" s="110">
        <v>403380</v>
      </c>
      <c r="F42" s="110">
        <v>0</v>
      </c>
      <c r="G42" s="110">
        <v>537840</v>
      </c>
      <c r="H42" s="110">
        <v>0</v>
      </c>
      <c r="I42" s="110">
        <v>537840</v>
      </c>
      <c r="J42" s="110">
        <v>0</v>
      </c>
      <c r="K42" s="110">
        <v>537840</v>
      </c>
      <c r="L42" s="110">
        <v>0</v>
      </c>
      <c r="M42" s="110">
        <v>537840</v>
      </c>
      <c r="N42" s="110">
        <v>0</v>
      </c>
      <c r="O42" s="110">
        <v>537840</v>
      </c>
      <c r="P42" s="110">
        <v>0</v>
      </c>
      <c r="Q42" s="110">
        <v>537840</v>
      </c>
      <c r="R42" s="110">
        <v>0</v>
      </c>
      <c r="S42" s="110">
        <v>537840</v>
      </c>
      <c r="T42" s="110">
        <v>0</v>
      </c>
      <c r="U42" s="110">
        <v>537840</v>
      </c>
      <c r="V42" s="110">
        <v>0</v>
      </c>
      <c r="W42" s="110">
        <v>537840</v>
      </c>
      <c r="X42" s="110">
        <v>0</v>
      </c>
      <c r="Y42" s="110">
        <v>537840</v>
      </c>
      <c r="Z42" s="110">
        <v>0</v>
      </c>
      <c r="AA42" s="110">
        <v>537840</v>
      </c>
      <c r="AB42" s="110">
        <v>0</v>
      </c>
      <c r="AC42" s="110">
        <v>537840</v>
      </c>
      <c r="AD42" s="110">
        <v>0</v>
      </c>
      <c r="AE42" s="110">
        <v>537840</v>
      </c>
      <c r="AF42" s="110">
        <v>0</v>
      </c>
      <c r="AG42" s="110">
        <v>537840</v>
      </c>
      <c r="AH42" s="110">
        <v>0</v>
      </c>
      <c r="AI42" s="110">
        <v>537840</v>
      </c>
      <c r="AJ42" s="110">
        <v>0</v>
      </c>
      <c r="AK42" s="110">
        <v>537840</v>
      </c>
      <c r="AL42" s="110">
        <v>0</v>
      </c>
      <c r="AM42" s="110">
        <v>493020</v>
      </c>
      <c r="AN42" s="110">
        <v>0</v>
      </c>
      <c r="AO42" s="110">
        <v>493020</v>
      </c>
      <c r="AP42" s="110">
        <v>0</v>
      </c>
      <c r="AQ42" s="110">
        <v>0</v>
      </c>
      <c r="AR42" s="110">
        <v>493020</v>
      </c>
      <c r="AS42" s="110">
        <v>0</v>
      </c>
      <c r="AT42" s="110">
        <v>537840</v>
      </c>
      <c r="AU42" s="110">
        <v>0</v>
      </c>
      <c r="AV42" s="110">
        <v>537840</v>
      </c>
      <c r="AW42" s="110">
        <v>0</v>
      </c>
      <c r="AX42" s="110">
        <v>0</v>
      </c>
      <c r="AY42" s="110">
        <v>179280</v>
      </c>
      <c r="AZ42" s="100">
        <f>SUM($D$42:$AY$42)</f>
        <v>11742840</v>
      </c>
    </row>
    <row r="43" spans="1:52">
      <c r="A43" s="110"/>
      <c r="B43" s="178" t="s">
        <v>351</v>
      </c>
      <c r="C43" s="110"/>
      <c r="D43" s="110">
        <v>0</v>
      </c>
      <c r="E43" s="110">
        <v>401157.14274384151</v>
      </c>
      <c r="F43" s="110">
        <v>275177.85019910417</v>
      </c>
      <c r="G43" s="110">
        <v>0</v>
      </c>
      <c r="H43" s="110">
        <v>275177.85019910417</v>
      </c>
      <c r="I43" s="110">
        <v>0</v>
      </c>
      <c r="J43" s="110">
        <v>275177.85019910429</v>
      </c>
      <c r="K43" s="110">
        <v>0</v>
      </c>
      <c r="L43" s="110">
        <v>275177.85019910429</v>
      </c>
      <c r="M43" s="110">
        <v>0</v>
      </c>
      <c r="N43" s="110">
        <v>275177.85019910429</v>
      </c>
      <c r="O43" s="110">
        <v>0</v>
      </c>
      <c r="P43" s="110">
        <v>275177.85019910429</v>
      </c>
      <c r="Q43" s="110">
        <v>0</v>
      </c>
      <c r="R43" s="110">
        <v>275177.85019910429</v>
      </c>
      <c r="S43" s="110">
        <v>0</v>
      </c>
      <c r="T43" s="110">
        <v>275177.85019910429</v>
      </c>
      <c r="U43" s="110">
        <v>0</v>
      </c>
      <c r="V43" s="110">
        <v>275177.85019910429</v>
      </c>
      <c r="W43" s="110">
        <v>0</v>
      </c>
      <c r="X43" s="110">
        <v>275177.85019910429</v>
      </c>
      <c r="Y43" s="110">
        <v>0</v>
      </c>
      <c r="Z43" s="110">
        <v>275177.85019910429</v>
      </c>
      <c r="AA43" s="110">
        <v>0</v>
      </c>
      <c r="AB43" s="110">
        <v>275177.85019910429</v>
      </c>
      <c r="AC43" s="110">
        <v>0</v>
      </c>
      <c r="AD43" s="110">
        <v>275177.85019910429</v>
      </c>
      <c r="AE43" s="110">
        <v>0</v>
      </c>
      <c r="AF43" s="110">
        <v>275177.85019910429</v>
      </c>
      <c r="AG43" s="110">
        <v>0</v>
      </c>
      <c r="AH43" s="110">
        <v>275177.85019910429</v>
      </c>
      <c r="AI43" s="110">
        <v>0</v>
      </c>
      <c r="AJ43" s="110">
        <v>275177.85019910429</v>
      </c>
      <c r="AK43" s="110">
        <v>0</v>
      </c>
      <c r="AL43" s="110">
        <v>0</v>
      </c>
      <c r="AM43" s="110">
        <v>283303.20039820857</v>
      </c>
      <c r="AN43" s="110">
        <v>0</v>
      </c>
      <c r="AO43" s="110">
        <v>283303.20039820857</v>
      </c>
      <c r="AP43" s="110">
        <v>275177.85019910429</v>
      </c>
      <c r="AQ43" s="110">
        <v>0</v>
      </c>
      <c r="AR43" s="110">
        <v>283303.20039820857</v>
      </c>
      <c r="AS43" s="110">
        <v>275177.85019910429</v>
      </c>
      <c r="AT43" s="110">
        <v>0</v>
      </c>
      <c r="AU43" s="110">
        <v>275177.85019910429</v>
      </c>
      <c r="AV43" s="110">
        <v>0</v>
      </c>
      <c r="AW43" s="110">
        <v>0</v>
      </c>
      <c r="AX43" s="110">
        <v>0</v>
      </c>
      <c r="AY43" s="110">
        <v>728423.55059731298</v>
      </c>
      <c r="AZ43" s="100">
        <f>SUM($D$43:$AY$43)</f>
        <v>7207869.4483187608</v>
      </c>
    </row>
    <row r="44" spans="1:52">
      <c r="A44" s="135" t="s">
        <v>59</v>
      </c>
      <c r="B44" s="135" t="s">
        <v>341</v>
      </c>
      <c r="C44" s="124"/>
      <c r="D44" s="124">
        <f>D$21*shipping_manufacturing!$H$28/100</f>
        <v>0</v>
      </c>
      <c r="E44" s="124">
        <f>E$21*shipping_manufacturing!$H$28/100</f>
        <v>1786.6676961000476</v>
      </c>
      <c r="F44" s="124">
        <f>F$21*shipping_manufacturing!$H$28/100</f>
        <v>793.42805123827782</v>
      </c>
      <c r="G44" s="124">
        <f>G$21*shipping_manufacturing!$H$28/100</f>
        <v>793.42805123827782</v>
      </c>
      <c r="H44" s="124">
        <f>H$21*shipping_manufacturing!$H$28/100</f>
        <v>793.42805123827782</v>
      </c>
      <c r="I44" s="124">
        <f>I$21*shipping_manufacturing!$H$28/100</f>
        <v>793.42805123827816</v>
      </c>
      <c r="J44" s="124">
        <f>J$21*shipping_manufacturing!$H$28/100</f>
        <v>793.42805123827816</v>
      </c>
      <c r="K44" s="124">
        <f>K$21*shipping_manufacturing!$H$28/100</f>
        <v>793.42805123827816</v>
      </c>
      <c r="L44" s="124">
        <f>L$21*shipping_manufacturing!$H$28/100</f>
        <v>793.42805123827816</v>
      </c>
      <c r="M44" s="124">
        <f>M$21*shipping_manufacturing!$H$28/100</f>
        <v>793.42805123827816</v>
      </c>
      <c r="N44" s="124">
        <f>N$21*shipping_manufacturing!$H$28/100</f>
        <v>793.42805123827816</v>
      </c>
      <c r="O44" s="124">
        <f>O$21*shipping_manufacturing!$H$28/100</f>
        <v>793.42805123827816</v>
      </c>
      <c r="P44" s="124">
        <f>P$21*shipping_manufacturing!$H$28/100</f>
        <v>793.42805123827816</v>
      </c>
      <c r="Q44" s="124">
        <f>Q$21*shipping_manufacturing!$H$28/100</f>
        <v>793.42805123827816</v>
      </c>
      <c r="R44" s="124">
        <f>R$21*shipping_manufacturing!$H$28/100</f>
        <v>793.42805123827816</v>
      </c>
      <c r="S44" s="124">
        <f>S$21*shipping_manufacturing!$H$28/100</f>
        <v>793.42805123827816</v>
      </c>
      <c r="T44" s="124">
        <f>T$21*shipping_manufacturing!$H$28/100</f>
        <v>793.42805123827816</v>
      </c>
      <c r="U44" s="124">
        <f>U$21*shipping_manufacturing!$H$28/100</f>
        <v>793.42805123827816</v>
      </c>
      <c r="V44" s="124">
        <f>V$21*shipping_manufacturing!$H$28/100</f>
        <v>793.42805123827816</v>
      </c>
      <c r="W44" s="124">
        <f>W$21*shipping_manufacturing!$H$28/100</f>
        <v>793.42805123827816</v>
      </c>
      <c r="X44" s="124">
        <f>X$21*shipping_manufacturing!$H$28/100</f>
        <v>793.42805123827816</v>
      </c>
      <c r="Y44" s="124">
        <f>Y$21*shipping_manufacturing!$H$28/100</f>
        <v>793.42805123827816</v>
      </c>
      <c r="Z44" s="124">
        <f>Z$21*shipping_manufacturing!$H$28/100</f>
        <v>793.42805123827816</v>
      </c>
      <c r="AA44" s="124">
        <f>AA$21*shipping_manufacturing!$H$28/100</f>
        <v>793.42805123827816</v>
      </c>
      <c r="AB44" s="124">
        <f>AB$21*shipping_manufacturing!$H$28/100</f>
        <v>793.42805123827816</v>
      </c>
      <c r="AC44" s="124">
        <f>AC$21*shipping_manufacturing!$H$28/100</f>
        <v>793.42805123827816</v>
      </c>
      <c r="AD44" s="124">
        <f>AD$21*shipping_manufacturing!$H$28/100</f>
        <v>793.42805123827816</v>
      </c>
      <c r="AE44" s="124">
        <f>AE$21*shipping_manufacturing!$H$28/100</f>
        <v>793.42805123827816</v>
      </c>
      <c r="AF44" s="124">
        <f>AF$21*shipping_manufacturing!$H$28/100</f>
        <v>793.42805123827816</v>
      </c>
      <c r="AG44" s="124">
        <f>AG$21*shipping_manufacturing!$H$28/100</f>
        <v>793.42805123827816</v>
      </c>
      <c r="AH44" s="124">
        <f>AH$21*shipping_manufacturing!$H$28/100</f>
        <v>793.42805123827816</v>
      </c>
      <c r="AI44" s="124">
        <f>AI$21*shipping_manufacturing!$H$28/100</f>
        <v>793.42805123827816</v>
      </c>
      <c r="AJ44" s="124">
        <f>AJ$21*shipping_manufacturing!$H$28/100</f>
        <v>793.42805123827816</v>
      </c>
      <c r="AK44" s="124">
        <f>AK$21*shipping_manufacturing!$H$28/100</f>
        <v>793.42805123827816</v>
      </c>
      <c r="AL44" s="124">
        <f>AL$21*shipping_manufacturing!$H$28/100</f>
        <v>0</v>
      </c>
      <c r="AM44" s="124">
        <f>AM$21*shipping_manufacturing!$H$28/100</f>
        <v>1586.8561024765563</v>
      </c>
      <c r="AN44" s="124">
        <f>AN$21*shipping_manufacturing!$H$28/100</f>
        <v>0</v>
      </c>
      <c r="AO44" s="124">
        <f>AO$21*shipping_manufacturing!$H$28/100</f>
        <v>1586.8561024765563</v>
      </c>
      <c r="AP44" s="124">
        <f>AP$21*shipping_manufacturing!$H$28/100</f>
        <v>793.42805123827816</v>
      </c>
      <c r="AQ44" s="124">
        <f>AQ$21*shipping_manufacturing!$H$28/100</f>
        <v>0</v>
      </c>
      <c r="AR44" s="124">
        <f>AR$21*shipping_manufacturing!$H$28/100</f>
        <v>1586.8561024765563</v>
      </c>
      <c r="AS44" s="124">
        <f>AS$21*shipping_manufacturing!$H$28/100</f>
        <v>793.42805123827816</v>
      </c>
      <c r="AT44" s="124">
        <f>AT$21*shipping_manufacturing!$H$28/100</f>
        <v>793.42805123827816</v>
      </c>
      <c r="AU44" s="124">
        <f>AU$21*shipping_manufacturing!$H$28/100</f>
        <v>793.42805123827816</v>
      </c>
      <c r="AV44" s="124">
        <f>AV$21*shipping_manufacturing!$H$28/100</f>
        <v>793.42805123827816</v>
      </c>
      <c r="AW44" s="124">
        <f>AW$21*shipping_manufacturing!$H$28/100</f>
        <v>0</v>
      </c>
      <c r="AX44" s="124">
        <f>AX$21*shipping_manufacturing!$H$28/100</f>
        <v>0</v>
      </c>
      <c r="AY44" s="124">
        <f>AY$21*shipping_manufacturing!$H$28/100</f>
        <v>2380.2841537148342</v>
      </c>
    </row>
    <row r="45" spans="1:52">
      <c r="A45" s="113" t="s">
        <v>340</v>
      </c>
      <c r="B45" s="165" t="s">
        <v>342</v>
      </c>
      <c r="C45" s="110"/>
      <c r="D45" s="110">
        <f>D$22*shipping_manufacturing!$I$28/100</f>
        <v>0</v>
      </c>
      <c r="E45" s="110">
        <f>E$22*shipping_manufacturing!$I$28/100</f>
        <v>0</v>
      </c>
      <c r="F45" s="110">
        <f>F$22*shipping_manufacturing!$I$28/100</f>
        <v>0</v>
      </c>
      <c r="G45" s="110">
        <f>G$22*shipping_manufacturing!$I$28/100</f>
        <v>0</v>
      </c>
      <c r="H45" s="110">
        <f>H$22*shipping_manufacturing!$I$28/100</f>
        <v>0</v>
      </c>
      <c r="I45" s="110">
        <f>I$22*shipping_manufacturing!$I$28/100</f>
        <v>0</v>
      </c>
      <c r="J45" s="110">
        <f>J$22*shipping_manufacturing!$I$28/100</f>
        <v>0</v>
      </c>
      <c r="K45" s="110">
        <f>K$22*shipping_manufacturing!$I$28/100</f>
        <v>0</v>
      </c>
      <c r="L45" s="110">
        <f>L$22*shipping_manufacturing!$I$28/100</f>
        <v>0</v>
      </c>
      <c r="M45" s="110">
        <f>M$22*shipping_manufacturing!$I$28/100</f>
        <v>0</v>
      </c>
      <c r="N45" s="110">
        <f>N$22*shipping_manufacturing!$I$28/100</f>
        <v>0</v>
      </c>
      <c r="O45" s="110">
        <f>O$22*shipping_manufacturing!$I$28/100</f>
        <v>0</v>
      </c>
      <c r="P45" s="110">
        <f>P$22*shipping_manufacturing!$I$28/100</f>
        <v>0</v>
      </c>
      <c r="Q45" s="110">
        <f>Q$22*shipping_manufacturing!$I$28/100</f>
        <v>0</v>
      </c>
      <c r="R45" s="110">
        <f>R$22*shipping_manufacturing!$I$28/100</f>
        <v>0</v>
      </c>
      <c r="S45" s="110">
        <f>S$22*shipping_manufacturing!$I$28/100</f>
        <v>0</v>
      </c>
      <c r="T45" s="110">
        <f>T$22*shipping_manufacturing!$I$28/100</f>
        <v>0</v>
      </c>
      <c r="U45" s="110">
        <f>U$22*shipping_manufacturing!$I$28/100</f>
        <v>0</v>
      </c>
      <c r="V45" s="110">
        <f>V$22*shipping_manufacturing!$I$28/100</f>
        <v>0</v>
      </c>
      <c r="W45" s="110">
        <f>W$22*shipping_manufacturing!$I$28/100</f>
        <v>0</v>
      </c>
      <c r="X45" s="110">
        <f>X$22*shipping_manufacturing!$I$28/100</f>
        <v>0</v>
      </c>
      <c r="Y45" s="110">
        <f>Y$22*shipping_manufacturing!$I$28/100</f>
        <v>0</v>
      </c>
      <c r="Z45" s="110">
        <f>Z$22*shipping_manufacturing!$I$28/100</f>
        <v>0</v>
      </c>
      <c r="AA45" s="110">
        <f>AA$22*shipping_manufacturing!$I$28/100</f>
        <v>0</v>
      </c>
      <c r="AB45" s="110">
        <f>AB$22*shipping_manufacturing!$I$28/100</f>
        <v>0</v>
      </c>
      <c r="AC45" s="110">
        <f>AC$22*shipping_manufacturing!$I$28/100</f>
        <v>0</v>
      </c>
      <c r="AD45" s="110">
        <f>AD$22*shipping_manufacturing!$I$28/100</f>
        <v>0</v>
      </c>
      <c r="AE45" s="110">
        <f>AE$22*shipping_manufacturing!$I$28/100</f>
        <v>0</v>
      </c>
      <c r="AF45" s="110">
        <f>AF$22*shipping_manufacturing!$I$28/100</f>
        <v>0</v>
      </c>
      <c r="AG45" s="110">
        <f>AG$22*shipping_manufacturing!$I$28/100</f>
        <v>0</v>
      </c>
      <c r="AH45" s="110">
        <f>AH$22*shipping_manufacturing!$I$28/100</f>
        <v>0</v>
      </c>
      <c r="AI45" s="110">
        <f>AI$22*shipping_manufacturing!$I$28/100</f>
        <v>0</v>
      </c>
      <c r="AJ45" s="110">
        <f>AJ$22*shipping_manufacturing!$I$28/100</f>
        <v>0</v>
      </c>
      <c r="AK45" s="110">
        <f>AK$22*shipping_manufacturing!$I$28/100</f>
        <v>0</v>
      </c>
      <c r="AL45" s="110">
        <f>AL$22*shipping_manufacturing!$I$28/100</f>
        <v>0</v>
      </c>
      <c r="AM45" s="110">
        <f>AM$22*shipping_manufacturing!$I$28/100</f>
        <v>0</v>
      </c>
      <c r="AN45" s="110">
        <f>AN$22*shipping_manufacturing!$I$28/100</f>
        <v>0</v>
      </c>
      <c r="AO45" s="110">
        <f>AO$22*shipping_manufacturing!$I$28/100</f>
        <v>0</v>
      </c>
      <c r="AP45" s="110">
        <f>AP$22*shipping_manufacturing!$I$28/100</f>
        <v>0</v>
      </c>
      <c r="AQ45" s="110">
        <f>AQ$22*shipping_manufacturing!$I$28/100</f>
        <v>0</v>
      </c>
      <c r="AR45" s="110">
        <f>AR$22*shipping_manufacturing!$I$28/100</f>
        <v>0</v>
      </c>
      <c r="AS45" s="110">
        <f>AS$22*shipping_manufacturing!$I$28/100</f>
        <v>0</v>
      </c>
      <c r="AT45" s="110">
        <f>AT$22*shipping_manufacturing!$I$28/100</f>
        <v>0</v>
      </c>
      <c r="AU45" s="110">
        <f>AU$22*shipping_manufacturing!$I$28/100</f>
        <v>0</v>
      </c>
      <c r="AV45" s="110">
        <f>AV$22*shipping_manufacturing!$I$28/100</f>
        <v>0</v>
      </c>
      <c r="AW45" s="110">
        <f>AW$22*shipping_manufacturing!$I$28/100</f>
        <v>0</v>
      </c>
      <c r="AX45" s="110">
        <f>AX$22*shipping_manufacturing!$I$28/100</f>
        <v>0</v>
      </c>
      <c r="AY45" s="110">
        <f>AY$22*shipping_manufacturing!$I$28/100</f>
        <v>0</v>
      </c>
    </row>
    <row r="46" spans="1:52">
      <c r="A46" s="110">
        <v>495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1786.6676961000476</v>
      </c>
      <c r="F46" s="110">
        <f t="shared" si="14"/>
        <v>793.42805123827782</v>
      </c>
      <c r="G46" s="110">
        <f t="shared" si="14"/>
        <v>793.42805123827782</v>
      </c>
      <c r="H46" s="110">
        <f t="shared" si="14"/>
        <v>793.42805123827782</v>
      </c>
      <c r="I46" s="110">
        <f t="shared" si="14"/>
        <v>793.42805123827816</v>
      </c>
      <c r="J46" s="110">
        <f t="shared" si="14"/>
        <v>793.42805123827816</v>
      </c>
      <c r="K46" s="110">
        <f t="shared" si="14"/>
        <v>793.42805123827816</v>
      </c>
      <c r="L46" s="110">
        <f t="shared" si="14"/>
        <v>793.42805123827816</v>
      </c>
      <c r="M46" s="110">
        <f t="shared" si="14"/>
        <v>793.42805123827816</v>
      </c>
      <c r="N46" s="110">
        <f t="shared" si="14"/>
        <v>793.42805123827816</v>
      </c>
      <c r="O46" s="110">
        <f t="shared" si="14"/>
        <v>793.42805123827816</v>
      </c>
      <c r="P46" s="110">
        <f t="shared" si="14"/>
        <v>793.42805123827816</v>
      </c>
      <c r="Q46" s="110">
        <f t="shared" si="14"/>
        <v>793.42805123827816</v>
      </c>
      <c r="R46" s="110">
        <f t="shared" si="14"/>
        <v>793.42805123827816</v>
      </c>
      <c r="S46" s="110">
        <f t="shared" si="14"/>
        <v>793.42805123827816</v>
      </c>
      <c r="T46" s="110">
        <f t="shared" si="14"/>
        <v>793.42805123827816</v>
      </c>
      <c r="U46" s="110">
        <f t="shared" si="14"/>
        <v>793.42805123827816</v>
      </c>
      <c r="V46" s="110">
        <f t="shared" si="14"/>
        <v>793.42805123827816</v>
      </c>
      <c r="W46" s="110">
        <f t="shared" si="14"/>
        <v>793.42805123827816</v>
      </c>
      <c r="X46" s="110">
        <f t="shared" si="14"/>
        <v>793.42805123827816</v>
      </c>
      <c r="Y46" s="110">
        <f t="shared" si="14"/>
        <v>793.42805123827816</v>
      </c>
      <c r="Z46" s="110">
        <f t="shared" si="14"/>
        <v>793.42805123827816</v>
      </c>
      <c r="AA46" s="110">
        <f t="shared" si="14"/>
        <v>793.42805123827816</v>
      </c>
      <c r="AB46" s="110">
        <f t="shared" si="14"/>
        <v>793.42805123827816</v>
      </c>
      <c r="AC46" s="110">
        <f t="shared" si="14"/>
        <v>793.42805123827816</v>
      </c>
      <c r="AD46" s="110">
        <f t="shared" si="14"/>
        <v>793.42805123827816</v>
      </c>
      <c r="AE46" s="110">
        <f t="shared" si="14"/>
        <v>793.42805123827816</v>
      </c>
      <c r="AF46" s="110">
        <f t="shared" si="14"/>
        <v>793.42805123827816</v>
      </c>
      <c r="AG46" s="110">
        <f t="shared" si="14"/>
        <v>793.42805123827816</v>
      </c>
      <c r="AH46" s="110">
        <f t="shared" si="14"/>
        <v>793.42805123827816</v>
      </c>
      <c r="AI46" s="110">
        <f t="shared" si="14"/>
        <v>793.42805123827816</v>
      </c>
      <c r="AJ46" s="110">
        <f t="shared" si="14"/>
        <v>793.42805123827816</v>
      </c>
      <c r="AK46" s="110">
        <f t="shared" si="14"/>
        <v>793.42805123827816</v>
      </c>
      <c r="AL46" s="110">
        <f t="shared" si="14"/>
        <v>0</v>
      </c>
      <c r="AM46" s="110">
        <f t="shared" si="14"/>
        <v>1586.8561024765563</v>
      </c>
      <c r="AN46" s="110">
        <f t="shared" si="14"/>
        <v>0</v>
      </c>
      <c r="AO46" s="110">
        <f t="shared" si="14"/>
        <v>1586.8561024765563</v>
      </c>
      <c r="AP46" s="110">
        <f t="shared" si="14"/>
        <v>793.42805123827816</v>
      </c>
      <c r="AQ46" s="110">
        <f t="shared" si="14"/>
        <v>0</v>
      </c>
      <c r="AR46" s="110">
        <f t="shared" si="14"/>
        <v>1586.8561024765563</v>
      </c>
      <c r="AS46" s="110">
        <f t="shared" si="14"/>
        <v>793.42805123827816</v>
      </c>
      <c r="AT46" s="110">
        <f t="shared" si="14"/>
        <v>793.42805123827816</v>
      </c>
      <c r="AU46" s="110">
        <f t="shared" si="14"/>
        <v>793.42805123827816</v>
      </c>
      <c r="AV46" s="110">
        <f t="shared" si="14"/>
        <v>793.42805123827816</v>
      </c>
      <c r="AW46" s="110">
        <f t="shared" si="14"/>
        <v>0</v>
      </c>
      <c r="AX46" s="110">
        <f t="shared" si="14"/>
        <v>0</v>
      </c>
      <c r="AY46" s="110">
        <f t="shared" si="14"/>
        <v>2380.2841537148342</v>
      </c>
    </row>
    <row r="47" spans="1:52">
      <c r="A47" s="110"/>
      <c r="B47" s="165" t="s">
        <v>344</v>
      </c>
      <c r="C47" s="110"/>
      <c r="D47" s="110"/>
      <c r="E47" s="110">
        <v>1320</v>
      </c>
      <c r="F47" s="110"/>
      <c r="G47" s="110">
        <v>793.42805123827782</v>
      </c>
      <c r="H47" s="110">
        <v>420</v>
      </c>
      <c r="I47" s="110">
        <v>793.42805123827816</v>
      </c>
      <c r="J47" s="110">
        <v>420</v>
      </c>
      <c r="K47" s="110">
        <v>793.42805123827816</v>
      </c>
      <c r="L47" s="110">
        <v>420</v>
      </c>
      <c r="M47" s="110">
        <v>793.42805123827816</v>
      </c>
      <c r="N47" s="110">
        <v>420</v>
      </c>
      <c r="O47" s="110">
        <v>793.42805123827816</v>
      </c>
      <c r="P47" s="110">
        <v>420</v>
      </c>
      <c r="Q47" s="110">
        <v>793.42805123827816</v>
      </c>
      <c r="R47" s="110">
        <v>420</v>
      </c>
      <c r="S47" s="110">
        <v>793.42805123827816</v>
      </c>
      <c r="T47" s="110">
        <v>420</v>
      </c>
      <c r="U47" s="110">
        <v>793.42805123827816</v>
      </c>
      <c r="V47" s="110">
        <v>420</v>
      </c>
      <c r="W47" s="110">
        <v>793.42805123827816</v>
      </c>
      <c r="X47" s="110">
        <v>420</v>
      </c>
      <c r="Y47" s="110">
        <v>793.42805123827816</v>
      </c>
      <c r="Z47" s="110">
        <v>420</v>
      </c>
      <c r="AA47" s="110">
        <v>793.42805123827816</v>
      </c>
      <c r="AB47" s="110">
        <v>420</v>
      </c>
      <c r="AC47" s="110">
        <v>793.42805123827816</v>
      </c>
      <c r="AD47" s="110">
        <v>420</v>
      </c>
      <c r="AE47" s="110">
        <v>793.42805123827816</v>
      </c>
      <c r="AF47" s="110">
        <v>420</v>
      </c>
      <c r="AG47" s="110">
        <v>793.42805123827816</v>
      </c>
      <c r="AH47" s="110">
        <v>420</v>
      </c>
      <c r="AI47" s="110">
        <v>793.42805123827816</v>
      </c>
      <c r="AJ47" s="110">
        <v>420</v>
      </c>
      <c r="AK47" s="110">
        <v>793.42805123827816</v>
      </c>
      <c r="AL47" s="110"/>
      <c r="AM47" s="110">
        <v>1260</v>
      </c>
      <c r="AN47" s="110"/>
      <c r="AO47" s="110">
        <v>1260</v>
      </c>
      <c r="AP47" s="110"/>
      <c r="AQ47" s="110"/>
      <c r="AR47" s="110">
        <v>1260</v>
      </c>
      <c r="AS47" s="110"/>
      <c r="AT47" s="110">
        <v>793.42805123827816</v>
      </c>
      <c r="AU47" s="110">
        <v>420</v>
      </c>
      <c r="AV47" s="110">
        <v>793.42805123827816</v>
      </c>
      <c r="AW47" s="110"/>
      <c r="AX47" s="110"/>
      <c r="AY47" s="110">
        <v>1470</v>
      </c>
    </row>
    <row r="48" spans="1:52">
      <c r="A48" s="110"/>
      <c r="B48" s="165" t="s">
        <v>345</v>
      </c>
      <c r="C48" s="110"/>
      <c r="D48" s="110"/>
      <c r="E48" s="110">
        <v>0</v>
      </c>
      <c r="F48" s="110"/>
      <c r="G48" s="110">
        <v>0</v>
      </c>
      <c r="H48" s="110">
        <v>0</v>
      </c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/>
      <c r="AM48" s="110">
        <v>0</v>
      </c>
      <c r="AN48" s="110"/>
      <c r="AO48" s="110">
        <v>0</v>
      </c>
      <c r="AP48" s="110"/>
      <c r="AQ48" s="110"/>
      <c r="AR48" s="110">
        <v>0</v>
      </c>
      <c r="AS48" s="110"/>
      <c r="AT48" s="110">
        <v>0</v>
      </c>
      <c r="AU48" s="110">
        <v>0</v>
      </c>
      <c r="AV48" s="110">
        <v>0</v>
      </c>
      <c r="AW48" s="110"/>
      <c r="AX48" s="110"/>
      <c r="AY48" s="110">
        <v>0</v>
      </c>
    </row>
    <row r="49" spans="1:52">
      <c r="A49" s="110"/>
      <c r="B49" s="165" t="s">
        <v>346</v>
      </c>
      <c r="C49" s="110"/>
      <c r="D49" s="110"/>
      <c r="E49" s="110">
        <v>44</v>
      </c>
      <c r="F49" s="110"/>
      <c r="G49" s="110">
        <v>27</v>
      </c>
      <c r="H49" s="110">
        <v>14</v>
      </c>
      <c r="I49" s="110">
        <v>27</v>
      </c>
      <c r="J49" s="110">
        <v>14</v>
      </c>
      <c r="K49" s="110">
        <v>27</v>
      </c>
      <c r="L49" s="110">
        <v>14</v>
      </c>
      <c r="M49" s="110">
        <v>27</v>
      </c>
      <c r="N49" s="110">
        <v>14</v>
      </c>
      <c r="O49" s="110">
        <v>27</v>
      </c>
      <c r="P49" s="110">
        <v>14</v>
      </c>
      <c r="Q49" s="110">
        <v>27</v>
      </c>
      <c r="R49" s="110">
        <v>14</v>
      </c>
      <c r="S49" s="110">
        <v>27</v>
      </c>
      <c r="T49" s="110">
        <v>14</v>
      </c>
      <c r="U49" s="110">
        <v>27</v>
      </c>
      <c r="V49" s="110">
        <v>14</v>
      </c>
      <c r="W49" s="110">
        <v>27</v>
      </c>
      <c r="X49" s="110">
        <v>14</v>
      </c>
      <c r="Y49" s="110">
        <v>27</v>
      </c>
      <c r="Z49" s="110">
        <v>14</v>
      </c>
      <c r="AA49" s="110">
        <v>27</v>
      </c>
      <c r="AB49" s="110">
        <v>14</v>
      </c>
      <c r="AC49" s="110">
        <v>27</v>
      </c>
      <c r="AD49" s="110">
        <v>14</v>
      </c>
      <c r="AE49" s="110">
        <v>27</v>
      </c>
      <c r="AF49" s="110">
        <v>14</v>
      </c>
      <c r="AG49" s="110">
        <v>27</v>
      </c>
      <c r="AH49" s="110">
        <v>14</v>
      </c>
      <c r="AI49" s="110">
        <v>27</v>
      </c>
      <c r="AJ49" s="110">
        <v>14</v>
      </c>
      <c r="AK49" s="110">
        <v>27</v>
      </c>
      <c r="AL49" s="110"/>
      <c r="AM49" s="110">
        <v>42</v>
      </c>
      <c r="AN49" s="110"/>
      <c r="AO49" s="110">
        <v>42</v>
      </c>
      <c r="AP49" s="110"/>
      <c r="AQ49" s="110"/>
      <c r="AR49" s="110">
        <v>42</v>
      </c>
      <c r="AS49" s="110"/>
      <c r="AT49" s="110">
        <v>27</v>
      </c>
      <c r="AU49" s="110">
        <v>14</v>
      </c>
      <c r="AV49" s="110">
        <v>27</v>
      </c>
      <c r="AW49" s="110"/>
      <c r="AX49" s="110"/>
      <c r="AY49" s="110">
        <v>49</v>
      </c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466.66769610004758</v>
      </c>
      <c r="F50" s="110">
        <f t="shared" si="15"/>
        <v>793.42805123827782</v>
      </c>
      <c r="G50" s="110">
        <f t="shared" si="15"/>
        <v>0</v>
      </c>
      <c r="H50" s="110">
        <f t="shared" si="15"/>
        <v>373.42805123827782</v>
      </c>
      <c r="I50" s="110">
        <f t="shared" si="15"/>
        <v>0</v>
      </c>
      <c r="J50" s="110">
        <f t="shared" si="15"/>
        <v>373.42805123827816</v>
      </c>
      <c r="K50" s="110">
        <f t="shared" si="15"/>
        <v>0</v>
      </c>
      <c r="L50" s="110">
        <f t="shared" si="15"/>
        <v>373.42805123827816</v>
      </c>
      <c r="M50" s="110">
        <f t="shared" si="15"/>
        <v>0</v>
      </c>
      <c r="N50" s="110">
        <f t="shared" si="15"/>
        <v>373.42805123827816</v>
      </c>
      <c r="O50" s="110">
        <f t="shared" si="15"/>
        <v>0</v>
      </c>
      <c r="P50" s="110">
        <f t="shared" si="15"/>
        <v>373.42805123827816</v>
      </c>
      <c r="Q50" s="110">
        <f t="shared" si="15"/>
        <v>0</v>
      </c>
      <c r="R50" s="110">
        <f t="shared" si="15"/>
        <v>373.42805123827816</v>
      </c>
      <c r="S50" s="110">
        <f t="shared" si="15"/>
        <v>0</v>
      </c>
      <c r="T50" s="110">
        <f t="shared" si="15"/>
        <v>373.42805123827816</v>
      </c>
      <c r="U50" s="110">
        <f t="shared" si="15"/>
        <v>0</v>
      </c>
      <c r="V50" s="110">
        <f t="shared" si="15"/>
        <v>373.42805123827816</v>
      </c>
      <c r="W50" s="110">
        <f t="shared" si="15"/>
        <v>0</v>
      </c>
      <c r="X50" s="110">
        <f t="shared" si="15"/>
        <v>373.42805123827816</v>
      </c>
      <c r="Y50" s="110">
        <f t="shared" si="15"/>
        <v>0</v>
      </c>
      <c r="Z50" s="110">
        <f t="shared" si="15"/>
        <v>373.42805123827816</v>
      </c>
      <c r="AA50" s="110">
        <f t="shared" si="15"/>
        <v>0</v>
      </c>
      <c r="AB50" s="110">
        <f t="shared" si="15"/>
        <v>373.42805123827816</v>
      </c>
      <c r="AC50" s="110">
        <f t="shared" si="15"/>
        <v>0</v>
      </c>
      <c r="AD50" s="110">
        <f t="shared" si="15"/>
        <v>373.42805123827816</v>
      </c>
      <c r="AE50" s="110">
        <f t="shared" si="15"/>
        <v>0</v>
      </c>
      <c r="AF50" s="110">
        <f t="shared" si="15"/>
        <v>373.42805123827816</v>
      </c>
      <c r="AG50" s="110">
        <f t="shared" si="15"/>
        <v>0</v>
      </c>
      <c r="AH50" s="110">
        <f t="shared" si="15"/>
        <v>373.42805123827816</v>
      </c>
      <c r="AI50" s="110">
        <f t="shared" si="15"/>
        <v>0</v>
      </c>
      <c r="AJ50" s="110">
        <f t="shared" si="15"/>
        <v>373.42805123827816</v>
      </c>
      <c r="AK50" s="110">
        <f t="shared" si="15"/>
        <v>0</v>
      </c>
      <c r="AL50" s="110">
        <f t="shared" si="15"/>
        <v>0</v>
      </c>
      <c r="AM50" s="110">
        <f t="shared" si="15"/>
        <v>326.85610247655632</v>
      </c>
      <c r="AN50" s="110">
        <f t="shared" si="15"/>
        <v>0</v>
      </c>
      <c r="AO50" s="110">
        <f t="shared" si="15"/>
        <v>326.85610247655632</v>
      </c>
      <c r="AP50" s="110">
        <f t="shared" si="15"/>
        <v>793.42805123827816</v>
      </c>
      <c r="AQ50" s="110">
        <f t="shared" si="15"/>
        <v>0</v>
      </c>
      <c r="AR50" s="110">
        <f t="shared" si="15"/>
        <v>326.85610247655632</v>
      </c>
      <c r="AS50" s="110">
        <f t="shared" si="15"/>
        <v>793.42805123827816</v>
      </c>
      <c r="AT50" s="110">
        <f t="shared" si="15"/>
        <v>0</v>
      </c>
      <c r="AU50" s="110">
        <f t="shared" si="15"/>
        <v>373.42805123827816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910.28415371483425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2</v>
      </c>
      <c r="E52" s="110">
        <v>1</v>
      </c>
      <c r="F52" s="110">
        <v>2</v>
      </c>
      <c r="G52" s="110">
        <v>1</v>
      </c>
      <c r="H52" s="110">
        <v>3</v>
      </c>
      <c r="I52" s="110">
        <v>2</v>
      </c>
      <c r="J52" s="110">
        <v>1</v>
      </c>
      <c r="K52" s="110">
        <v>1</v>
      </c>
      <c r="L52" s="110">
        <v>1</v>
      </c>
      <c r="M52" s="110">
        <v>1</v>
      </c>
      <c r="N52" s="110">
        <v>1</v>
      </c>
      <c r="O52" s="110">
        <v>1</v>
      </c>
      <c r="P52" s="110">
        <v>1</v>
      </c>
      <c r="Q52" s="110">
        <v>2</v>
      </c>
      <c r="R52" s="110">
        <v>1</v>
      </c>
      <c r="S52" s="110">
        <v>1</v>
      </c>
      <c r="T52" s="110">
        <v>1</v>
      </c>
      <c r="U52" s="110">
        <v>1</v>
      </c>
      <c r="V52" s="110">
        <v>1</v>
      </c>
      <c r="W52" s="110">
        <v>2</v>
      </c>
      <c r="X52" s="110">
        <v>2</v>
      </c>
      <c r="Y52" s="110">
        <v>1</v>
      </c>
      <c r="Z52" s="110">
        <v>2</v>
      </c>
      <c r="AA52" s="110">
        <v>1</v>
      </c>
      <c r="AB52" s="110">
        <v>1</v>
      </c>
      <c r="AC52" s="110">
        <v>1</v>
      </c>
      <c r="AD52" s="110">
        <v>1</v>
      </c>
      <c r="AE52" s="110">
        <v>1</v>
      </c>
      <c r="AF52" s="110">
        <v>1</v>
      </c>
      <c r="AG52" s="110">
        <v>2</v>
      </c>
      <c r="AH52" s="110">
        <v>1</v>
      </c>
      <c r="AI52" s="110">
        <v>1</v>
      </c>
      <c r="AJ52" s="110">
        <v>3</v>
      </c>
      <c r="AK52" s="110">
        <v>2</v>
      </c>
      <c r="AL52" s="110">
        <v>1</v>
      </c>
      <c r="AM52" s="110">
        <v>3</v>
      </c>
      <c r="AN52" s="110">
        <v>1</v>
      </c>
      <c r="AO52" s="110">
        <v>1</v>
      </c>
      <c r="AP52" s="110">
        <v>1</v>
      </c>
      <c r="AQ52" s="110">
        <v>2</v>
      </c>
      <c r="AR52" s="110">
        <v>2</v>
      </c>
      <c r="AS52" s="110">
        <v>2</v>
      </c>
      <c r="AT52" s="110">
        <v>1</v>
      </c>
      <c r="AU52" s="110">
        <v>1</v>
      </c>
      <c r="AV52" s="110">
        <v>3</v>
      </c>
      <c r="AW52" s="110">
        <v>1</v>
      </c>
      <c r="AX52" s="110">
        <v>1</v>
      </c>
      <c r="AY52" s="110">
        <v>2</v>
      </c>
    </row>
    <row r="53" spans="1:52">
      <c r="A53" s="110"/>
      <c r="B53" s="178" t="s">
        <v>350</v>
      </c>
      <c r="C53" s="110"/>
      <c r="D53" s="110">
        <v>0</v>
      </c>
      <c r="E53" s="110">
        <v>784080</v>
      </c>
      <c r="F53" s="110">
        <v>0</v>
      </c>
      <c r="G53" s="110">
        <v>481140</v>
      </c>
      <c r="H53" s="110">
        <v>249480</v>
      </c>
      <c r="I53" s="110">
        <v>481140</v>
      </c>
      <c r="J53" s="110">
        <v>249480</v>
      </c>
      <c r="K53" s="110">
        <v>481140</v>
      </c>
      <c r="L53" s="110">
        <v>249480</v>
      </c>
      <c r="M53" s="110">
        <v>481140</v>
      </c>
      <c r="N53" s="110">
        <v>249480</v>
      </c>
      <c r="O53" s="110">
        <v>481140</v>
      </c>
      <c r="P53" s="110">
        <v>249480</v>
      </c>
      <c r="Q53" s="110">
        <v>481140</v>
      </c>
      <c r="R53" s="110">
        <v>249480</v>
      </c>
      <c r="S53" s="110">
        <v>481140</v>
      </c>
      <c r="T53" s="110">
        <v>249480</v>
      </c>
      <c r="U53" s="110">
        <v>481140</v>
      </c>
      <c r="V53" s="110">
        <v>249480</v>
      </c>
      <c r="W53" s="110">
        <v>481140</v>
      </c>
      <c r="X53" s="110">
        <v>249480</v>
      </c>
      <c r="Y53" s="110">
        <v>481140</v>
      </c>
      <c r="Z53" s="110">
        <v>249480</v>
      </c>
      <c r="AA53" s="110">
        <v>481140</v>
      </c>
      <c r="AB53" s="110">
        <v>249480</v>
      </c>
      <c r="AC53" s="110">
        <v>481140</v>
      </c>
      <c r="AD53" s="110">
        <v>249480</v>
      </c>
      <c r="AE53" s="110">
        <v>481140</v>
      </c>
      <c r="AF53" s="110">
        <v>249480</v>
      </c>
      <c r="AG53" s="110">
        <v>481140</v>
      </c>
      <c r="AH53" s="110">
        <v>249480</v>
      </c>
      <c r="AI53" s="110">
        <v>481140</v>
      </c>
      <c r="AJ53" s="110">
        <v>249480</v>
      </c>
      <c r="AK53" s="110">
        <v>481140</v>
      </c>
      <c r="AL53" s="110">
        <v>0</v>
      </c>
      <c r="AM53" s="110">
        <v>748440</v>
      </c>
      <c r="AN53" s="110">
        <v>0</v>
      </c>
      <c r="AO53" s="110">
        <v>748440</v>
      </c>
      <c r="AP53" s="110">
        <v>0</v>
      </c>
      <c r="AQ53" s="110">
        <v>0</v>
      </c>
      <c r="AR53" s="110">
        <v>748440</v>
      </c>
      <c r="AS53" s="110">
        <v>0</v>
      </c>
      <c r="AT53" s="110">
        <v>481140</v>
      </c>
      <c r="AU53" s="110">
        <v>249480</v>
      </c>
      <c r="AV53" s="110">
        <v>481140</v>
      </c>
      <c r="AW53" s="110">
        <v>0</v>
      </c>
      <c r="AX53" s="110">
        <v>0</v>
      </c>
      <c r="AY53" s="110">
        <v>873180</v>
      </c>
      <c r="AZ53" s="100">
        <f>SUM($D$53:$AY$53)</f>
        <v>16554780</v>
      </c>
    </row>
    <row r="54" spans="1:52">
      <c r="A54" s="125"/>
      <c r="B54" s="140" t="s">
        <v>351</v>
      </c>
      <c r="C54" s="125"/>
      <c r="D54" s="125">
        <v>0</v>
      </c>
      <c r="E54" s="125">
        <v>150150.33122019033</v>
      </c>
      <c r="F54" s="125">
        <v>255285.4754859159</v>
      </c>
      <c r="G54" s="125">
        <v>0</v>
      </c>
      <c r="H54" s="125">
        <v>120150.47548591589</v>
      </c>
      <c r="I54" s="125">
        <v>0</v>
      </c>
      <c r="J54" s="125">
        <v>120150.475485916</v>
      </c>
      <c r="K54" s="125">
        <v>0</v>
      </c>
      <c r="L54" s="125">
        <v>120150.475485916</v>
      </c>
      <c r="M54" s="125">
        <v>0</v>
      </c>
      <c r="N54" s="125">
        <v>120150.475485916</v>
      </c>
      <c r="O54" s="125">
        <v>0</v>
      </c>
      <c r="P54" s="125">
        <v>120150.475485916</v>
      </c>
      <c r="Q54" s="125">
        <v>0</v>
      </c>
      <c r="R54" s="125">
        <v>120150.475485916</v>
      </c>
      <c r="S54" s="125">
        <v>0</v>
      </c>
      <c r="T54" s="125">
        <v>120150.475485916</v>
      </c>
      <c r="U54" s="125">
        <v>0</v>
      </c>
      <c r="V54" s="125">
        <v>120150.475485916</v>
      </c>
      <c r="W54" s="125">
        <v>0</v>
      </c>
      <c r="X54" s="125">
        <v>120150.475485916</v>
      </c>
      <c r="Y54" s="125">
        <v>0</v>
      </c>
      <c r="Z54" s="125">
        <v>120150.475485916</v>
      </c>
      <c r="AA54" s="125">
        <v>0</v>
      </c>
      <c r="AB54" s="125">
        <v>120150.475485916</v>
      </c>
      <c r="AC54" s="125">
        <v>0</v>
      </c>
      <c r="AD54" s="125">
        <v>120150.475485916</v>
      </c>
      <c r="AE54" s="125">
        <v>0</v>
      </c>
      <c r="AF54" s="125">
        <v>120150.475485916</v>
      </c>
      <c r="AG54" s="125">
        <v>0</v>
      </c>
      <c r="AH54" s="125">
        <v>120150.475485916</v>
      </c>
      <c r="AI54" s="125">
        <v>0</v>
      </c>
      <c r="AJ54" s="125">
        <v>120150.475485916</v>
      </c>
      <c r="AK54" s="125">
        <v>0</v>
      </c>
      <c r="AL54" s="125">
        <v>0</v>
      </c>
      <c r="AM54" s="125">
        <v>105165.950971832</v>
      </c>
      <c r="AN54" s="125">
        <v>0</v>
      </c>
      <c r="AO54" s="125">
        <v>105165.950971832</v>
      </c>
      <c r="AP54" s="125">
        <v>255285.47548591602</v>
      </c>
      <c r="AQ54" s="125">
        <v>0</v>
      </c>
      <c r="AR54" s="125">
        <v>105165.950971832</v>
      </c>
      <c r="AS54" s="125">
        <v>255285.47548591602</v>
      </c>
      <c r="AT54" s="125">
        <v>0</v>
      </c>
      <c r="AU54" s="125">
        <v>120150.475485916</v>
      </c>
      <c r="AV54" s="125">
        <v>0</v>
      </c>
      <c r="AW54" s="125">
        <v>0</v>
      </c>
      <c r="AX54" s="125">
        <v>0</v>
      </c>
      <c r="AY54" s="125">
        <v>292883.92645774793</v>
      </c>
      <c r="AZ54" s="100">
        <f>SUM($D$54:$AY$54)</f>
        <v>3446796.144825838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3">
      <c r="A1" s="102" t="s">
        <v>284</v>
      </c>
    </row>
    <row r="2" spans="1:53">
      <c r="A2" s="100" t="s">
        <v>285</v>
      </c>
      <c r="B2" s="107" t="s">
        <v>22</v>
      </c>
    </row>
    <row r="3" spans="1:53">
      <c r="A3" s="100" t="s">
        <v>286</v>
      </c>
      <c r="B3" s="108">
        <v>40000</v>
      </c>
      <c r="C3" s="109"/>
    </row>
    <row r="4" spans="1:53">
      <c r="B4" s="110"/>
      <c r="C4" s="110"/>
    </row>
    <row r="5" spans="1:53">
      <c r="C5" s="111" t="s">
        <v>287</v>
      </c>
    </row>
    <row r="6" spans="1:53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3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3">
      <c r="A8" s="102" t="s">
        <v>292</v>
      </c>
      <c r="B8" s="114"/>
      <c r="AY8" s="110"/>
    </row>
    <row r="9" spans="1:53">
      <c r="A9" s="115" t="s">
        <v>125</v>
      </c>
      <c r="B9" s="116">
        <v>1</v>
      </c>
      <c r="C9" s="117" t="s">
        <v>293</v>
      </c>
      <c r="D9" s="117">
        <v>3440.6512500843232</v>
      </c>
      <c r="E9" s="117">
        <v>3440.6512500843232</v>
      </c>
      <c r="F9" s="117">
        <v>3440.6512500843232</v>
      </c>
      <c r="G9" s="117">
        <v>3440.6512500843232</v>
      </c>
      <c r="H9" s="117">
        <v>3440.6512500843255</v>
      </c>
      <c r="I9" s="117">
        <v>3440.6512500843255</v>
      </c>
      <c r="J9" s="117">
        <v>3440.6512500843255</v>
      </c>
      <c r="K9" s="117">
        <v>3440.6512500843255</v>
      </c>
      <c r="L9" s="117">
        <v>3440.6512500843255</v>
      </c>
      <c r="M9" s="117">
        <v>3440.6512500843255</v>
      </c>
      <c r="N9" s="117">
        <v>3440.6512500843255</v>
      </c>
      <c r="O9" s="117">
        <v>3440.6512500843255</v>
      </c>
      <c r="P9" s="117">
        <v>3440.6512500843255</v>
      </c>
      <c r="Q9" s="117">
        <v>3440.6512500843255</v>
      </c>
      <c r="R9" s="117">
        <v>3440.6512500843255</v>
      </c>
      <c r="S9" s="117">
        <v>3440.6512500843255</v>
      </c>
      <c r="T9" s="117">
        <v>3440.6512500843255</v>
      </c>
      <c r="U9" s="117">
        <v>3440.6512500843255</v>
      </c>
      <c r="V9" s="117">
        <v>3440.6512500843255</v>
      </c>
      <c r="W9" s="117">
        <v>3440.6512500843255</v>
      </c>
      <c r="X9" s="117">
        <v>3440.6512500843255</v>
      </c>
      <c r="Y9" s="117">
        <v>3440.6512500843255</v>
      </c>
      <c r="Z9" s="117">
        <v>3440.6512500843255</v>
      </c>
      <c r="AA9" s="117">
        <v>3440.6512500843255</v>
      </c>
      <c r="AB9" s="117">
        <v>3440.6512500843255</v>
      </c>
      <c r="AC9" s="117">
        <v>3440.6512500843255</v>
      </c>
      <c r="AD9" s="117">
        <v>3440.6512500843255</v>
      </c>
      <c r="AE9" s="117">
        <v>3440.6512500843255</v>
      </c>
      <c r="AF9" s="117">
        <v>3440.6512500843255</v>
      </c>
      <c r="AG9" s="117">
        <v>3440.6512500843255</v>
      </c>
      <c r="AH9" s="117">
        <v>3440.6512500843255</v>
      </c>
      <c r="AI9" s="117">
        <v>3440.6512500843255</v>
      </c>
      <c r="AJ9" s="117">
        <v>3440.6512500843255</v>
      </c>
      <c r="AK9" s="117">
        <v>3440.6512500843255</v>
      </c>
      <c r="AL9" s="117">
        <v>3440.6512500843255</v>
      </c>
      <c r="AM9" s="117">
        <v>3440.6512500843255</v>
      </c>
      <c r="AN9" s="117">
        <v>3440.6512500843255</v>
      </c>
      <c r="AO9" s="117">
        <v>3440.6512500843255</v>
      </c>
      <c r="AP9" s="117">
        <v>3440.6512500843255</v>
      </c>
      <c r="AQ9" s="117">
        <v>3440.6512500843255</v>
      </c>
      <c r="AR9" s="117">
        <v>3440.6512500843255</v>
      </c>
      <c r="AS9" s="117">
        <v>3440.6512500843255</v>
      </c>
      <c r="AT9" s="117">
        <v>3440.6512500843255</v>
      </c>
      <c r="AU9" s="117">
        <v>3440.6512500843255</v>
      </c>
      <c r="AV9" s="117">
        <v>3440.6512500843255</v>
      </c>
      <c r="AW9" s="117">
        <v>3440.6512500843255</v>
      </c>
      <c r="AX9" s="117">
        <v>3440.6512500843255</v>
      </c>
      <c r="AY9" s="117">
        <v>3440.6512500843255</v>
      </c>
    </row>
    <row r="10" spans="1:53">
      <c r="A10" s="118" t="s">
        <v>133</v>
      </c>
      <c r="B10" s="119">
        <v>1</v>
      </c>
      <c r="C10" s="106" t="s">
        <v>293</v>
      </c>
      <c r="D10" s="100">
        <v>437.36515431753514</v>
      </c>
      <c r="E10" s="100">
        <v>241.49999999999997</v>
      </c>
      <c r="F10" s="100">
        <v>241.49999999999997</v>
      </c>
      <c r="G10" s="100">
        <v>241.49999999999997</v>
      </c>
      <c r="H10" s="100">
        <v>230.99999999999997</v>
      </c>
      <c r="I10" s="100">
        <v>0</v>
      </c>
      <c r="J10" s="100">
        <v>241.49999999999997</v>
      </c>
      <c r="K10" s="100">
        <v>241.49999999999997</v>
      </c>
      <c r="L10" s="100">
        <v>230.99999999999997</v>
      </c>
      <c r="M10" s="100">
        <v>0</v>
      </c>
      <c r="N10" s="100">
        <v>241.49999999999997</v>
      </c>
      <c r="O10" s="100">
        <v>0</v>
      </c>
      <c r="P10" s="100">
        <v>241.49999999999997</v>
      </c>
      <c r="Q10" s="100">
        <v>241.49999999999997</v>
      </c>
      <c r="R10" s="100">
        <v>230.99999999999997</v>
      </c>
      <c r="S10" s="100">
        <v>241.49999999999997</v>
      </c>
      <c r="T10" s="100">
        <v>230.99999999999997</v>
      </c>
      <c r="U10" s="100">
        <v>241.49999999999997</v>
      </c>
      <c r="V10" s="100">
        <v>241.49999999999997</v>
      </c>
      <c r="W10" s="100">
        <v>0</v>
      </c>
      <c r="X10" s="100">
        <v>241.49999999999997</v>
      </c>
      <c r="Y10" s="100">
        <v>241.49999999999997</v>
      </c>
      <c r="Z10" s="100">
        <v>230.99999999999997</v>
      </c>
      <c r="AA10" s="100">
        <v>241.49999999999997</v>
      </c>
      <c r="AB10" s="100">
        <v>241.49999999999997</v>
      </c>
      <c r="AC10" s="100">
        <v>0</v>
      </c>
      <c r="AD10" s="100">
        <v>230.99999999999997</v>
      </c>
      <c r="AE10" s="100">
        <v>241.49999999999997</v>
      </c>
      <c r="AF10" s="100">
        <v>230.99999999999997</v>
      </c>
      <c r="AG10" s="100">
        <v>241.49999999999997</v>
      </c>
      <c r="AH10" s="100">
        <v>230.99999999999997</v>
      </c>
      <c r="AI10" s="100">
        <v>0</v>
      </c>
      <c r="AJ10" s="100">
        <v>241.49999999999997</v>
      </c>
      <c r="AK10" s="100">
        <v>0</v>
      </c>
      <c r="AL10" s="100">
        <v>230.99999999999997</v>
      </c>
      <c r="AM10" s="100">
        <v>0</v>
      </c>
      <c r="AN10" s="100">
        <v>241.49999999999997</v>
      </c>
      <c r="AO10" s="100">
        <v>0</v>
      </c>
      <c r="AP10" s="100">
        <v>0</v>
      </c>
      <c r="AQ10" s="100">
        <v>230.99999999999997</v>
      </c>
      <c r="AR10" s="100">
        <v>241.49999999999997</v>
      </c>
      <c r="AS10" s="100">
        <v>0</v>
      </c>
      <c r="AT10" s="100">
        <v>241.49999999999997</v>
      </c>
      <c r="AU10" s="100">
        <v>241.49999999999997</v>
      </c>
      <c r="AV10" s="100">
        <v>230.99999999999997</v>
      </c>
      <c r="AW10" s="100">
        <v>0</v>
      </c>
      <c r="AX10" s="100">
        <v>241.49999999999997</v>
      </c>
      <c r="AY10" s="100">
        <v>241.49999999999997</v>
      </c>
      <c r="AZ10" s="100">
        <v>241.49999999999997</v>
      </c>
    </row>
    <row r="11" spans="1:53">
      <c r="B11" s="119">
        <v>2</v>
      </c>
      <c r="C11" s="106" t="s">
        <v>293</v>
      </c>
      <c r="D11" s="100">
        <v>0</v>
      </c>
      <c r="E11" s="100">
        <v>0</v>
      </c>
      <c r="F11" s="100">
        <v>0</v>
      </c>
      <c r="G11" s="100">
        <v>0</v>
      </c>
      <c r="H11" s="100">
        <v>0</v>
      </c>
      <c r="I11" s="100">
        <v>10.5</v>
      </c>
      <c r="J11" s="100">
        <v>241.49999999999997</v>
      </c>
      <c r="K11" s="100">
        <v>0</v>
      </c>
      <c r="L11" s="100">
        <v>0</v>
      </c>
      <c r="M11" s="100">
        <v>10.5</v>
      </c>
      <c r="N11" s="100">
        <v>241.49999999999997</v>
      </c>
      <c r="O11" s="100">
        <v>0</v>
      </c>
      <c r="P11" s="100">
        <v>241.49999999999997</v>
      </c>
      <c r="Q11" s="100">
        <v>0</v>
      </c>
      <c r="S11" s="100">
        <v>10.5</v>
      </c>
      <c r="T11" s="100">
        <v>0</v>
      </c>
      <c r="U11" s="100">
        <v>10.5</v>
      </c>
      <c r="W11" s="100">
        <v>0</v>
      </c>
      <c r="X11" s="100">
        <v>241.49999999999997</v>
      </c>
      <c r="Z11" s="100">
        <v>0</v>
      </c>
      <c r="AA11" s="100">
        <v>10.5</v>
      </c>
      <c r="AB11" s="100">
        <v>0</v>
      </c>
      <c r="AC11" s="100">
        <v>0</v>
      </c>
      <c r="AD11" s="100">
        <v>241.49999999999997</v>
      </c>
      <c r="AE11" s="100">
        <v>0</v>
      </c>
      <c r="AG11" s="100">
        <v>10.5</v>
      </c>
      <c r="AI11" s="100">
        <v>10.5</v>
      </c>
      <c r="AJ11" s="100">
        <v>0</v>
      </c>
      <c r="AL11" s="100">
        <v>241.49999999999997</v>
      </c>
      <c r="AM11" s="100">
        <v>0</v>
      </c>
      <c r="AN11" s="100">
        <v>241.49999999999997</v>
      </c>
      <c r="AP11" s="100">
        <v>241.49999999999997</v>
      </c>
      <c r="AQ11" s="100">
        <v>0</v>
      </c>
      <c r="AS11" s="100">
        <v>0</v>
      </c>
      <c r="AT11" s="100">
        <v>0</v>
      </c>
      <c r="AU11" s="100">
        <v>0</v>
      </c>
      <c r="AW11" s="100">
        <v>10.5</v>
      </c>
      <c r="AX11" s="100">
        <v>241.49999999999997</v>
      </c>
      <c r="AZ11" s="100">
        <v>0</v>
      </c>
    </row>
    <row r="12" spans="1:53">
      <c r="B12" s="120">
        <v>3</v>
      </c>
      <c r="C12" s="106" t="s">
        <v>293</v>
      </c>
      <c r="D12" s="100">
        <v>0</v>
      </c>
      <c r="E12" s="100">
        <v>437.36515431753514</v>
      </c>
      <c r="L12" s="100">
        <v>0</v>
      </c>
      <c r="N12" s="100">
        <v>0</v>
      </c>
      <c r="R12" s="100">
        <v>0</v>
      </c>
      <c r="S12" s="100">
        <v>0</v>
      </c>
      <c r="AA12" s="100">
        <v>0</v>
      </c>
      <c r="AF12" s="100">
        <v>10.5</v>
      </c>
      <c r="AG12" s="100">
        <v>0</v>
      </c>
      <c r="AJ12" s="100">
        <v>0</v>
      </c>
      <c r="AK12" s="100">
        <v>241.49999999999997</v>
      </c>
      <c r="AN12" s="100">
        <v>10.5</v>
      </c>
      <c r="AP12" s="100">
        <v>0</v>
      </c>
      <c r="AS12" s="100">
        <v>10.5</v>
      </c>
      <c r="AX12" s="100">
        <v>0</v>
      </c>
    </row>
    <row r="13" spans="1:53">
      <c r="B13" s="120">
        <v>4</v>
      </c>
      <c r="C13" s="106" t="s">
        <v>293</v>
      </c>
    </row>
    <row r="14" spans="1:53">
      <c r="A14" s="115" t="s">
        <v>134</v>
      </c>
      <c r="B14" s="121">
        <v>1</v>
      </c>
      <c r="C14" s="117" t="s">
        <v>293</v>
      </c>
      <c r="D14" s="117">
        <v>262.8786932568355</v>
      </c>
      <c r="E14" s="117">
        <f t="shared" ref="E14:AZ14" si="0">D$172*SUM(D$122:D$169)</f>
        <v>187.85897427832242</v>
      </c>
      <c r="F14" s="117">
        <f t="shared" si="0"/>
        <v>264.56028329016374</v>
      </c>
      <c r="G14" s="117">
        <f t="shared" si="0"/>
        <v>480.30432634401689</v>
      </c>
      <c r="H14" s="117">
        <f t="shared" si="0"/>
        <v>466.81059033330598</v>
      </c>
      <c r="I14" s="117">
        <f t="shared" si="0"/>
        <v>648.57815629384174</v>
      </c>
      <c r="J14" s="117">
        <f t="shared" si="0"/>
        <v>589.86974426045253</v>
      </c>
      <c r="K14" s="117">
        <f t="shared" si="0"/>
        <v>668.231388785116</v>
      </c>
      <c r="L14" s="117">
        <f t="shared" si="0"/>
        <v>665.71092011265773</v>
      </c>
      <c r="M14" s="117">
        <f t="shared" si="0"/>
        <v>743.44596916296882</v>
      </c>
      <c r="N14" s="117">
        <f t="shared" si="0"/>
        <v>703.2187010171674</v>
      </c>
      <c r="O14" s="117">
        <f t="shared" si="0"/>
        <v>762.41096058679739</v>
      </c>
      <c r="P14" s="117">
        <f t="shared" si="0"/>
        <v>641.07825605336882</v>
      </c>
      <c r="Q14" s="117">
        <f t="shared" si="0"/>
        <v>831.0561019424191</v>
      </c>
      <c r="R14" s="117">
        <f t="shared" si="0"/>
        <v>758.16712536921511</v>
      </c>
      <c r="S14" s="117">
        <f t="shared" si="0"/>
        <v>740.01948157521122</v>
      </c>
      <c r="T14" s="117">
        <f t="shared" si="0"/>
        <v>698.65803851814724</v>
      </c>
      <c r="U14" s="117">
        <f t="shared" si="0"/>
        <v>811.94352184497757</v>
      </c>
      <c r="V14" s="117">
        <f t="shared" si="0"/>
        <v>786.14064726753793</v>
      </c>
      <c r="W14" s="117">
        <f t="shared" si="0"/>
        <v>791.49141598667381</v>
      </c>
      <c r="X14" s="117">
        <f t="shared" si="0"/>
        <v>669.6587269178915</v>
      </c>
      <c r="Y14" s="117">
        <f t="shared" si="0"/>
        <v>824.96804380298909</v>
      </c>
      <c r="Z14" s="117">
        <f t="shared" si="0"/>
        <v>649.42696420677851</v>
      </c>
      <c r="AA14" s="117">
        <f t="shared" si="0"/>
        <v>779.82705827174186</v>
      </c>
      <c r="AB14" s="117">
        <f t="shared" si="0"/>
        <v>690.51887397472638</v>
      </c>
      <c r="AC14" s="117">
        <f t="shared" si="0"/>
        <v>783.56840843493387</v>
      </c>
      <c r="AD14" s="117">
        <f t="shared" si="0"/>
        <v>756.7423248640838</v>
      </c>
      <c r="AE14" s="117">
        <f t="shared" si="0"/>
        <v>813.52776908155965</v>
      </c>
      <c r="AF14" s="117">
        <f t="shared" si="0"/>
        <v>672.86868384789454</v>
      </c>
      <c r="AG14" s="117">
        <f t="shared" si="0"/>
        <v>701.10380602899863</v>
      </c>
      <c r="AH14" s="117">
        <f t="shared" si="0"/>
        <v>824.33193669634034</v>
      </c>
      <c r="AI14" s="117">
        <f t="shared" si="0"/>
        <v>799.25786826680201</v>
      </c>
      <c r="AJ14" s="117">
        <f t="shared" si="0"/>
        <v>698.81739172981941</v>
      </c>
      <c r="AK14" s="117">
        <f t="shared" si="0"/>
        <v>774.01683965348514</v>
      </c>
      <c r="AL14" s="117">
        <f t="shared" si="0"/>
        <v>596.43334881595274</v>
      </c>
      <c r="AM14" s="117">
        <f t="shared" si="0"/>
        <v>811.64845415070158</v>
      </c>
      <c r="AN14" s="117">
        <f t="shared" si="0"/>
        <v>637.05036814621712</v>
      </c>
      <c r="AO14" s="117">
        <f t="shared" si="0"/>
        <v>838.98813807847012</v>
      </c>
      <c r="AP14" s="117">
        <f t="shared" si="0"/>
        <v>666.24397702829162</v>
      </c>
      <c r="AQ14" s="117">
        <f t="shared" si="0"/>
        <v>814.26583745837809</v>
      </c>
      <c r="AR14" s="117">
        <f t="shared" si="0"/>
        <v>674.25584776808512</v>
      </c>
      <c r="AS14" s="117">
        <f t="shared" si="0"/>
        <v>525.28927628794258</v>
      </c>
      <c r="AT14" s="117">
        <f t="shared" si="0"/>
        <v>657.52968319712932</v>
      </c>
      <c r="AU14" s="117">
        <f t="shared" si="0"/>
        <v>693.49196999196124</v>
      </c>
      <c r="AV14" s="117">
        <f t="shared" si="0"/>
        <v>820.25375373149154</v>
      </c>
      <c r="AW14" s="117">
        <f t="shared" si="0"/>
        <v>702.43579794819777</v>
      </c>
      <c r="AX14" s="117">
        <f t="shared" si="0"/>
        <v>663.29665681608049</v>
      </c>
      <c r="AY14" s="117">
        <f t="shared" si="0"/>
        <v>726.70343163591849</v>
      </c>
      <c r="AZ14" s="110">
        <f t="shared" si="0"/>
        <v>621.90914198043242</v>
      </c>
      <c r="BA14" s="107">
        <f>SUM($E14:$AZ14)</f>
        <v>33127.98498183566</v>
      </c>
    </row>
    <row r="15" spans="1:53">
      <c r="A15" s="122" t="s">
        <v>123</v>
      </c>
      <c r="B15" s="123">
        <v>1</v>
      </c>
      <c r="C15" s="124" t="s">
        <v>293</v>
      </c>
      <c r="D15" s="124">
        <v>620.87923391506524</v>
      </c>
      <c r="E15" s="124">
        <v>874.37923391506524</v>
      </c>
      <c r="F15" s="124">
        <v>1490.0939608150857</v>
      </c>
      <c r="G15" s="124">
        <v>874.37923391506524</v>
      </c>
      <c r="H15" s="124">
        <v>1209.9198273028987</v>
      </c>
      <c r="I15" s="124">
        <v>960.91982730289863</v>
      </c>
      <c r="J15" s="124">
        <v>1214.4198273028987</v>
      </c>
      <c r="K15" s="124">
        <v>1064.4198273028987</v>
      </c>
      <c r="L15" s="124">
        <v>1209.9198273028987</v>
      </c>
      <c r="M15" s="124">
        <v>1110.9198273028987</v>
      </c>
      <c r="N15" s="124">
        <v>1214.4198273028987</v>
      </c>
      <c r="O15" s="124">
        <v>770.87923391506524</v>
      </c>
      <c r="P15" s="124">
        <v>1214.4198273028987</v>
      </c>
      <c r="Q15" s="124">
        <v>1064.4198273028987</v>
      </c>
      <c r="R15" s="124">
        <v>1209.9198273028987</v>
      </c>
      <c r="S15" s="124">
        <v>874.37923391506524</v>
      </c>
      <c r="T15" s="124">
        <v>1209.9198273028987</v>
      </c>
      <c r="U15" s="124">
        <v>1214.4198273028987</v>
      </c>
      <c r="V15" s="124">
        <v>1214.4198273028987</v>
      </c>
      <c r="W15" s="124">
        <v>770.87923391506524</v>
      </c>
      <c r="X15" s="124">
        <v>1214.4198273028987</v>
      </c>
      <c r="Y15" s="124">
        <v>724.37923391506524</v>
      </c>
      <c r="Z15" s="124">
        <v>1209.9198273028987</v>
      </c>
      <c r="AA15" s="124">
        <v>874.37923391506524</v>
      </c>
      <c r="AB15" s="124">
        <v>1214.4198273028987</v>
      </c>
      <c r="AC15" s="124">
        <v>1110.9198273028987</v>
      </c>
      <c r="AD15" s="124">
        <v>1209.9198273028987</v>
      </c>
      <c r="AE15" s="124">
        <v>874.37923391506524</v>
      </c>
      <c r="AF15" s="124">
        <v>1209.9198273028987</v>
      </c>
      <c r="AG15" s="124">
        <v>1214.4198273028987</v>
      </c>
      <c r="AH15" s="124">
        <v>1209.9198273028987</v>
      </c>
      <c r="AI15" s="124">
        <v>960.91982730289874</v>
      </c>
      <c r="AJ15" s="124">
        <v>1214.4198273028987</v>
      </c>
      <c r="AK15" s="124">
        <v>620.87923391506524</v>
      </c>
      <c r="AL15" s="124">
        <v>1209.9198273028987</v>
      </c>
      <c r="AM15" s="124">
        <v>770.87923391506524</v>
      </c>
      <c r="AN15" s="124">
        <v>1554.4604206907325</v>
      </c>
      <c r="AO15" s="124">
        <v>770.87923391506524</v>
      </c>
      <c r="AP15" s="124">
        <v>1450.9604206907325</v>
      </c>
      <c r="AQ15" s="124">
        <v>869.87923391506524</v>
      </c>
      <c r="AR15" s="124">
        <v>724.37923391506524</v>
      </c>
      <c r="AS15" s="124">
        <v>1100.8792339150652</v>
      </c>
      <c r="AT15" s="124">
        <v>874.37923391506524</v>
      </c>
      <c r="AU15" s="124">
        <v>1214.4198273028987</v>
      </c>
      <c r="AV15" s="124">
        <v>869.87923391506524</v>
      </c>
      <c r="AW15" s="124">
        <v>1110.9198273028987</v>
      </c>
      <c r="AX15" s="124">
        <v>874.37923391506524</v>
      </c>
      <c r="AY15" s="124">
        <v>874.37923391506524</v>
      </c>
      <c r="AZ15" s="100">
        <v>1273.6217801635007</v>
      </c>
    </row>
    <row r="16" spans="1:53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>
        <v>150.00000000000003</v>
      </c>
      <c r="H16" s="110">
        <v>340.04059338783338</v>
      </c>
      <c r="I16" s="110">
        <v>4.5</v>
      </c>
      <c r="J16" s="110">
        <v>103.50000000000001</v>
      </c>
      <c r="K16" s="110">
        <v>0</v>
      </c>
      <c r="L16" s="110">
        <v>150.00000000000003</v>
      </c>
      <c r="M16" s="110">
        <v>4.5</v>
      </c>
      <c r="N16" s="110">
        <v>103.50000000000001</v>
      </c>
      <c r="O16" s="110">
        <v>0</v>
      </c>
      <c r="P16" s="110">
        <v>443.54059338783355</v>
      </c>
      <c r="Q16" s="110">
        <v>0</v>
      </c>
      <c r="R16" s="110"/>
      <c r="S16" s="110">
        <v>4.5</v>
      </c>
      <c r="T16" s="110">
        <v>340.04059338783355</v>
      </c>
      <c r="U16" s="110">
        <v>4.5</v>
      </c>
      <c r="V16" s="110"/>
      <c r="W16" s="110">
        <v>0</v>
      </c>
      <c r="X16" s="110">
        <v>443.54059338783355</v>
      </c>
      <c r="Y16" s="110"/>
      <c r="Z16" s="110">
        <v>340.04059338783355</v>
      </c>
      <c r="AA16" s="110">
        <v>4.5</v>
      </c>
      <c r="AB16" s="110">
        <v>340.04059338783355</v>
      </c>
      <c r="AC16" s="110">
        <v>0</v>
      </c>
      <c r="AD16" s="110">
        <v>103.50000000000001</v>
      </c>
      <c r="AE16" s="110">
        <v>0</v>
      </c>
      <c r="AF16" s="110"/>
      <c r="AG16" s="110">
        <v>4.5</v>
      </c>
      <c r="AH16" s="110"/>
      <c r="AI16" s="110">
        <v>4.5</v>
      </c>
      <c r="AJ16" s="110">
        <v>150.00000000000003</v>
      </c>
      <c r="AK16" s="110"/>
      <c r="AL16" s="110">
        <v>593.54059338783361</v>
      </c>
      <c r="AM16" s="110">
        <v>0</v>
      </c>
      <c r="AN16" s="110">
        <v>103.50000000000001</v>
      </c>
      <c r="AO16" s="110"/>
      <c r="AP16" s="110">
        <v>103.50000000000001</v>
      </c>
      <c r="AQ16" s="110">
        <v>0</v>
      </c>
      <c r="AR16" s="110"/>
      <c r="AS16" s="110">
        <v>0</v>
      </c>
      <c r="AT16" s="110">
        <v>350.08118677566711</v>
      </c>
      <c r="AU16" s="110">
        <v>340.04059338783355</v>
      </c>
      <c r="AV16" s="110"/>
      <c r="AW16" s="110">
        <v>4.5</v>
      </c>
      <c r="AX16" s="110">
        <v>103.50000000000001</v>
      </c>
      <c r="AY16" s="110"/>
      <c r="AZ16" s="100">
        <v>0</v>
      </c>
    </row>
    <row r="17" spans="1:51">
      <c r="A17" s="110"/>
      <c r="B17" s="119">
        <v>3</v>
      </c>
      <c r="C17" s="109" t="s">
        <v>293</v>
      </c>
      <c r="D17" s="106">
        <v>0</v>
      </c>
      <c r="E17" s="110">
        <v>0</v>
      </c>
      <c r="F17" s="110"/>
      <c r="G17" s="110"/>
      <c r="H17" s="110"/>
      <c r="I17" s="110"/>
      <c r="J17" s="110"/>
      <c r="K17" s="110"/>
      <c r="L17" s="110">
        <v>0</v>
      </c>
      <c r="M17" s="110"/>
      <c r="N17" s="110">
        <v>0</v>
      </c>
      <c r="O17" s="110"/>
      <c r="P17" s="110"/>
      <c r="Q17" s="110"/>
      <c r="R17" s="110">
        <v>0</v>
      </c>
      <c r="S17" s="110">
        <v>150.00000000000003</v>
      </c>
      <c r="T17" s="110"/>
      <c r="U17" s="110"/>
      <c r="V17" s="110"/>
      <c r="W17" s="110"/>
      <c r="X17" s="110"/>
      <c r="Y17" s="110"/>
      <c r="Z17" s="110"/>
      <c r="AA17" s="110">
        <v>150.00000000000003</v>
      </c>
      <c r="AB17" s="110"/>
      <c r="AC17" s="110"/>
      <c r="AD17" s="110"/>
      <c r="AE17" s="110"/>
      <c r="AF17" s="110">
        <v>4.5</v>
      </c>
      <c r="AG17" s="110">
        <v>340.04059338783355</v>
      </c>
      <c r="AH17" s="110"/>
      <c r="AI17" s="110"/>
      <c r="AJ17" s="110">
        <v>0</v>
      </c>
      <c r="AK17" s="110">
        <v>103.50000000000001</v>
      </c>
      <c r="AL17" s="110"/>
      <c r="AM17" s="110"/>
      <c r="AN17" s="110">
        <v>4.5</v>
      </c>
      <c r="AO17" s="110"/>
      <c r="AP17" s="110">
        <v>0</v>
      </c>
      <c r="AQ17" s="110"/>
      <c r="AR17" s="110"/>
      <c r="AS17" s="110">
        <v>344.54059338783355</v>
      </c>
      <c r="AT17" s="110"/>
      <c r="AU17" s="110"/>
      <c r="AV17" s="110"/>
      <c r="AW17" s="110"/>
      <c r="AX17" s="110">
        <v>340.04059338783355</v>
      </c>
      <c r="AY17" s="110"/>
    </row>
    <row r="18" spans="1:51">
      <c r="A18" s="125"/>
      <c r="B18" s="116">
        <v>4</v>
      </c>
      <c r="C18" s="125" t="s">
        <v>293</v>
      </c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</row>
    <row r="20" spans="1:51">
      <c r="A20" s="102" t="s">
        <v>294</v>
      </c>
    </row>
    <row r="21" spans="1:51">
      <c r="A21" s="126" t="s">
        <v>125</v>
      </c>
      <c r="B21" s="123">
        <v>1</v>
      </c>
      <c r="C21" s="124" t="s">
        <v>293</v>
      </c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  <c r="AI21" s="124"/>
      <c r="AJ21" s="124"/>
      <c r="AK21" s="124"/>
      <c r="AL21" s="124"/>
      <c r="AM21" s="124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  <c r="AX21" s="124"/>
      <c r="AY21" s="124"/>
    </row>
    <row r="22" spans="1:51">
      <c r="A22" s="109"/>
      <c r="B22" s="120">
        <v>2</v>
      </c>
      <c r="C22" s="110" t="s">
        <v>293</v>
      </c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</row>
    <row r="23" spans="1:51">
      <c r="A23" s="109"/>
      <c r="B23" s="127">
        <v>3</v>
      </c>
      <c r="C23" s="110" t="s">
        <v>293</v>
      </c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</row>
    <row r="24" spans="1:51">
      <c r="A24" s="128"/>
      <c r="B24" s="129">
        <v>4</v>
      </c>
      <c r="C24" s="128" t="s">
        <v>293</v>
      </c>
      <c r="D24" s="125">
        <v>0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1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1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</row>
    <row r="27" spans="1:51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</row>
    <row r="28" spans="1:51">
      <c r="A28" s="109"/>
      <c r="B28" s="120">
        <v>4</v>
      </c>
      <c r="C28" s="109" t="s">
        <v>293</v>
      </c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</row>
    <row r="29" spans="1:51">
      <c r="A29" s="109"/>
      <c r="B29" s="127">
        <v>5</v>
      </c>
      <c r="C29" s="109" t="s">
        <v>293</v>
      </c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</row>
    <row r="30" spans="1:51">
      <c r="A30" s="109"/>
      <c r="B30" s="127">
        <v>6</v>
      </c>
      <c r="C30" s="109" t="s">
        <v>293</v>
      </c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</row>
    <row r="31" spans="1:51">
      <c r="A31" s="109"/>
      <c r="B31" s="130">
        <v>7</v>
      </c>
      <c r="C31" s="109" t="s">
        <v>293</v>
      </c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</row>
    <row r="32" spans="1:51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/>
      <c r="K39" s="106"/>
      <c r="L39" s="106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</row>
    <row r="41" spans="1:51">
      <c r="A41" s="109"/>
      <c r="B41" s="127">
        <v>9</v>
      </c>
      <c r="C41" s="109" t="s">
        <v>293</v>
      </c>
      <c r="D41" s="106"/>
      <c r="E41" s="106"/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</row>
    <row r="42" spans="1:51">
      <c r="A42" s="109"/>
      <c r="B42" s="130">
        <v>10</v>
      </c>
      <c r="C42" s="109" t="s">
        <v>293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</row>
    <row r="43" spans="1:51">
      <c r="A43" s="109"/>
      <c r="B43" s="130">
        <v>11</v>
      </c>
      <c r="C43" s="109" t="s">
        <v>293</v>
      </c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  <c r="AA86" s="110"/>
      <c r="AB86" s="110"/>
      <c r="AC86" s="110"/>
      <c r="AD86" s="110"/>
      <c r="AE86" s="110"/>
      <c r="AF86" s="110"/>
      <c r="AG86" s="110"/>
      <c r="AH86" s="110"/>
      <c r="AI86" s="110"/>
      <c r="AJ86" s="110"/>
      <c r="AK86" s="110"/>
      <c r="AL86" s="110"/>
      <c r="AM86" s="110"/>
      <c r="AN86" s="110"/>
      <c r="AO86" s="110"/>
      <c r="AP86" s="110"/>
      <c r="AQ86" s="110"/>
      <c r="AR86" s="110"/>
      <c r="AS86" s="110"/>
      <c r="AT86" s="110"/>
      <c r="AU86" s="110"/>
      <c r="AV86" s="110"/>
      <c r="AW86" s="110"/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  <c r="AA87" s="110"/>
      <c r="AB87" s="110"/>
      <c r="AC87" s="110"/>
      <c r="AD87" s="110"/>
      <c r="AE87" s="110"/>
      <c r="AF87" s="110"/>
      <c r="AG87" s="110"/>
      <c r="AH87" s="110"/>
      <c r="AI87" s="110"/>
      <c r="AJ87" s="110"/>
      <c r="AK87" s="110"/>
      <c r="AL87" s="110"/>
      <c r="AM87" s="110"/>
      <c r="AN87" s="110"/>
      <c r="AO87" s="110"/>
      <c r="AP87" s="110"/>
      <c r="AQ87" s="110"/>
      <c r="AR87" s="110"/>
      <c r="AS87" s="110"/>
      <c r="AT87" s="110"/>
      <c r="AU87" s="110"/>
      <c r="AV87" s="110"/>
      <c r="AW87" s="110"/>
      <c r="AX87" s="110"/>
      <c r="AY87" s="110"/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  <c r="AA88" s="110"/>
      <c r="AB88" s="110"/>
      <c r="AC88" s="110"/>
      <c r="AD88" s="110"/>
      <c r="AE88" s="110"/>
      <c r="AF88" s="110"/>
      <c r="AG88" s="110"/>
      <c r="AH88" s="110"/>
      <c r="AI88" s="110"/>
      <c r="AJ88" s="110"/>
      <c r="AK88" s="110"/>
      <c r="AL88" s="110"/>
      <c r="AM88" s="110"/>
      <c r="AN88" s="110"/>
      <c r="AO88" s="110"/>
      <c r="AP88" s="110"/>
      <c r="AQ88" s="110"/>
      <c r="AR88" s="110"/>
      <c r="AS88" s="110"/>
      <c r="AT88" s="110"/>
      <c r="AU88" s="110"/>
      <c r="AV88" s="110"/>
      <c r="AW88" s="110"/>
      <c r="AX88" s="110"/>
      <c r="AY88" s="110"/>
    </row>
    <row r="89" spans="1:52">
      <c r="A89" s="109"/>
      <c r="B89" s="130">
        <v>45</v>
      </c>
      <c r="C89" s="109" t="s">
        <v>293</v>
      </c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  <c r="AA89" s="110"/>
      <c r="AB89" s="110"/>
      <c r="AC89" s="110"/>
      <c r="AD89" s="110"/>
      <c r="AE89" s="110"/>
      <c r="AF89" s="110"/>
      <c r="AG89" s="110"/>
      <c r="AH89" s="110"/>
      <c r="AI89" s="110"/>
      <c r="AJ89" s="110"/>
      <c r="AK89" s="110"/>
      <c r="AL89" s="110"/>
      <c r="AM89" s="110"/>
      <c r="AN89" s="110"/>
      <c r="AO89" s="110"/>
      <c r="AP89" s="110"/>
      <c r="AQ89" s="110"/>
      <c r="AR89" s="110"/>
      <c r="AS89" s="110"/>
      <c r="AT89" s="110"/>
      <c r="AU89" s="110"/>
      <c r="AV89" s="110"/>
      <c r="AW89" s="110"/>
      <c r="AX89" s="110"/>
      <c r="AY89" s="110"/>
    </row>
    <row r="90" spans="1:52">
      <c r="A90" s="109"/>
      <c r="B90" s="130">
        <v>46</v>
      </c>
      <c r="C90" s="109" t="s">
        <v>293</v>
      </c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0"/>
      <c r="AJ90" s="110"/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0"/>
    </row>
    <row r="91" spans="1:52">
      <c r="A91" s="109"/>
      <c r="B91" s="130">
        <v>47</v>
      </c>
      <c r="C91" s="109" t="s">
        <v>293</v>
      </c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  <c r="AA91" s="110"/>
      <c r="AB91" s="110"/>
      <c r="AC91" s="110"/>
      <c r="AD91" s="110"/>
      <c r="AE91" s="110"/>
      <c r="AF91" s="110"/>
      <c r="AG91" s="110"/>
      <c r="AH91" s="110"/>
      <c r="AI91" s="110"/>
      <c r="AJ91" s="110"/>
      <c r="AK91" s="110"/>
      <c r="AL91" s="110"/>
      <c r="AM91" s="110"/>
      <c r="AN91" s="110"/>
      <c r="AO91" s="110"/>
      <c r="AP91" s="110"/>
      <c r="AQ91" s="110"/>
      <c r="AR91" s="110"/>
      <c r="AS91" s="110"/>
      <c r="AT91" s="110"/>
      <c r="AU91" s="110"/>
      <c r="AV91" s="110"/>
      <c r="AW91" s="110"/>
      <c r="AX91" s="110"/>
      <c r="AY91" s="110"/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0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1791.8884404187716</v>
      </c>
      <c r="D95" s="110">
        <v>3440.6512500843232</v>
      </c>
      <c r="E95" s="110">
        <v>3440.6512500843232</v>
      </c>
      <c r="F95" s="110">
        <v>3440.6512500843232</v>
      </c>
      <c r="G95" s="110">
        <v>3440.6512500843232</v>
      </c>
      <c r="H95" s="110">
        <v>3440.6512500843255</v>
      </c>
      <c r="I95" s="110">
        <v>3440.6512500843255</v>
      </c>
      <c r="J95" s="110">
        <v>3440.6512500843255</v>
      </c>
      <c r="K95" s="110">
        <v>3440.6512500843255</v>
      </c>
      <c r="L95" s="110">
        <v>3440.6512500843255</v>
      </c>
      <c r="M95" s="110">
        <v>3440.6512500843255</v>
      </c>
      <c r="N95" s="110">
        <v>3440.6512500843255</v>
      </c>
      <c r="O95" s="110">
        <v>3440.6512500843255</v>
      </c>
      <c r="P95" s="110">
        <v>3440.6512500843255</v>
      </c>
      <c r="Q95" s="110">
        <v>3440.6512500843255</v>
      </c>
      <c r="R95" s="110">
        <v>3440.6512500843255</v>
      </c>
      <c r="S95" s="110">
        <v>3440.6512500843255</v>
      </c>
      <c r="T95" s="110">
        <v>3440.6512500843255</v>
      </c>
      <c r="U95" s="110">
        <v>3440.6512500843255</v>
      </c>
      <c r="V95" s="110">
        <v>3440.6512500843255</v>
      </c>
      <c r="W95" s="110">
        <v>3440.6512500843255</v>
      </c>
      <c r="X95" s="110">
        <v>3440.6512500843255</v>
      </c>
      <c r="Y95" s="110">
        <v>3440.6512500843255</v>
      </c>
      <c r="Z95" s="110">
        <v>3440.6512500843255</v>
      </c>
      <c r="AA95" s="110">
        <v>3440.6512500843255</v>
      </c>
      <c r="AB95" s="110">
        <v>3440.6512500843255</v>
      </c>
      <c r="AC95" s="110">
        <v>3440.6512500843255</v>
      </c>
      <c r="AD95" s="110">
        <v>3440.6512500843255</v>
      </c>
      <c r="AE95" s="110">
        <v>3440.6512500843255</v>
      </c>
      <c r="AF95" s="110">
        <v>3440.6512500843255</v>
      </c>
      <c r="AG95" s="110">
        <v>3440.6512500843255</v>
      </c>
      <c r="AH95" s="110">
        <v>3440.6512500843255</v>
      </c>
      <c r="AI95" s="110">
        <v>3440.6512500843255</v>
      </c>
      <c r="AJ95" s="110">
        <v>3440.6512500843255</v>
      </c>
      <c r="AK95" s="110">
        <v>3440.6512500843255</v>
      </c>
      <c r="AL95" s="110">
        <v>3440.6512500843255</v>
      </c>
      <c r="AM95" s="110">
        <v>3440.6512500843255</v>
      </c>
      <c r="AN95" s="110">
        <v>3440.6512500843255</v>
      </c>
      <c r="AO95" s="110">
        <v>3440.6512500843255</v>
      </c>
      <c r="AP95" s="110">
        <v>3440.6512500843255</v>
      </c>
      <c r="AQ95" s="110">
        <v>3440.6512500843255</v>
      </c>
      <c r="AR95" s="110">
        <v>3440.6512500843255</v>
      </c>
      <c r="AS95" s="110">
        <v>3440.6512500843255</v>
      </c>
      <c r="AT95" s="110">
        <v>3440.6512500843255</v>
      </c>
      <c r="AU95" s="110">
        <v>3440.6512500843255</v>
      </c>
      <c r="AV95" s="110">
        <v>3440.6512500843255</v>
      </c>
      <c r="AW95" s="110">
        <v>3440.6512500843255</v>
      </c>
      <c r="AX95" s="110">
        <v>3440.6512500843255</v>
      </c>
      <c r="AY95" s="110">
        <v>3440.6512500843255</v>
      </c>
    </row>
    <row r="96" spans="1:52">
      <c r="A96" s="109"/>
      <c r="B96" s="120">
        <v>2</v>
      </c>
      <c r="C96" s="110">
        <v>1791.8884404187716</v>
      </c>
      <c r="D96" s="110">
        <v>1791.8884404187716</v>
      </c>
      <c r="E96" s="110">
        <v>3440.6512500843232</v>
      </c>
      <c r="F96" s="110">
        <v>3440.6512500843232</v>
      </c>
      <c r="G96" s="110">
        <v>3440.6512500843232</v>
      </c>
      <c r="H96" s="110">
        <v>3440.6512500843232</v>
      </c>
      <c r="I96" s="110">
        <v>3440.6512500843255</v>
      </c>
      <c r="J96" s="110">
        <v>3440.6512500843255</v>
      </c>
      <c r="K96" s="110">
        <v>3440.6512500843255</v>
      </c>
      <c r="L96" s="110">
        <v>3440.6512500843255</v>
      </c>
      <c r="M96" s="110">
        <v>3440.6512500843255</v>
      </c>
      <c r="N96" s="110">
        <v>3440.6512500843255</v>
      </c>
      <c r="O96" s="110">
        <v>3440.6512500843255</v>
      </c>
      <c r="P96" s="110">
        <v>3440.6512500843255</v>
      </c>
      <c r="Q96" s="110">
        <v>3440.6512500843255</v>
      </c>
      <c r="R96" s="110">
        <v>3440.6512500843255</v>
      </c>
      <c r="S96" s="110">
        <v>3440.6512500843255</v>
      </c>
      <c r="T96" s="110">
        <v>3440.6512500843255</v>
      </c>
      <c r="U96" s="110">
        <v>3440.6512500843255</v>
      </c>
      <c r="V96" s="110">
        <v>3440.6512500843255</v>
      </c>
      <c r="W96" s="110">
        <v>3440.6512500843255</v>
      </c>
      <c r="X96" s="110">
        <v>3440.6512500843255</v>
      </c>
      <c r="Y96" s="110">
        <v>3440.6512500843255</v>
      </c>
      <c r="Z96" s="110">
        <v>3440.6512500843255</v>
      </c>
      <c r="AA96" s="110">
        <v>3440.6512500843255</v>
      </c>
      <c r="AB96" s="110">
        <v>3440.6512500843255</v>
      </c>
      <c r="AC96" s="110">
        <v>3440.6512500843255</v>
      </c>
      <c r="AD96" s="110">
        <v>3440.6512500843255</v>
      </c>
      <c r="AE96" s="110">
        <v>3440.6512500843255</v>
      </c>
      <c r="AF96" s="110">
        <v>3440.6512500843255</v>
      </c>
      <c r="AG96" s="110">
        <v>3440.6512500843255</v>
      </c>
      <c r="AH96" s="110">
        <v>3440.6512500843255</v>
      </c>
      <c r="AI96" s="110">
        <v>3440.6512500843255</v>
      </c>
      <c r="AJ96" s="110">
        <v>3440.6512500843255</v>
      </c>
      <c r="AK96" s="110">
        <v>3440.6512500843255</v>
      </c>
      <c r="AL96" s="110">
        <v>3440.6512500843255</v>
      </c>
      <c r="AM96" s="110">
        <v>3440.6512500843255</v>
      </c>
      <c r="AN96" s="110">
        <v>3440.6512500843255</v>
      </c>
      <c r="AO96" s="110">
        <v>3440.6512500843255</v>
      </c>
      <c r="AP96" s="110">
        <v>3440.6512500843255</v>
      </c>
      <c r="AQ96" s="110">
        <v>3440.6512500843255</v>
      </c>
      <c r="AR96" s="110">
        <v>3440.6512500843255</v>
      </c>
      <c r="AS96" s="110">
        <v>3440.6512500843255</v>
      </c>
      <c r="AT96" s="110">
        <v>3440.6512500843255</v>
      </c>
      <c r="AU96" s="110">
        <v>3440.6512500843255</v>
      </c>
      <c r="AV96" s="110">
        <v>3440.6512500843255</v>
      </c>
      <c r="AW96" s="110">
        <v>3440.6512500843255</v>
      </c>
      <c r="AX96" s="110">
        <v>3440.6512500843255</v>
      </c>
      <c r="AY96" s="110">
        <v>3440.6512500843255</v>
      </c>
    </row>
    <row r="97" spans="1:52">
      <c r="A97" s="109"/>
      <c r="B97" s="127">
        <v>3</v>
      </c>
      <c r="C97" s="110">
        <v>1791.8884404187716</v>
      </c>
      <c r="D97" s="110">
        <v>1791.8884404187716</v>
      </c>
      <c r="E97" s="110">
        <v>1791.8884404187716</v>
      </c>
      <c r="F97" s="110">
        <v>3440.6512500843232</v>
      </c>
      <c r="G97" s="110">
        <v>3440.6512500843232</v>
      </c>
      <c r="H97" s="110">
        <v>3440.6512500843232</v>
      </c>
      <c r="I97" s="110">
        <v>3440.6512500843232</v>
      </c>
      <c r="J97" s="110">
        <v>3440.6512500843255</v>
      </c>
      <c r="K97" s="110">
        <v>3440.6512500843255</v>
      </c>
      <c r="L97" s="110">
        <v>3440.6512500843255</v>
      </c>
      <c r="M97" s="110">
        <v>3440.6512500843255</v>
      </c>
      <c r="N97" s="110">
        <v>3440.6512500843255</v>
      </c>
      <c r="O97" s="110">
        <v>3440.6512500843255</v>
      </c>
      <c r="P97" s="110">
        <v>3440.6512500843255</v>
      </c>
      <c r="Q97" s="110">
        <v>3440.6512500843255</v>
      </c>
      <c r="R97" s="110">
        <v>3440.6512500843255</v>
      </c>
      <c r="S97" s="110">
        <v>3440.6512500843255</v>
      </c>
      <c r="T97" s="110">
        <v>3440.6512500843255</v>
      </c>
      <c r="U97" s="110">
        <v>3440.6512500843255</v>
      </c>
      <c r="V97" s="110">
        <v>3440.6512500843255</v>
      </c>
      <c r="W97" s="110">
        <v>3440.6512500843255</v>
      </c>
      <c r="X97" s="110">
        <v>3440.6512500843255</v>
      </c>
      <c r="Y97" s="110">
        <v>3440.6512500843255</v>
      </c>
      <c r="Z97" s="110">
        <v>3440.6512500843255</v>
      </c>
      <c r="AA97" s="110">
        <v>3440.6512500843255</v>
      </c>
      <c r="AB97" s="110">
        <v>3440.6512500843255</v>
      </c>
      <c r="AC97" s="110">
        <v>3440.6512500843255</v>
      </c>
      <c r="AD97" s="110">
        <v>3440.6512500843255</v>
      </c>
      <c r="AE97" s="110">
        <v>3440.6512500843255</v>
      </c>
      <c r="AF97" s="110">
        <v>3440.6512500843255</v>
      </c>
      <c r="AG97" s="110">
        <v>3440.6512500843255</v>
      </c>
      <c r="AH97" s="110">
        <v>3440.6512500843255</v>
      </c>
      <c r="AI97" s="110">
        <v>3440.6512500843255</v>
      </c>
      <c r="AJ97" s="110">
        <v>3440.6512500843255</v>
      </c>
      <c r="AK97" s="110">
        <v>3440.6512500843255</v>
      </c>
      <c r="AL97" s="110">
        <v>3440.6512500843255</v>
      </c>
      <c r="AM97" s="110">
        <v>3440.6512500843255</v>
      </c>
      <c r="AN97" s="110">
        <v>3440.6512500843255</v>
      </c>
      <c r="AO97" s="110">
        <v>3440.6512500843255</v>
      </c>
      <c r="AP97" s="110">
        <v>3440.6512500843255</v>
      </c>
      <c r="AQ97" s="110">
        <v>3440.6512500843255</v>
      </c>
      <c r="AR97" s="110">
        <v>3440.6512500843255</v>
      </c>
      <c r="AS97" s="110">
        <v>3440.6512500843255</v>
      </c>
      <c r="AT97" s="110">
        <v>3440.6512500843255</v>
      </c>
      <c r="AU97" s="110">
        <v>3440.6512500843255</v>
      </c>
      <c r="AV97" s="110">
        <v>3440.6512500843255</v>
      </c>
      <c r="AW97" s="110">
        <v>3440.6512500843255</v>
      </c>
      <c r="AX97" s="110">
        <v>3440.6512500843255</v>
      </c>
      <c r="AY97" s="110">
        <v>3440.6512500843255</v>
      </c>
    </row>
    <row r="98" spans="1:52">
      <c r="A98" s="109"/>
      <c r="B98" s="130">
        <v>4</v>
      </c>
      <c r="C98" s="106">
        <v>1791.8884404187716</v>
      </c>
      <c r="D98" s="110">
        <v>1791.8884404187716</v>
      </c>
      <c r="E98" s="110">
        <v>1791.8884404187716</v>
      </c>
      <c r="F98" s="110">
        <v>1791.8884404187716</v>
      </c>
      <c r="G98" s="110">
        <v>3440.6512500843232</v>
      </c>
      <c r="H98" s="110">
        <v>3440.6512500843232</v>
      </c>
      <c r="I98" s="110">
        <v>3440.6512500843232</v>
      </c>
      <c r="J98" s="110">
        <v>3440.6512500843232</v>
      </c>
      <c r="K98" s="110">
        <v>3440.6512500843255</v>
      </c>
      <c r="L98" s="110">
        <v>3440.6512500843255</v>
      </c>
      <c r="M98" s="110">
        <v>3440.6512500843255</v>
      </c>
      <c r="N98" s="110">
        <v>3440.6512500843255</v>
      </c>
      <c r="O98" s="110">
        <v>3440.6512500843255</v>
      </c>
      <c r="P98" s="110">
        <v>3440.6512500843255</v>
      </c>
      <c r="Q98" s="110">
        <v>3440.6512500843255</v>
      </c>
      <c r="R98" s="110">
        <v>3440.6512500843255</v>
      </c>
      <c r="S98" s="110">
        <v>3440.6512500843255</v>
      </c>
      <c r="T98" s="110">
        <v>3440.6512500843255</v>
      </c>
      <c r="U98" s="110">
        <v>3440.6512500843255</v>
      </c>
      <c r="V98" s="110">
        <v>3440.6512500843255</v>
      </c>
      <c r="W98" s="110">
        <v>3440.6512500843255</v>
      </c>
      <c r="X98" s="110">
        <v>3440.6512500843255</v>
      </c>
      <c r="Y98" s="110">
        <v>3440.6512500843255</v>
      </c>
      <c r="Z98" s="110">
        <v>3440.6512500843255</v>
      </c>
      <c r="AA98" s="110">
        <v>3440.6512500843255</v>
      </c>
      <c r="AB98" s="110">
        <v>3440.6512500843255</v>
      </c>
      <c r="AC98" s="110">
        <v>3440.6512500843255</v>
      </c>
      <c r="AD98" s="110">
        <v>3440.6512500843255</v>
      </c>
      <c r="AE98" s="110">
        <v>3440.6512500843255</v>
      </c>
      <c r="AF98" s="110">
        <v>3440.6512500843255</v>
      </c>
      <c r="AG98" s="110">
        <v>3440.6512500843255</v>
      </c>
      <c r="AH98" s="110">
        <v>3440.6512500843255</v>
      </c>
      <c r="AI98" s="110">
        <v>3440.6512500843255</v>
      </c>
      <c r="AJ98" s="110">
        <v>3440.6512500843255</v>
      </c>
      <c r="AK98" s="110">
        <v>3440.6512500843255</v>
      </c>
      <c r="AL98" s="110">
        <v>3440.6512500843255</v>
      </c>
      <c r="AM98" s="110">
        <v>3440.6512500843255</v>
      </c>
      <c r="AN98" s="110">
        <v>3440.6512500843255</v>
      </c>
      <c r="AO98" s="110">
        <v>3440.6512500843255</v>
      </c>
      <c r="AP98" s="110">
        <v>3440.6512500843255</v>
      </c>
      <c r="AQ98" s="110">
        <v>3440.6512500843255</v>
      </c>
      <c r="AR98" s="110">
        <v>3440.6512500843255</v>
      </c>
      <c r="AS98" s="110">
        <v>3440.6512500843255</v>
      </c>
      <c r="AT98" s="110">
        <v>3440.6512500843255</v>
      </c>
      <c r="AU98" s="110">
        <v>3440.6512500843255</v>
      </c>
      <c r="AV98" s="110">
        <v>3440.6512500843255</v>
      </c>
      <c r="AW98" s="110">
        <v>3440.6512500843255</v>
      </c>
      <c r="AX98" s="110">
        <v>3440.6512500843255</v>
      </c>
      <c r="AY98" s="110">
        <v>3440.6512500843255</v>
      </c>
    </row>
    <row r="99" spans="1:52">
      <c r="A99" s="128"/>
      <c r="B99" s="132" t="s">
        <v>296</v>
      </c>
      <c r="C99" s="125">
        <v>1505.8884404187716</v>
      </c>
      <c r="D99" s="125">
        <v>1426.8884404187716</v>
      </c>
      <c r="E99" s="125">
        <v>1447.8884404187716</v>
      </c>
      <c r="F99" s="125">
        <v>1439.8884404187716</v>
      </c>
      <c r="G99" s="125">
        <v>1473.8884404187716</v>
      </c>
      <c r="H99" s="125">
        <v>3035.6512500843232</v>
      </c>
      <c r="I99" s="125">
        <v>2972.6512500843232</v>
      </c>
      <c r="J99" s="125">
        <v>3057.6512500843232</v>
      </c>
      <c r="K99" s="125">
        <v>3089.6512500843232</v>
      </c>
      <c r="L99" s="125">
        <v>2988.6512500843255</v>
      </c>
      <c r="M99" s="125">
        <v>2994.6512500843255</v>
      </c>
      <c r="N99" s="125">
        <v>2987.6512500843255</v>
      </c>
      <c r="O99" s="125">
        <v>2983.6512500843255</v>
      </c>
      <c r="P99" s="125">
        <v>3062.6512500843255</v>
      </c>
      <c r="Q99" s="125">
        <v>3003.6512500843255</v>
      </c>
      <c r="R99" s="125">
        <v>2944.6512500843255</v>
      </c>
      <c r="S99" s="125">
        <v>2962.6512500843255</v>
      </c>
      <c r="T99" s="125">
        <v>3089.6512500843255</v>
      </c>
      <c r="U99" s="125">
        <v>3060.6512500843255</v>
      </c>
      <c r="V99" s="125">
        <v>3041.6512500843255</v>
      </c>
      <c r="W99" s="125">
        <v>3114.6512500843255</v>
      </c>
      <c r="X99" s="125">
        <v>3083.6512500843255</v>
      </c>
      <c r="Y99" s="125">
        <v>3064.6512500843255</v>
      </c>
      <c r="Z99" s="125">
        <v>3102.6512500843255</v>
      </c>
      <c r="AA99" s="125">
        <v>3075.6512500843255</v>
      </c>
      <c r="AB99" s="125">
        <v>2967.6512500843255</v>
      </c>
      <c r="AC99" s="125">
        <v>2962.6512500843255</v>
      </c>
      <c r="AD99" s="125">
        <v>3072.6512500843255</v>
      </c>
      <c r="AE99" s="125">
        <v>3032.6512500843255</v>
      </c>
      <c r="AF99" s="125">
        <v>3030.6512500843255</v>
      </c>
      <c r="AG99" s="125">
        <v>2962.6512500843255</v>
      </c>
      <c r="AH99" s="125">
        <v>2958.6512500843255</v>
      </c>
      <c r="AI99" s="125">
        <v>3006.6512500843255</v>
      </c>
      <c r="AJ99" s="125">
        <v>2997.6512500843255</v>
      </c>
      <c r="AK99" s="125">
        <v>2976.6512500843255</v>
      </c>
      <c r="AL99" s="125">
        <v>3047.6512500843255</v>
      </c>
      <c r="AM99" s="125">
        <v>2926.6512500843255</v>
      </c>
      <c r="AN99" s="125">
        <v>2890.6512500843255</v>
      </c>
      <c r="AO99" s="125">
        <v>2932.6512500843255</v>
      </c>
      <c r="AP99" s="125">
        <v>2916.6512500843255</v>
      </c>
      <c r="AQ99" s="125">
        <v>3071.6512500843255</v>
      </c>
      <c r="AR99" s="125">
        <v>3017.6512500843255</v>
      </c>
      <c r="AS99" s="125">
        <v>3066.6512500843255</v>
      </c>
      <c r="AT99" s="125">
        <v>2976.6512500843255</v>
      </c>
      <c r="AU99" s="125">
        <v>2997.6512500843255</v>
      </c>
      <c r="AV99" s="125">
        <v>2927.6512500843255</v>
      </c>
      <c r="AW99" s="125">
        <v>2951.6512500843255</v>
      </c>
      <c r="AX99" s="125">
        <v>3045.6512500843255</v>
      </c>
      <c r="AY99" s="125">
        <v>2987.6512500843255</v>
      </c>
      <c r="AZ99" s="107">
        <f>SUM($D99:$AY99)</f>
        <v>138231.20876538538</v>
      </c>
    </row>
    <row r="100" spans="1:52">
      <c r="A100" s="131" t="s">
        <v>133</v>
      </c>
      <c r="B100" s="119">
        <v>1</v>
      </c>
      <c r="C100" s="106">
        <v>0</v>
      </c>
      <c r="D100" s="106">
        <v>437.36515431753514</v>
      </c>
      <c r="E100" s="106">
        <v>241.49999999999997</v>
      </c>
      <c r="F100" s="106">
        <v>241.49999999999997</v>
      </c>
      <c r="G100" s="106">
        <v>241.49999999999997</v>
      </c>
      <c r="H100" s="106">
        <v>230.99999999999997</v>
      </c>
      <c r="I100" s="106">
        <v>0</v>
      </c>
      <c r="J100" s="106">
        <v>241.49999999999997</v>
      </c>
      <c r="K100" s="106">
        <v>241.49999999999997</v>
      </c>
      <c r="L100" s="106">
        <v>230.99999999999997</v>
      </c>
      <c r="M100" s="106">
        <v>0</v>
      </c>
      <c r="N100" s="106">
        <v>241.49999999999997</v>
      </c>
      <c r="O100" s="106">
        <v>0</v>
      </c>
      <c r="P100" s="106">
        <v>241.49999999999997</v>
      </c>
      <c r="Q100" s="106">
        <v>241.49999999999997</v>
      </c>
      <c r="R100" s="106">
        <v>230.99999999999997</v>
      </c>
      <c r="S100" s="106">
        <v>241.49999999999997</v>
      </c>
      <c r="T100" s="106">
        <v>230.99999999999997</v>
      </c>
      <c r="U100" s="106">
        <v>241.49999999999997</v>
      </c>
      <c r="V100" s="106">
        <v>241.49999999999997</v>
      </c>
      <c r="W100" s="106">
        <v>0</v>
      </c>
      <c r="X100" s="106">
        <v>241.49999999999997</v>
      </c>
      <c r="Y100" s="106">
        <v>241.49999999999997</v>
      </c>
      <c r="Z100" s="106">
        <v>230.99999999999997</v>
      </c>
      <c r="AA100" s="106">
        <v>241.49999999999997</v>
      </c>
      <c r="AB100" s="106">
        <v>241.49999999999997</v>
      </c>
      <c r="AC100" s="106">
        <v>0</v>
      </c>
      <c r="AD100" s="106">
        <v>230.99999999999997</v>
      </c>
      <c r="AE100" s="106">
        <v>241.49999999999997</v>
      </c>
      <c r="AF100" s="106">
        <v>230.99999999999997</v>
      </c>
      <c r="AG100" s="106">
        <v>241.49999999999997</v>
      </c>
      <c r="AH100" s="106">
        <v>230.99999999999997</v>
      </c>
      <c r="AI100" s="106">
        <v>0</v>
      </c>
      <c r="AJ100" s="106">
        <v>241.49999999999997</v>
      </c>
      <c r="AK100" s="106">
        <v>0</v>
      </c>
      <c r="AL100" s="106">
        <v>230.99999999999997</v>
      </c>
      <c r="AM100" s="106">
        <v>0</v>
      </c>
      <c r="AN100" s="106">
        <v>241.49999999999997</v>
      </c>
      <c r="AO100" s="106">
        <v>0</v>
      </c>
      <c r="AP100" s="106">
        <v>0</v>
      </c>
      <c r="AQ100" s="106">
        <v>230.99999999999997</v>
      </c>
      <c r="AR100" s="106">
        <v>241.49999999999997</v>
      </c>
      <c r="AS100" s="106">
        <v>0</v>
      </c>
      <c r="AT100" s="106">
        <v>241.49999999999997</v>
      </c>
      <c r="AU100" s="106">
        <v>241.49999999999997</v>
      </c>
      <c r="AV100" s="106">
        <v>230.99999999999997</v>
      </c>
      <c r="AW100" s="106">
        <v>0</v>
      </c>
      <c r="AX100" s="106">
        <v>241.49999999999997</v>
      </c>
      <c r="AY100" s="106">
        <v>241.49999999999997</v>
      </c>
    </row>
    <row r="101" spans="1:52">
      <c r="A101" s="109"/>
      <c r="B101" s="119">
        <v>2</v>
      </c>
      <c r="C101" s="106">
        <v>0</v>
      </c>
      <c r="D101" s="106">
        <v>0</v>
      </c>
      <c r="E101" s="106">
        <v>0</v>
      </c>
      <c r="F101" s="106">
        <v>0</v>
      </c>
      <c r="G101" s="106">
        <v>0</v>
      </c>
      <c r="H101" s="106">
        <v>0</v>
      </c>
      <c r="I101" s="106">
        <v>10.5</v>
      </c>
      <c r="J101" s="106">
        <v>241.49999999999997</v>
      </c>
      <c r="K101" s="106">
        <v>0</v>
      </c>
      <c r="L101" s="106">
        <v>0</v>
      </c>
      <c r="M101" s="106">
        <v>10.5</v>
      </c>
      <c r="N101" s="106">
        <v>241.49999999999997</v>
      </c>
      <c r="O101" s="106">
        <v>0</v>
      </c>
      <c r="P101" s="106">
        <v>241.49999999999997</v>
      </c>
      <c r="Q101" s="106">
        <v>0</v>
      </c>
      <c r="R101" s="106">
        <v>0</v>
      </c>
      <c r="S101" s="106">
        <v>10.5</v>
      </c>
      <c r="T101" s="106">
        <v>0</v>
      </c>
      <c r="U101" s="106">
        <v>10.5</v>
      </c>
      <c r="V101" s="106">
        <v>0</v>
      </c>
      <c r="W101" s="106">
        <v>0</v>
      </c>
      <c r="X101" s="106">
        <v>241.49999999999997</v>
      </c>
      <c r="Y101" s="106">
        <v>0</v>
      </c>
      <c r="Z101" s="106">
        <v>0</v>
      </c>
      <c r="AA101" s="106">
        <v>10.5</v>
      </c>
      <c r="AB101" s="106">
        <v>0</v>
      </c>
      <c r="AC101" s="106">
        <v>0</v>
      </c>
      <c r="AD101" s="106">
        <v>241.49999999999997</v>
      </c>
      <c r="AE101" s="106">
        <v>0</v>
      </c>
      <c r="AF101" s="106">
        <v>0</v>
      </c>
      <c r="AG101" s="106">
        <v>10.5</v>
      </c>
      <c r="AH101" s="106">
        <v>0</v>
      </c>
      <c r="AI101" s="106">
        <v>10.5</v>
      </c>
      <c r="AJ101" s="106">
        <v>0</v>
      </c>
      <c r="AK101" s="106">
        <v>0</v>
      </c>
      <c r="AL101" s="106">
        <v>241.49999999999997</v>
      </c>
      <c r="AM101" s="106">
        <v>0</v>
      </c>
      <c r="AN101" s="106">
        <v>241.49999999999997</v>
      </c>
      <c r="AO101" s="106">
        <v>0</v>
      </c>
      <c r="AP101" s="106">
        <v>241.49999999999997</v>
      </c>
      <c r="AQ101" s="106">
        <v>0</v>
      </c>
      <c r="AR101" s="106">
        <v>0</v>
      </c>
      <c r="AS101" s="106">
        <v>0</v>
      </c>
      <c r="AT101" s="106">
        <v>0</v>
      </c>
      <c r="AU101" s="106">
        <v>0</v>
      </c>
      <c r="AV101" s="106">
        <v>0</v>
      </c>
      <c r="AW101" s="106">
        <v>10.5</v>
      </c>
      <c r="AX101" s="106">
        <v>241.49999999999997</v>
      </c>
      <c r="AY101" s="106">
        <v>0</v>
      </c>
    </row>
    <row r="102" spans="1:52">
      <c r="A102" s="109"/>
      <c r="B102" s="120">
        <v>3</v>
      </c>
      <c r="C102" s="106">
        <v>0</v>
      </c>
      <c r="D102" s="106">
        <v>0</v>
      </c>
      <c r="E102" s="106">
        <v>437.36515431753514</v>
      </c>
      <c r="F102" s="106">
        <v>0</v>
      </c>
      <c r="G102" s="106">
        <v>0</v>
      </c>
      <c r="H102" s="106">
        <v>0</v>
      </c>
      <c r="I102" s="106">
        <v>0</v>
      </c>
      <c r="J102" s="106">
        <v>0</v>
      </c>
      <c r="K102" s="106">
        <v>0</v>
      </c>
      <c r="L102" s="106">
        <v>0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10.5</v>
      </c>
      <c r="AG102" s="106">
        <v>0</v>
      </c>
      <c r="AH102" s="106">
        <v>0</v>
      </c>
      <c r="AI102" s="106">
        <v>0</v>
      </c>
      <c r="AJ102" s="106">
        <v>0</v>
      </c>
      <c r="AK102" s="106">
        <v>241.49999999999997</v>
      </c>
      <c r="AL102" s="106">
        <v>0</v>
      </c>
      <c r="AM102" s="106">
        <v>0</v>
      </c>
      <c r="AN102" s="106">
        <v>10.5</v>
      </c>
      <c r="AO102" s="106">
        <v>0</v>
      </c>
      <c r="AP102" s="106">
        <v>0</v>
      </c>
      <c r="AQ102" s="106">
        <v>0</v>
      </c>
      <c r="AR102" s="106">
        <v>0</v>
      </c>
      <c r="AS102" s="106">
        <v>10.5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0</v>
      </c>
      <c r="G103" s="106">
        <v>0</v>
      </c>
      <c r="H103" s="106">
        <v>0</v>
      </c>
      <c r="I103" s="106">
        <v>0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262.8786932568355</v>
      </c>
      <c r="D109" s="106">
        <v>262.8786932568355</v>
      </c>
      <c r="E109" s="106">
        <v>187.85897427832242</v>
      </c>
      <c r="F109" s="106">
        <v>264.56028329016374</v>
      </c>
      <c r="G109" s="106">
        <v>480.30432634401689</v>
      </c>
      <c r="H109" s="106">
        <v>466.81059033330598</v>
      </c>
      <c r="I109" s="106">
        <v>648.57815629384174</v>
      </c>
      <c r="J109" s="106">
        <v>589.86974426045253</v>
      </c>
      <c r="K109" s="106">
        <v>668.231388785116</v>
      </c>
      <c r="L109" s="106">
        <v>665.71092011265773</v>
      </c>
      <c r="M109" s="106">
        <v>743.44596916296882</v>
      </c>
      <c r="N109" s="106">
        <v>703.2187010171674</v>
      </c>
      <c r="O109" s="106">
        <v>762.41096058679739</v>
      </c>
      <c r="P109" s="106">
        <v>641.07825605336882</v>
      </c>
      <c r="Q109" s="106">
        <v>831.0561019424191</v>
      </c>
      <c r="R109" s="106">
        <v>758.16712536921511</v>
      </c>
      <c r="S109" s="106">
        <v>740.01948157521122</v>
      </c>
      <c r="T109" s="106">
        <v>698.65803851814724</v>
      </c>
      <c r="U109" s="106">
        <v>811.94352184497757</v>
      </c>
      <c r="V109" s="106">
        <v>786.14064726753793</v>
      </c>
      <c r="W109" s="106">
        <v>791.49141598667381</v>
      </c>
      <c r="X109" s="106">
        <v>669.6587269178915</v>
      </c>
      <c r="Y109" s="106">
        <v>824.96804380298909</v>
      </c>
      <c r="Z109" s="106">
        <v>649.42696420677851</v>
      </c>
      <c r="AA109" s="106">
        <v>779.82705827174186</v>
      </c>
      <c r="AB109" s="106">
        <v>690.51887397472638</v>
      </c>
      <c r="AC109" s="106">
        <v>783.56840843493387</v>
      </c>
      <c r="AD109" s="106">
        <v>756.7423248640838</v>
      </c>
      <c r="AE109" s="106">
        <v>813.52776908155965</v>
      </c>
      <c r="AF109" s="106">
        <v>672.86868384789454</v>
      </c>
      <c r="AG109" s="106">
        <v>701.10380602899863</v>
      </c>
      <c r="AH109" s="106">
        <v>824.33193669634034</v>
      </c>
      <c r="AI109" s="106">
        <v>799.25786826680201</v>
      </c>
      <c r="AJ109" s="106">
        <v>698.81739172981941</v>
      </c>
      <c r="AK109" s="106">
        <v>774.01683965348514</v>
      </c>
      <c r="AL109" s="106">
        <v>596.43334881595274</v>
      </c>
      <c r="AM109" s="106">
        <v>811.64845415070158</v>
      </c>
      <c r="AN109" s="106">
        <v>637.05036814621712</v>
      </c>
      <c r="AO109" s="106">
        <v>838.98813807847012</v>
      </c>
      <c r="AP109" s="106">
        <v>666.24397702829162</v>
      </c>
      <c r="AQ109" s="106">
        <v>814.26583745837809</v>
      </c>
      <c r="AR109" s="106">
        <v>674.25584776808512</v>
      </c>
      <c r="AS109" s="106">
        <v>525.28927628794258</v>
      </c>
      <c r="AT109" s="106">
        <v>657.52968319712932</v>
      </c>
      <c r="AU109" s="106">
        <v>693.49196999196124</v>
      </c>
      <c r="AV109" s="106">
        <v>820.25375373149154</v>
      </c>
      <c r="AW109" s="106">
        <v>702.43579794819777</v>
      </c>
      <c r="AX109" s="106">
        <v>663.29665681608049</v>
      </c>
      <c r="AY109" s="106">
        <v>726.70343163591849</v>
      </c>
    </row>
    <row r="110" spans="1:52">
      <c r="A110" s="109"/>
      <c r="B110" s="119">
        <v>2</v>
      </c>
      <c r="C110" s="106">
        <v>0</v>
      </c>
      <c r="D110" s="106">
        <v>0</v>
      </c>
      <c r="E110" s="106">
        <v>0</v>
      </c>
      <c r="F110" s="106">
        <v>0</v>
      </c>
      <c r="G110" s="106">
        <v>0</v>
      </c>
      <c r="H110" s="106">
        <v>0</v>
      </c>
      <c r="I110" s="106">
        <v>0</v>
      </c>
      <c r="J110" s="106">
        <v>92.515529175197685</v>
      </c>
      <c r="K110" s="106">
        <v>123.86661452528551</v>
      </c>
      <c r="L110" s="106">
        <v>195.80563624350611</v>
      </c>
      <c r="M110" s="106">
        <v>304.59043695317871</v>
      </c>
      <c r="N110" s="106">
        <v>388.96737521727118</v>
      </c>
      <c r="O110" s="106">
        <v>563.70977585312994</v>
      </c>
      <c r="P110" s="106">
        <v>716.12073643992733</v>
      </c>
      <c r="Q110" s="106">
        <v>641.07825605336882</v>
      </c>
      <c r="R110" s="106">
        <v>831.0561019424191</v>
      </c>
      <c r="S110" s="106">
        <v>758.16712536921511</v>
      </c>
      <c r="T110" s="106">
        <v>740.01948157521122</v>
      </c>
      <c r="U110" s="106">
        <v>698.65803851814724</v>
      </c>
      <c r="V110" s="106">
        <v>811.94352184497757</v>
      </c>
      <c r="W110" s="106">
        <v>786.14064726753793</v>
      </c>
      <c r="X110" s="106">
        <v>791.49141598667381</v>
      </c>
      <c r="Y110" s="106">
        <v>669.6587269178915</v>
      </c>
      <c r="Z110" s="106">
        <v>824.96804380298909</v>
      </c>
      <c r="AA110" s="106">
        <v>649.42696420677851</v>
      </c>
      <c r="AB110" s="106">
        <v>779.82705827174186</v>
      </c>
      <c r="AC110" s="106">
        <v>690.51887397472638</v>
      </c>
      <c r="AD110" s="106">
        <v>783.56840843493387</v>
      </c>
      <c r="AE110" s="106">
        <v>756.7423248640838</v>
      </c>
      <c r="AF110" s="106">
        <v>813.52776908155965</v>
      </c>
      <c r="AG110" s="106">
        <v>672.86868384789454</v>
      </c>
      <c r="AH110" s="106">
        <v>701.10380602899863</v>
      </c>
      <c r="AI110" s="106">
        <v>824.33193669634034</v>
      </c>
      <c r="AJ110" s="106">
        <v>799.25786826680201</v>
      </c>
      <c r="AK110" s="106">
        <v>698.81739172981941</v>
      </c>
      <c r="AL110" s="106">
        <v>774.01683965348514</v>
      </c>
      <c r="AM110" s="106">
        <v>596.43334881595274</v>
      </c>
      <c r="AN110" s="106">
        <v>811.64845415070158</v>
      </c>
      <c r="AO110" s="106">
        <v>637.05036814621712</v>
      </c>
      <c r="AP110" s="106">
        <v>838.98813807847012</v>
      </c>
      <c r="AQ110" s="106">
        <v>666.24397702829162</v>
      </c>
      <c r="AR110" s="106">
        <v>814.26583745837809</v>
      </c>
      <c r="AS110" s="106">
        <v>674.25584776808512</v>
      </c>
      <c r="AT110" s="106">
        <v>525.28927628794258</v>
      </c>
      <c r="AU110" s="106">
        <v>657.52968319712932</v>
      </c>
      <c r="AV110" s="106">
        <v>693.49196999196124</v>
      </c>
      <c r="AW110" s="106">
        <v>820.25375373149154</v>
      </c>
      <c r="AX110" s="106">
        <v>702.43579794819777</v>
      </c>
      <c r="AY110" s="106">
        <v>663.29665681608049</v>
      </c>
    </row>
    <row r="111" spans="1:52">
      <c r="A111" s="109"/>
      <c r="B111" s="119">
        <v>3</v>
      </c>
      <c r="C111" s="106">
        <v>0</v>
      </c>
      <c r="D111" s="106">
        <v>0</v>
      </c>
      <c r="E111" s="106">
        <v>0</v>
      </c>
      <c r="F111" s="106">
        <v>0</v>
      </c>
      <c r="G111" s="106">
        <v>0</v>
      </c>
      <c r="H111" s="106">
        <v>0</v>
      </c>
      <c r="I111" s="106">
        <v>0</v>
      </c>
      <c r="J111" s="106">
        <v>0</v>
      </c>
      <c r="K111" s="106">
        <v>0</v>
      </c>
      <c r="L111" s="106">
        <v>0</v>
      </c>
      <c r="M111" s="106">
        <v>0</v>
      </c>
      <c r="N111" s="106">
        <v>0</v>
      </c>
      <c r="O111" s="106">
        <v>0</v>
      </c>
      <c r="P111" s="106">
        <v>0</v>
      </c>
      <c r="Q111" s="106">
        <v>163.85687783068329</v>
      </c>
      <c r="R111" s="106">
        <v>196.20395490677936</v>
      </c>
      <c r="S111" s="106">
        <v>383.69956302203798</v>
      </c>
      <c r="T111" s="106">
        <v>492.97603912557236</v>
      </c>
      <c r="U111" s="106">
        <v>718.73998351070088</v>
      </c>
      <c r="V111" s="106">
        <v>698.65803851814724</v>
      </c>
      <c r="W111" s="106">
        <v>811.94352184497757</v>
      </c>
      <c r="X111" s="106">
        <v>786.14064726753793</v>
      </c>
      <c r="Y111" s="106">
        <v>791.49141598667381</v>
      </c>
      <c r="Z111" s="106">
        <v>669.6587269178915</v>
      </c>
      <c r="AA111" s="106">
        <v>824.96804380298909</v>
      </c>
      <c r="AB111" s="106">
        <v>649.42696420677851</v>
      </c>
      <c r="AC111" s="106">
        <v>779.82705827174186</v>
      </c>
      <c r="AD111" s="106">
        <v>690.51887397472638</v>
      </c>
      <c r="AE111" s="106">
        <v>783.56840843493387</v>
      </c>
      <c r="AF111" s="106">
        <v>756.7423248640838</v>
      </c>
      <c r="AG111" s="106">
        <v>813.52776908155965</v>
      </c>
      <c r="AH111" s="106">
        <v>672.86868384789454</v>
      </c>
      <c r="AI111" s="106">
        <v>701.10380602899863</v>
      </c>
      <c r="AJ111" s="106">
        <v>824.33193669634034</v>
      </c>
      <c r="AK111" s="106">
        <v>799.25786826680201</v>
      </c>
      <c r="AL111" s="106">
        <v>698.81739172981941</v>
      </c>
      <c r="AM111" s="106">
        <v>774.01683965348514</v>
      </c>
      <c r="AN111" s="106">
        <v>596.43334881595274</v>
      </c>
      <c r="AO111" s="106">
        <v>811.64845415070158</v>
      </c>
      <c r="AP111" s="106">
        <v>637.05036814621712</v>
      </c>
      <c r="AQ111" s="106">
        <v>838.98813807847012</v>
      </c>
      <c r="AR111" s="106">
        <v>666.24397702829162</v>
      </c>
      <c r="AS111" s="106">
        <v>814.26583745837809</v>
      </c>
      <c r="AT111" s="106">
        <v>674.25584776808512</v>
      </c>
      <c r="AU111" s="106">
        <v>525.28927628794258</v>
      </c>
      <c r="AV111" s="106">
        <v>657.52968319712932</v>
      </c>
      <c r="AW111" s="106">
        <v>693.49196999196124</v>
      </c>
      <c r="AX111" s="106">
        <v>820.25375373149154</v>
      </c>
      <c r="AY111" s="106">
        <v>702.43579794819777</v>
      </c>
    </row>
    <row r="112" spans="1:52">
      <c r="A112" s="109"/>
      <c r="B112" s="120">
        <v>4</v>
      </c>
      <c r="C112" s="106">
        <v>0</v>
      </c>
      <c r="D112" s="106">
        <v>0</v>
      </c>
      <c r="E112" s="106">
        <v>0</v>
      </c>
      <c r="F112" s="106">
        <v>0</v>
      </c>
      <c r="G112" s="106">
        <v>0</v>
      </c>
      <c r="H112" s="106">
        <v>0</v>
      </c>
      <c r="I112" s="106">
        <v>0</v>
      </c>
      <c r="J112" s="106">
        <v>0</v>
      </c>
      <c r="K112" s="106">
        <v>0</v>
      </c>
      <c r="L112" s="106">
        <v>0</v>
      </c>
      <c r="M112" s="106">
        <v>0</v>
      </c>
      <c r="N112" s="106">
        <v>0</v>
      </c>
      <c r="O112" s="106">
        <v>0</v>
      </c>
      <c r="P112" s="106">
        <v>0</v>
      </c>
      <c r="Q112" s="106">
        <v>0</v>
      </c>
      <c r="R112" s="106">
        <v>0</v>
      </c>
      <c r="S112" s="106">
        <v>0</v>
      </c>
      <c r="T112" s="106">
        <v>0</v>
      </c>
      <c r="U112" s="106">
        <v>0</v>
      </c>
      <c r="V112" s="106">
        <v>113.14524573292317</v>
      </c>
      <c r="W112" s="106">
        <v>203.75497621072736</v>
      </c>
      <c r="X112" s="106">
        <v>449.69849805570493</v>
      </c>
      <c r="Y112" s="106">
        <v>728.25971230973937</v>
      </c>
      <c r="Z112" s="106">
        <v>791.49141598667381</v>
      </c>
      <c r="AA112" s="106">
        <v>669.6587269178915</v>
      </c>
      <c r="AB112" s="106">
        <v>824.96804380298909</v>
      </c>
      <c r="AC112" s="106">
        <v>649.42696420677851</v>
      </c>
      <c r="AD112" s="106">
        <v>779.82705827174186</v>
      </c>
      <c r="AE112" s="106">
        <v>690.51887397472638</v>
      </c>
      <c r="AF112" s="106">
        <v>783.56840843493387</v>
      </c>
      <c r="AG112" s="106">
        <v>756.7423248640838</v>
      </c>
      <c r="AH112" s="106">
        <v>813.52776908155965</v>
      </c>
      <c r="AI112" s="106">
        <v>672.86868384789454</v>
      </c>
      <c r="AJ112" s="106">
        <v>701.10380602899863</v>
      </c>
      <c r="AK112" s="106">
        <v>824.33193669634034</v>
      </c>
      <c r="AL112" s="106">
        <v>799.25786826680201</v>
      </c>
      <c r="AM112" s="106">
        <v>698.81739172981941</v>
      </c>
      <c r="AN112" s="106">
        <v>774.01683965348514</v>
      </c>
      <c r="AO112" s="106">
        <v>596.43334881595274</v>
      </c>
      <c r="AP112" s="106">
        <v>811.64845415070158</v>
      </c>
      <c r="AQ112" s="106">
        <v>637.05036814621712</v>
      </c>
      <c r="AR112" s="106">
        <v>838.98813807847012</v>
      </c>
      <c r="AS112" s="106">
        <v>666.24397702829162</v>
      </c>
      <c r="AT112" s="106">
        <v>814.26583745837809</v>
      </c>
      <c r="AU112" s="106">
        <v>674.25584776808512</v>
      </c>
      <c r="AV112" s="106">
        <v>525.28927628794258</v>
      </c>
      <c r="AW112" s="106">
        <v>657.52968319712932</v>
      </c>
      <c r="AX112" s="106">
        <v>693.49196999196124</v>
      </c>
      <c r="AY112" s="106">
        <v>820.25375373149154</v>
      </c>
    </row>
    <row r="113" spans="1:52">
      <c r="A113" s="109"/>
      <c r="B113" s="120">
        <v>5</v>
      </c>
      <c r="C113" s="106">
        <v>0</v>
      </c>
      <c r="D113" s="106">
        <v>0</v>
      </c>
      <c r="E113" s="106">
        <v>0</v>
      </c>
      <c r="F113" s="106">
        <v>0</v>
      </c>
      <c r="G113" s="106">
        <v>0</v>
      </c>
      <c r="H113" s="106">
        <v>0</v>
      </c>
      <c r="I113" s="106">
        <v>0</v>
      </c>
      <c r="J113" s="106">
        <v>0</v>
      </c>
      <c r="K113" s="106">
        <v>0</v>
      </c>
      <c r="L113" s="106">
        <v>0</v>
      </c>
      <c r="M113" s="106">
        <v>0</v>
      </c>
      <c r="N113" s="106">
        <v>0</v>
      </c>
      <c r="O113" s="106">
        <v>0</v>
      </c>
      <c r="P113" s="106">
        <v>0</v>
      </c>
      <c r="Q113" s="106">
        <v>0</v>
      </c>
      <c r="R113" s="106">
        <v>0</v>
      </c>
      <c r="S113" s="106">
        <v>0</v>
      </c>
      <c r="T113" s="106">
        <v>0</v>
      </c>
      <c r="U113" s="106">
        <v>0</v>
      </c>
      <c r="V113" s="106">
        <v>0</v>
      </c>
      <c r="W113" s="106">
        <v>0</v>
      </c>
      <c r="X113" s="106">
        <v>0</v>
      </c>
      <c r="Y113" s="106">
        <v>0</v>
      </c>
      <c r="Z113" s="106">
        <v>162.70226225045974</v>
      </c>
      <c r="AA113" s="106">
        <v>440.9754224973376</v>
      </c>
      <c r="AB113" s="106">
        <v>528.22395111494586</v>
      </c>
      <c r="AC113" s="106">
        <v>772.17960959683398</v>
      </c>
      <c r="AD113" s="106">
        <v>649.42696420677851</v>
      </c>
      <c r="AE113" s="106">
        <v>779.82705827174186</v>
      </c>
      <c r="AF113" s="106">
        <v>690.51887397472638</v>
      </c>
      <c r="AG113" s="106">
        <v>783.56840843493387</v>
      </c>
      <c r="AH113" s="106">
        <v>756.7423248640838</v>
      </c>
      <c r="AI113" s="106">
        <v>813.52776908155965</v>
      </c>
      <c r="AJ113" s="106">
        <v>672.86868384789454</v>
      </c>
      <c r="AK113" s="106">
        <v>701.10380602899863</v>
      </c>
      <c r="AL113" s="106">
        <v>824.33193669634034</v>
      </c>
      <c r="AM113" s="106">
        <v>799.25786826680201</v>
      </c>
      <c r="AN113" s="106">
        <v>698.81739172981941</v>
      </c>
      <c r="AO113" s="106">
        <v>774.01683965348514</v>
      </c>
      <c r="AP113" s="106">
        <v>596.43334881595274</v>
      </c>
      <c r="AQ113" s="106">
        <v>811.64845415070158</v>
      </c>
      <c r="AR113" s="106">
        <v>637.05036814621712</v>
      </c>
      <c r="AS113" s="106">
        <v>838.98813807847012</v>
      </c>
      <c r="AT113" s="106">
        <v>666.24397702829162</v>
      </c>
      <c r="AU113" s="106">
        <v>814.26583745837809</v>
      </c>
      <c r="AV113" s="106">
        <v>674.25584776808512</v>
      </c>
      <c r="AW113" s="106">
        <v>525.28927628794258</v>
      </c>
      <c r="AX113" s="106">
        <v>657.52968319712932</v>
      </c>
      <c r="AY113" s="106">
        <v>693.49196999196124</v>
      </c>
    </row>
    <row r="114" spans="1:52">
      <c r="A114" s="109"/>
      <c r="B114" s="120">
        <v>6</v>
      </c>
      <c r="C114" s="106">
        <v>0</v>
      </c>
      <c r="D114" s="106">
        <v>0</v>
      </c>
      <c r="E114" s="106">
        <v>0</v>
      </c>
      <c r="F114" s="106">
        <v>0</v>
      </c>
      <c r="G114" s="106">
        <v>0</v>
      </c>
      <c r="H114" s="106">
        <v>0</v>
      </c>
      <c r="I114" s="106">
        <v>0</v>
      </c>
      <c r="J114" s="106">
        <v>0</v>
      </c>
      <c r="K114" s="106">
        <v>0</v>
      </c>
      <c r="L114" s="106">
        <v>0</v>
      </c>
      <c r="M114" s="106">
        <v>0</v>
      </c>
      <c r="N114" s="106">
        <v>0</v>
      </c>
      <c r="O114" s="106">
        <v>0</v>
      </c>
      <c r="P114" s="106">
        <v>0</v>
      </c>
      <c r="Q114" s="106">
        <v>0</v>
      </c>
      <c r="R114" s="106">
        <v>0</v>
      </c>
      <c r="S114" s="106">
        <v>0</v>
      </c>
      <c r="T114" s="106">
        <v>0</v>
      </c>
      <c r="U114" s="106">
        <v>0</v>
      </c>
      <c r="V114" s="106">
        <v>0</v>
      </c>
      <c r="W114" s="106">
        <v>0</v>
      </c>
      <c r="X114" s="106">
        <v>0</v>
      </c>
      <c r="Y114" s="106">
        <v>0</v>
      </c>
      <c r="Z114" s="106">
        <v>0</v>
      </c>
      <c r="AA114" s="106">
        <v>0</v>
      </c>
      <c r="AB114" s="106">
        <v>0</v>
      </c>
      <c r="AC114" s="106">
        <v>0</v>
      </c>
      <c r="AD114" s="106">
        <v>54.179609596833984</v>
      </c>
      <c r="AE114" s="106">
        <v>94.872845992961629</v>
      </c>
      <c r="AF114" s="106">
        <v>365.46663980189356</v>
      </c>
      <c r="AG114" s="106">
        <v>553.40136325690582</v>
      </c>
      <c r="AH114" s="106">
        <v>659.5113743263073</v>
      </c>
      <c r="AI114" s="106">
        <v>756.7423248640838</v>
      </c>
      <c r="AJ114" s="106">
        <v>813.52776908155965</v>
      </c>
      <c r="AK114" s="106">
        <v>672.86868384789454</v>
      </c>
      <c r="AL114" s="106">
        <v>701.10380602899863</v>
      </c>
      <c r="AM114" s="106">
        <v>824.33193669634034</v>
      </c>
      <c r="AN114" s="106">
        <v>799.25786826680201</v>
      </c>
      <c r="AO114" s="106">
        <v>698.81739172981941</v>
      </c>
      <c r="AP114" s="106">
        <v>774.01683965348514</v>
      </c>
      <c r="AQ114" s="106">
        <v>596.43334881595274</v>
      </c>
      <c r="AR114" s="106">
        <v>811.64845415070158</v>
      </c>
      <c r="AS114" s="106">
        <v>637.05036814621712</v>
      </c>
      <c r="AT114" s="106">
        <v>838.98813807847012</v>
      </c>
      <c r="AU114" s="106">
        <v>666.24397702829162</v>
      </c>
      <c r="AV114" s="106">
        <v>814.26583745837809</v>
      </c>
      <c r="AW114" s="106">
        <v>674.25584776808512</v>
      </c>
      <c r="AX114" s="106">
        <v>525.28927628794258</v>
      </c>
      <c r="AY114" s="106">
        <v>657.52968319712932</v>
      </c>
    </row>
    <row r="115" spans="1:52">
      <c r="A115" s="109"/>
      <c r="B115" s="127">
        <v>7</v>
      </c>
      <c r="C115" s="106">
        <v>0</v>
      </c>
      <c r="D115" s="106">
        <v>0</v>
      </c>
      <c r="E115" s="106">
        <v>0</v>
      </c>
      <c r="F115" s="106">
        <v>0</v>
      </c>
      <c r="G115" s="106">
        <v>0</v>
      </c>
      <c r="H115" s="106">
        <v>0</v>
      </c>
      <c r="I115" s="106">
        <v>0</v>
      </c>
      <c r="J115" s="106">
        <v>0</v>
      </c>
      <c r="K115" s="106">
        <v>0</v>
      </c>
      <c r="L115" s="106">
        <v>0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56.390793851373246</v>
      </c>
      <c r="AJ115" s="106">
        <v>266.06698968319893</v>
      </c>
      <c r="AK115" s="106">
        <v>433.31389456722775</v>
      </c>
      <c r="AL115" s="106">
        <v>585.44752886992478</v>
      </c>
      <c r="AM115" s="106">
        <v>695.26893277823547</v>
      </c>
      <c r="AN115" s="106">
        <v>824.33193669634034</v>
      </c>
      <c r="AO115" s="106">
        <v>799.25786826680201</v>
      </c>
      <c r="AP115" s="106">
        <v>698.81739172981941</v>
      </c>
      <c r="AQ115" s="106">
        <v>774.01683965348514</v>
      </c>
      <c r="AR115" s="106">
        <v>596.43334881595274</v>
      </c>
      <c r="AS115" s="106">
        <v>811.64845415070158</v>
      </c>
      <c r="AT115" s="106">
        <v>637.05036814621712</v>
      </c>
      <c r="AU115" s="106">
        <v>838.98813807847012</v>
      </c>
      <c r="AV115" s="106">
        <v>666.24397702829162</v>
      </c>
      <c r="AW115" s="106">
        <v>814.26583745837809</v>
      </c>
      <c r="AX115" s="106">
        <v>674.25584776808512</v>
      </c>
      <c r="AY115" s="106">
        <v>525.28927628794258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0</v>
      </c>
      <c r="F116" s="106">
        <v>0</v>
      </c>
      <c r="G116" s="106">
        <v>0</v>
      </c>
      <c r="H116" s="106">
        <v>0</v>
      </c>
      <c r="I116" s="106">
        <v>0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207.26893277823547</v>
      </c>
      <c r="AO116" s="106">
        <v>314.78542579588895</v>
      </c>
      <c r="AP116" s="106">
        <v>465.04329406269096</v>
      </c>
      <c r="AQ116" s="106">
        <v>673.51030552489692</v>
      </c>
      <c r="AR116" s="106">
        <v>774.01683965348514</v>
      </c>
      <c r="AS116" s="106">
        <v>596.43334881595274</v>
      </c>
      <c r="AT116" s="106">
        <v>811.64845415070158</v>
      </c>
      <c r="AU116" s="106">
        <v>637.05036814621712</v>
      </c>
      <c r="AV116" s="106">
        <v>838.98813807847012</v>
      </c>
      <c r="AW116" s="106">
        <v>666.24397702829162</v>
      </c>
      <c r="AX116" s="106">
        <v>814.26583745837809</v>
      </c>
      <c r="AY116" s="106">
        <v>674.25584776808512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161.04817892192034</v>
      </c>
      <c r="AS117" s="106">
        <v>432.9927600897658</v>
      </c>
      <c r="AT117" s="106">
        <v>544.35174844060225</v>
      </c>
      <c r="AU117" s="106">
        <v>639.98303958189945</v>
      </c>
      <c r="AV117" s="106">
        <v>637.05036814621712</v>
      </c>
      <c r="AW117" s="106">
        <v>838.98813807847012</v>
      </c>
      <c r="AX117" s="106">
        <v>666.24397702829162</v>
      </c>
      <c r="AY117" s="106">
        <v>814.26583745837809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94.965876572495063</v>
      </c>
      <c r="AW118" s="106">
        <v>179.67624471871216</v>
      </c>
      <c r="AX118" s="106">
        <v>331.60240003856154</v>
      </c>
      <c r="AY118" s="106">
        <v>413.82247760510768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726.24251609767805</v>
      </c>
      <c r="D122" s="106">
        <v>620.87923391506524</v>
      </c>
      <c r="E122" s="106">
        <v>874.37923391506524</v>
      </c>
      <c r="F122" s="106">
        <v>1490.0939608150857</v>
      </c>
      <c r="G122" s="106">
        <v>874.37923391506524</v>
      </c>
      <c r="H122" s="106">
        <v>1209.9198273028987</v>
      </c>
      <c r="I122" s="106">
        <v>960.91982730289863</v>
      </c>
      <c r="J122" s="106">
        <v>1214.4198273028987</v>
      </c>
      <c r="K122" s="106">
        <v>1064.4198273028987</v>
      </c>
      <c r="L122" s="106">
        <v>1209.9198273028987</v>
      </c>
      <c r="M122" s="106">
        <v>1110.9198273028987</v>
      </c>
      <c r="N122" s="106">
        <v>1214.4198273028987</v>
      </c>
      <c r="O122" s="106">
        <v>770.87923391506524</v>
      </c>
      <c r="P122" s="106">
        <v>1214.4198273028987</v>
      </c>
      <c r="Q122" s="106">
        <v>1064.4198273028987</v>
      </c>
      <c r="R122" s="106">
        <v>1209.9198273028987</v>
      </c>
      <c r="S122" s="106">
        <v>874.37923391506524</v>
      </c>
      <c r="T122" s="106">
        <v>1209.9198273028987</v>
      </c>
      <c r="U122" s="106">
        <v>1214.4198273028987</v>
      </c>
      <c r="V122" s="106">
        <v>1214.4198273028987</v>
      </c>
      <c r="W122" s="106">
        <v>770.87923391506524</v>
      </c>
      <c r="X122" s="106">
        <v>1214.4198273028987</v>
      </c>
      <c r="Y122" s="106">
        <v>724.37923391506524</v>
      </c>
      <c r="Z122" s="106">
        <v>1209.9198273028987</v>
      </c>
      <c r="AA122" s="106">
        <v>874.37923391506524</v>
      </c>
      <c r="AB122" s="106">
        <v>1214.4198273028987</v>
      </c>
      <c r="AC122" s="106">
        <v>1110.9198273028987</v>
      </c>
      <c r="AD122" s="106">
        <v>1209.9198273028987</v>
      </c>
      <c r="AE122" s="106">
        <v>874.37923391506524</v>
      </c>
      <c r="AF122" s="106">
        <v>1209.9198273028987</v>
      </c>
      <c r="AG122" s="106">
        <v>1214.4198273028987</v>
      </c>
      <c r="AH122" s="106">
        <v>1209.9198273028987</v>
      </c>
      <c r="AI122" s="106">
        <v>960.91982730289874</v>
      </c>
      <c r="AJ122" s="106">
        <v>1214.4198273028987</v>
      </c>
      <c r="AK122" s="106">
        <v>620.87923391506524</v>
      </c>
      <c r="AL122" s="106">
        <v>1209.9198273028987</v>
      </c>
      <c r="AM122" s="106">
        <v>770.87923391506524</v>
      </c>
      <c r="AN122" s="106">
        <v>1554.4604206907325</v>
      </c>
      <c r="AO122" s="106">
        <v>770.87923391506524</v>
      </c>
      <c r="AP122" s="106">
        <v>1450.9604206907325</v>
      </c>
      <c r="AQ122" s="106">
        <v>869.87923391506524</v>
      </c>
      <c r="AR122" s="106">
        <v>724.37923391506524</v>
      </c>
      <c r="AS122" s="106">
        <v>1100.8792339150652</v>
      </c>
      <c r="AT122" s="106">
        <v>874.37923391506524</v>
      </c>
      <c r="AU122" s="106">
        <v>1214.4198273028987</v>
      </c>
      <c r="AV122" s="106">
        <v>869.87923391506524</v>
      </c>
      <c r="AW122" s="106">
        <v>1110.9198273028987</v>
      </c>
      <c r="AX122" s="106">
        <v>874.37923391506524</v>
      </c>
      <c r="AY122" s="106">
        <v>874.37923391506524</v>
      </c>
    </row>
    <row r="123" spans="1:52">
      <c r="A123" s="109"/>
      <c r="B123" s="119">
        <v>2</v>
      </c>
      <c r="C123" s="106">
        <v>0</v>
      </c>
      <c r="D123" s="106">
        <v>0</v>
      </c>
      <c r="E123" s="106">
        <v>0</v>
      </c>
      <c r="F123" s="106">
        <v>97.325449581301882</v>
      </c>
      <c r="G123" s="106">
        <v>668.44299655330917</v>
      </c>
      <c r="H123" s="106">
        <v>933.64935995968347</v>
      </c>
      <c r="I123" s="106">
        <v>848.33527285116963</v>
      </c>
      <c r="J123" s="106">
        <v>773.67502016457581</v>
      </c>
      <c r="K123" s="106">
        <v>846.97371115273461</v>
      </c>
      <c r="L123" s="106">
        <v>892.35910110056966</v>
      </c>
      <c r="M123" s="106">
        <v>848.33527285116963</v>
      </c>
      <c r="N123" s="106">
        <v>878.28963021674076</v>
      </c>
      <c r="O123" s="106">
        <v>846.97371115273461</v>
      </c>
      <c r="P123" s="106">
        <v>981.17546307674138</v>
      </c>
      <c r="Q123" s="106">
        <v>846.97371115273461</v>
      </c>
      <c r="R123" s="106">
        <v>742.35910110056966</v>
      </c>
      <c r="S123" s="106">
        <v>848.33527285116963</v>
      </c>
      <c r="T123" s="106">
        <v>949.85954401273511</v>
      </c>
      <c r="U123" s="106">
        <v>848.33527285116963</v>
      </c>
      <c r="V123" s="106">
        <v>846.97371115273461</v>
      </c>
      <c r="W123" s="106">
        <v>846.97371115273461</v>
      </c>
      <c r="X123" s="106">
        <v>981.17546307674138</v>
      </c>
      <c r="Y123" s="106">
        <v>846.97371115273461</v>
      </c>
      <c r="Z123" s="106">
        <v>845.24493396057017</v>
      </c>
      <c r="AA123" s="106">
        <v>848.33527285116963</v>
      </c>
      <c r="AB123" s="106">
        <v>949.85954401273511</v>
      </c>
      <c r="AC123" s="106">
        <v>846.97371115273461</v>
      </c>
      <c r="AD123" s="106">
        <v>878.28963021674076</v>
      </c>
      <c r="AE123" s="106">
        <v>843.83527285116963</v>
      </c>
      <c r="AF123" s="106">
        <v>609.8189506249015</v>
      </c>
      <c r="AG123" s="106">
        <v>848.33527285116963</v>
      </c>
      <c r="AH123" s="106">
        <v>846.97371115273461</v>
      </c>
      <c r="AI123" s="106">
        <v>848.33527285116963</v>
      </c>
      <c r="AJ123" s="106">
        <v>820.17502016457593</v>
      </c>
      <c r="AK123" s="106">
        <v>846.97371115273461</v>
      </c>
      <c r="AL123" s="106">
        <v>1026.5608530245763</v>
      </c>
      <c r="AM123" s="106">
        <v>843.83527285116963</v>
      </c>
      <c r="AN123" s="106">
        <v>641.13486968890777</v>
      </c>
      <c r="AO123" s="106">
        <v>1084.1284716805678</v>
      </c>
      <c r="AP123" s="106">
        <v>641.13486968890777</v>
      </c>
      <c r="AQ123" s="106">
        <v>1011.9443907445741</v>
      </c>
      <c r="AR123" s="106">
        <v>606.68051232333653</v>
      </c>
      <c r="AS123" s="106">
        <v>505.20434057273661</v>
      </c>
      <c r="AT123" s="106">
        <v>1117.8681985793376</v>
      </c>
      <c r="AU123" s="106">
        <v>949.85954401273511</v>
      </c>
      <c r="AV123" s="106">
        <v>846.97371115273461</v>
      </c>
      <c r="AW123" s="106">
        <v>611.18051232333653</v>
      </c>
      <c r="AX123" s="106">
        <v>878.28963021674076</v>
      </c>
      <c r="AY123" s="106">
        <v>609.8189506249015</v>
      </c>
    </row>
    <row r="124" spans="1:52">
      <c r="A124" s="109"/>
      <c r="B124" s="119">
        <v>3</v>
      </c>
      <c r="C124" s="106">
        <v>0</v>
      </c>
      <c r="D124" s="106">
        <v>0</v>
      </c>
      <c r="E124" s="106">
        <v>0</v>
      </c>
      <c r="F124" s="106">
        <v>0</v>
      </c>
      <c r="G124" s="106">
        <v>0</v>
      </c>
      <c r="H124" s="106">
        <v>0</v>
      </c>
      <c r="I124" s="106">
        <v>140.28112154117832</v>
      </c>
      <c r="J124" s="106">
        <v>220.42883015157429</v>
      </c>
      <c r="K124" s="106">
        <v>288.79991877083364</v>
      </c>
      <c r="L124" s="106">
        <v>354.8310689463442</v>
      </c>
      <c r="M124" s="106">
        <v>364.90263593268901</v>
      </c>
      <c r="N124" s="106">
        <v>427.08037395397281</v>
      </c>
      <c r="O124" s="106">
        <v>500.92885935277178</v>
      </c>
      <c r="P124" s="106">
        <v>551.06867867829499</v>
      </c>
      <c r="Q124" s="106">
        <v>594.37029735353735</v>
      </c>
      <c r="R124" s="106">
        <v>493.50643036211312</v>
      </c>
      <c r="S124" s="106">
        <v>586.37011051204013</v>
      </c>
      <c r="T124" s="106">
        <v>523.71697886954553</v>
      </c>
      <c r="U124" s="106">
        <v>535.46201829894949</v>
      </c>
      <c r="V124" s="106">
        <v>554.50802225496773</v>
      </c>
      <c r="W124" s="106">
        <v>590.70549677785516</v>
      </c>
      <c r="X124" s="106">
        <v>530.94747399185007</v>
      </c>
      <c r="Y124" s="106">
        <v>575.02157640226301</v>
      </c>
      <c r="Z124" s="106">
        <v>522.18576663126805</v>
      </c>
      <c r="AA124" s="106">
        <v>559.46994103202951</v>
      </c>
      <c r="AB124" s="106">
        <v>425.43642489835332</v>
      </c>
      <c r="AC124" s="106">
        <v>543.1612913052179</v>
      </c>
      <c r="AD124" s="106">
        <v>590.70549677785516</v>
      </c>
      <c r="AE124" s="106">
        <v>505.63556245628581</v>
      </c>
      <c r="AF124" s="106">
        <v>497.42917028691471</v>
      </c>
      <c r="AG124" s="106">
        <v>661.68531220266595</v>
      </c>
      <c r="AH124" s="106">
        <v>584.67636714212699</v>
      </c>
      <c r="AI124" s="106">
        <v>500.35618400485453</v>
      </c>
      <c r="AJ124" s="106">
        <v>523.55274323226968</v>
      </c>
      <c r="AK124" s="106">
        <v>503.37617569599382</v>
      </c>
      <c r="AL124" s="106">
        <v>446.04046276590066</v>
      </c>
      <c r="AM124" s="106">
        <v>490.75501397081655</v>
      </c>
      <c r="AN124" s="106">
        <v>577.28428290192664</v>
      </c>
      <c r="AO124" s="106">
        <v>346.94751984384209</v>
      </c>
      <c r="AP124" s="106">
        <v>599.07637872227588</v>
      </c>
      <c r="AQ124" s="106">
        <v>346.61106063135048</v>
      </c>
      <c r="AR124" s="106">
        <v>405.03619859659153</v>
      </c>
      <c r="AS124" s="106">
        <v>567.07066287650787</v>
      </c>
      <c r="AT124" s="106">
        <v>299.76318189839355</v>
      </c>
      <c r="AU124" s="106">
        <v>546.68253076652923</v>
      </c>
      <c r="AV124" s="106">
        <v>604.71727418853254</v>
      </c>
      <c r="AW124" s="106">
        <v>470.11390898479789</v>
      </c>
      <c r="AX124" s="106">
        <v>649.10657220742473</v>
      </c>
      <c r="AY124" s="106">
        <v>571.22915461666503</v>
      </c>
    </row>
    <row r="125" spans="1:52">
      <c r="A125" s="109"/>
      <c r="B125" s="119">
        <v>4</v>
      </c>
      <c r="C125" s="106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6">
        <v>0</v>
      </c>
      <c r="J125" s="106">
        <v>0</v>
      </c>
      <c r="K125" s="106">
        <v>0</v>
      </c>
      <c r="L125" s="106">
        <v>0</v>
      </c>
      <c r="M125" s="106">
        <v>0</v>
      </c>
      <c r="N125" s="106">
        <v>0</v>
      </c>
      <c r="O125" s="106">
        <v>0</v>
      </c>
      <c r="P125" s="106">
        <v>0</v>
      </c>
      <c r="Q125" s="106">
        <v>0</v>
      </c>
      <c r="R125" s="106">
        <v>0</v>
      </c>
      <c r="S125" s="106">
        <v>0</v>
      </c>
      <c r="T125" s="106">
        <v>0</v>
      </c>
      <c r="U125" s="106">
        <v>0</v>
      </c>
      <c r="V125" s="106">
        <v>0</v>
      </c>
      <c r="W125" s="106">
        <v>4.6826287529943897</v>
      </c>
      <c r="X125" s="106">
        <v>0</v>
      </c>
      <c r="Y125" s="106">
        <v>0</v>
      </c>
      <c r="Z125" s="106">
        <v>0</v>
      </c>
      <c r="AA125" s="106">
        <v>0</v>
      </c>
      <c r="AB125" s="106">
        <v>0</v>
      </c>
      <c r="AC125" s="106">
        <v>0</v>
      </c>
      <c r="AD125" s="106">
        <v>9.8173779021714154</v>
      </c>
      <c r="AE125" s="106">
        <v>0</v>
      </c>
      <c r="AF125" s="106">
        <v>0</v>
      </c>
      <c r="AG125" s="106">
        <v>0</v>
      </c>
      <c r="AH125" s="106">
        <v>0</v>
      </c>
      <c r="AI125" s="106">
        <v>0</v>
      </c>
      <c r="AJ125" s="106">
        <v>0</v>
      </c>
      <c r="AK125" s="106">
        <v>0</v>
      </c>
      <c r="AL125" s="106">
        <v>0</v>
      </c>
      <c r="AM125" s="106">
        <v>0</v>
      </c>
      <c r="AN125" s="106">
        <v>0</v>
      </c>
      <c r="AO125" s="106">
        <v>0</v>
      </c>
      <c r="AP125" s="106">
        <v>0</v>
      </c>
      <c r="AQ125" s="106">
        <v>0</v>
      </c>
      <c r="AR125" s="106">
        <v>0</v>
      </c>
      <c r="AS125" s="106">
        <v>0</v>
      </c>
      <c r="AT125" s="106">
        <v>0</v>
      </c>
      <c r="AU125" s="106">
        <v>0</v>
      </c>
      <c r="AV125" s="106">
        <v>0</v>
      </c>
      <c r="AW125" s="106">
        <v>0</v>
      </c>
      <c r="AX125" s="106">
        <v>0</v>
      </c>
      <c r="AY125" s="106">
        <v>0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0</v>
      </c>
      <c r="M126" s="106">
        <v>0</v>
      </c>
      <c r="N126" s="106">
        <v>0</v>
      </c>
      <c r="O126" s="106">
        <v>0</v>
      </c>
      <c r="P126" s="106">
        <v>0</v>
      </c>
      <c r="Q126" s="106">
        <v>0</v>
      </c>
      <c r="R126" s="106">
        <v>0</v>
      </c>
      <c r="S126" s="106">
        <v>0</v>
      </c>
      <c r="T126" s="106">
        <v>0</v>
      </c>
      <c r="U126" s="106">
        <v>0</v>
      </c>
      <c r="V126" s="106">
        <v>0</v>
      </c>
      <c r="W126" s="106">
        <v>0</v>
      </c>
      <c r="X126" s="106">
        <v>0</v>
      </c>
      <c r="Y126" s="106">
        <v>0</v>
      </c>
      <c r="Z126" s="106">
        <v>0</v>
      </c>
      <c r="AA126" s="106">
        <v>0</v>
      </c>
      <c r="AB126" s="106">
        <v>0</v>
      </c>
      <c r="AC126" s="106">
        <v>0</v>
      </c>
      <c r="AD126" s="106">
        <v>0</v>
      </c>
      <c r="AE126" s="106">
        <v>0</v>
      </c>
      <c r="AF126" s="106">
        <v>0</v>
      </c>
      <c r="AG126" s="106">
        <v>0</v>
      </c>
      <c r="AH126" s="106">
        <v>0</v>
      </c>
      <c r="AI126" s="106">
        <v>0</v>
      </c>
      <c r="AJ126" s="106">
        <v>0</v>
      </c>
      <c r="AK126" s="106">
        <v>0</v>
      </c>
      <c r="AL126" s="106">
        <v>0</v>
      </c>
      <c r="AM126" s="106">
        <v>0</v>
      </c>
      <c r="AN126" s="106">
        <v>0</v>
      </c>
      <c r="AO126" s="106">
        <v>0</v>
      </c>
      <c r="AP126" s="106">
        <v>0</v>
      </c>
      <c r="AQ126" s="106">
        <v>0</v>
      </c>
      <c r="AR126" s="106">
        <v>0</v>
      </c>
      <c r="AS126" s="106">
        <v>0</v>
      </c>
      <c r="AT126" s="106">
        <v>0</v>
      </c>
      <c r="AU126" s="106">
        <v>0</v>
      </c>
      <c r="AV126" s="106">
        <v>0</v>
      </c>
      <c r="AW126" s="106">
        <v>0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0.3619709496895922</v>
      </c>
      <c r="D172" s="134">
        <v>0.30256926631890069</v>
      </c>
      <c r="E172" s="134">
        <v>0.30256926631890069</v>
      </c>
      <c r="F172" s="134">
        <v>0.30256926631890069</v>
      </c>
      <c r="G172" s="134">
        <v>0.30256926631890069</v>
      </c>
      <c r="H172" s="134">
        <v>0.30256926631890069</v>
      </c>
      <c r="I172" s="134">
        <v>0.30256926631890069</v>
      </c>
      <c r="J172" s="134">
        <v>0.30256926631890069</v>
      </c>
      <c r="K172" s="134">
        <v>0.30256926631890069</v>
      </c>
      <c r="L172" s="134">
        <v>0.30256926631890069</v>
      </c>
      <c r="M172" s="134">
        <v>0.30256926631890069</v>
      </c>
      <c r="N172" s="134">
        <v>0.30256926631890069</v>
      </c>
      <c r="O172" s="134">
        <v>0.30256926631890069</v>
      </c>
      <c r="P172" s="134">
        <v>0.30256926631890069</v>
      </c>
      <c r="Q172" s="134">
        <v>0.30256926631890069</v>
      </c>
      <c r="R172" s="134">
        <v>0.30256926631890069</v>
      </c>
      <c r="S172" s="134">
        <v>0.30256926631890069</v>
      </c>
      <c r="T172" s="134">
        <v>0.30256926631890069</v>
      </c>
      <c r="U172" s="134">
        <v>0.30256926631890069</v>
      </c>
      <c r="V172" s="134">
        <v>0.30256926631890069</v>
      </c>
      <c r="W172" s="134">
        <v>0.30256926631890069</v>
      </c>
      <c r="X172" s="134">
        <v>0.30256926631890069</v>
      </c>
      <c r="Y172" s="134">
        <v>0.30256926631890069</v>
      </c>
      <c r="Z172" s="134">
        <v>0.30256926631890069</v>
      </c>
      <c r="AA172" s="134">
        <v>0.30256926631890069</v>
      </c>
      <c r="AB172" s="134">
        <v>0.30256926631890069</v>
      </c>
      <c r="AC172" s="134">
        <v>0.30256926631890069</v>
      </c>
      <c r="AD172" s="134">
        <v>0.30256926631890069</v>
      </c>
      <c r="AE172" s="134">
        <v>0.30256926631890069</v>
      </c>
      <c r="AF172" s="134">
        <v>0.30256926631890069</v>
      </c>
      <c r="AG172" s="134">
        <v>0.30256926631890069</v>
      </c>
      <c r="AH172" s="134">
        <v>0.30256926631890069</v>
      </c>
      <c r="AI172" s="134">
        <v>0.30256926631890069</v>
      </c>
      <c r="AJ172" s="134">
        <v>0.30256926631890069</v>
      </c>
      <c r="AK172" s="134">
        <v>0.30256926631890069</v>
      </c>
      <c r="AL172" s="134">
        <v>0.30256926631890069</v>
      </c>
      <c r="AM172" s="134">
        <v>0.30256926631890069</v>
      </c>
      <c r="AN172" s="134">
        <v>0.30256926631890069</v>
      </c>
      <c r="AO172" s="134">
        <v>0.30256926631890069</v>
      </c>
      <c r="AP172" s="134">
        <v>0.30256926631890069</v>
      </c>
      <c r="AQ172" s="134">
        <v>0.30256926631890069</v>
      </c>
      <c r="AR172" s="134">
        <v>0.30256926631890069</v>
      </c>
      <c r="AS172" s="134">
        <v>0.30256926631890069</v>
      </c>
      <c r="AT172" s="134">
        <v>0.30256926631890069</v>
      </c>
      <c r="AU172" s="134">
        <v>0.30256926631890069</v>
      </c>
      <c r="AV172" s="134">
        <v>0.30256926631890069</v>
      </c>
      <c r="AW172" s="134">
        <v>0.30256926631890069</v>
      </c>
      <c r="AX172" s="134">
        <v>0.30256926631890069</v>
      </c>
      <c r="AY172" s="134">
        <v>0.30256926631890069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8816.3165713406379</v>
      </c>
      <c r="E175" s="124">
        <f t="shared" si="1"/>
        <v>10465.07938100619</v>
      </c>
      <c r="F175" s="124">
        <f t="shared" si="1"/>
        <v>12113.842190671741</v>
      </c>
      <c r="G175" s="124">
        <f t="shared" si="1"/>
        <v>13762.605000337293</v>
      </c>
      <c r="H175" s="124">
        <f t="shared" si="1"/>
        <v>13762.605000337297</v>
      </c>
      <c r="I175" s="124">
        <f t="shared" si="1"/>
        <v>13762.605000337298</v>
      </c>
      <c r="J175" s="124">
        <f t="shared" si="1"/>
        <v>13762.6050003373</v>
      </c>
      <c r="K175" s="124">
        <f t="shared" si="1"/>
        <v>13762.605000337302</v>
      </c>
      <c r="L175" s="124">
        <f t="shared" si="1"/>
        <v>13762.605000337302</v>
      </c>
      <c r="M175" s="124">
        <f t="shared" si="1"/>
        <v>13762.605000337302</v>
      </c>
      <c r="N175" s="124">
        <f t="shared" si="1"/>
        <v>13762.605000337302</v>
      </c>
      <c r="O175" s="124">
        <f t="shared" si="1"/>
        <v>13762.605000337302</v>
      </c>
      <c r="P175" s="124">
        <f t="shared" si="1"/>
        <v>13762.605000337302</v>
      </c>
      <c r="Q175" s="124">
        <f t="shared" si="1"/>
        <v>13762.605000337302</v>
      </c>
      <c r="R175" s="124">
        <f t="shared" si="1"/>
        <v>13762.605000337302</v>
      </c>
      <c r="S175" s="124">
        <f t="shared" si="1"/>
        <v>13762.605000337302</v>
      </c>
      <c r="T175" s="124">
        <f t="shared" si="1"/>
        <v>13762.605000337302</v>
      </c>
      <c r="U175" s="124">
        <f t="shared" si="1"/>
        <v>13762.605000337302</v>
      </c>
      <c r="V175" s="124">
        <f t="shared" si="1"/>
        <v>13762.605000337302</v>
      </c>
      <c r="W175" s="124">
        <f t="shared" si="1"/>
        <v>13762.605000337302</v>
      </c>
      <c r="X175" s="124">
        <f t="shared" si="1"/>
        <v>13762.605000337302</v>
      </c>
      <c r="Y175" s="124">
        <f t="shared" si="1"/>
        <v>13762.605000337302</v>
      </c>
      <c r="Z175" s="124">
        <f t="shared" si="1"/>
        <v>13762.605000337302</v>
      </c>
      <c r="AA175" s="124">
        <f t="shared" si="1"/>
        <v>13762.605000337302</v>
      </c>
      <c r="AB175" s="124">
        <f t="shared" si="1"/>
        <v>13762.605000337302</v>
      </c>
      <c r="AC175" s="124">
        <f t="shared" si="1"/>
        <v>13762.605000337302</v>
      </c>
      <c r="AD175" s="124">
        <f t="shared" si="1"/>
        <v>13762.605000337302</v>
      </c>
      <c r="AE175" s="124">
        <f t="shared" si="1"/>
        <v>13762.605000337302</v>
      </c>
      <c r="AF175" s="124">
        <f t="shared" si="1"/>
        <v>13762.605000337302</v>
      </c>
      <c r="AG175" s="124">
        <f t="shared" si="1"/>
        <v>13762.605000337302</v>
      </c>
      <c r="AH175" s="124">
        <f t="shared" si="1"/>
        <v>13762.605000337302</v>
      </c>
      <c r="AI175" s="124">
        <f t="shared" si="1"/>
        <v>13762.605000337302</v>
      </c>
      <c r="AJ175" s="124">
        <f t="shared" si="1"/>
        <v>13762.605000337302</v>
      </c>
      <c r="AK175" s="124">
        <f t="shared" si="1"/>
        <v>13762.605000337302</v>
      </c>
      <c r="AL175" s="124">
        <f t="shared" si="1"/>
        <v>13762.605000337302</v>
      </c>
      <c r="AM175" s="124">
        <f t="shared" si="1"/>
        <v>13762.605000337302</v>
      </c>
      <c r="AN175" s="124">
        <f t="shared" si="1"/>
        <v>13762.605000337302</v>
      </c>
      <c r="AO175" s="124">
        <f t="shared" si="1"/>
        <v>13762.605000337302</v>
      </c>
      <c r="AP175" s="124">
        <f t="shared" si="1"/>
        <v>13762.605000337302</v>
      </c>
      <c r="AQ175" s="124">
        <f t="shared" si="1"/>
        <v>13762.605000337302</v>
      </c>
      <c r="AR175" s="124">
        <f t="shared" si="1"/>
        <v>13762.605000337302</v>
      </c>
      <c r="AS175" s="124">
        <f t="shared" si="1"/>
        <v>13762.605000337302</v>
      </c>
      <c r="AT175" s="124">
        <f t="shared" si="1"/>
        <v>13762.605000337302</v>
      </c>
      <c r="AU175" s="124">
        <f t="shared" si="1"/>
        <v>13762.605000337302</v>
      </c>
      <c r="AV175" s="124">
        <f t="shared" si="1"/>
        <v>13762.605000337302</v>
      </c>
      <c r="AW175" s="124">
        <f t="shared" si="1"/>
        <v>13762.605000337302</v>
      </c>
      <c r="AX175" s="124">
        <f t="shared" si="1"/>
        <v>13762.605000337302</v>
      </c>
      <c r="AY175" s="124">
        <f t="shared" si="1"/>
        <v>13762.605000337302</v>
      </c>
    </row>
    <row r="176" spans="1:52">
      <c r="A176" s="125"/>
      <c r="B176" s="136" t="s">
        <v>299</v>
      </c>
      <c r="C176" s="125" t="s">
        <v>293</v>
      </c>
      <c r="D176" s="125">
        <v>344</v>
      </c>
      <c r="E176" s="125">
        <v>352</v>
      </c>
      <c r="F176" s="125">
        <v>318</v>
      </c>
      <c r="G176" s="125">
        <v>405</v>
      </c>
      <c r="H176" s="125">
        <v>468</v>
      </c>
      <c r="I176" s="125">
        <v>383</v>
      </c>
      <c r="J176" s="125">
        <v>351</v>
      </c>
      <c r="K176" s="125">
        <v>452</v>
      </c>
      <c r="L176" s="125">
        <v>446</v>
      </c>
      <c r="M176" s="125">
        <v>453</v>
      </c>
      <c r="N176" s="125">
        <v>457</v>
      </c>
      <c r="O176" s="125">
        <v>378</v>
      </c>
      <c r="P176" s="125">
        <v>437</v>
      </c>
      <c r="Q176" s="125">
        <v>496</v>
      </c>
      <c r="R176" s="125">
        <v>478</v>
      </c>
      <c r="S176" s="125">
        <v>351</v>
      </c>
      <c r="T176" s="125">
        <v>380</v>
      </c>
      <c r="U176" s="125">
        <v>399</v>
      </c>
      <c r="V176" s="125">
        <v>326</v>
      </c>
      <c r="W176" s="125">
        <v>357</v>
      </c>
      <c r="X176" s="125">
        <v>376</v>
      </c>
      <c r="Y176" s="125">
        <v>338</v>
      </c>
      <c r="Z176" s="125">
        <v>365</v>
      </c>
      <c r="AA176" s="125">
        <v>473</v>
      </c>
      <c r="AB176" s="125">
        <v>478</v>
      </c>
      <c r="AC176" s="125">
        <v>368</v>
      </c>
      <c r="AD176" s="125">
        <v>408</v>
      </c>
      <c r="AE176" s="125">
        <v>410</v>
      </c>
      <c r="AF176" s="125">
        <v>478</v>
      </c>
      <c r="AG176" s="125">
        <v>482</v>
      </c>
      <c r="AH176" s="125">
        <v>434</v>
      </c>
      <c r="AI176" s="125">
        <v>443</v>
      </c>
      <c r="AJ176" s="125">
        <v>464</v>
      </c>
      <c r="AK176" s="125">
        <v>393</v>
      </c>
      <c r="AL176" s="125">
        <v>514</v>
      </c>
      <c r="AM176" s="125">
        <v>550</v>
      </c>
      <c r="AN176" s="125">
        <v>508</v>
      </c>
      <c r="AO176" s="125">
        <v>524</v>
      </c>
      <c r="AP176" s="125">
        <v>369</v>
      </c>
      <c r="AQ176" s="125">
        <v>423</v>
      </c>
      <c r="AR176" s="125">
        <v>374</v>
      </c>
      <c r="AS176" s="125">
        <v>464</v>
      </c>
      <c r="AT176" s="125">
        <v>443</v>
      </c>
      <c r="AU176" s="125">
        <v>513</v>
      </c>
      <c r="AV176" s="125">
        <v>489</v>
      </c>
      <c r="AW176" s="125">
        <v>395</v>
      </c>
      <c r="AX176" s="125">
        <v>453</v>
      </c>
      <c r="AY176" s="125">
        <v>516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437.36515431753514</v>
      </c>
      <c r="E177" s="124">
        <f t="shared" si="2"/>
        <v>678.86515431753514</v>
      </c>
      <c r="F177" s="124">
        <f t="shared" si="2"/>
        <v>241.49999999999997</v>
      </c>
      <c r="G177" s="124">
        <f t="shared" si="2"/>
        <v>241.49999999999997</v>
      </c>
      <c r="H177" s="124">
        <f t="shared" si="2"/>
        <v>230.99999999999997</v>
      </c>
      <c r="I177" s="124">
        <f t="shared" si="2"/>
        <v>10.5</v>
      </c>
      <c r="J177" s="124">
        <f t="shared" si="2"/>
        <v>482.99999999999994</v>
      </c>
      <c r="K177" s="124">
        <f t="shared" si="2"/>
        <v>241.49999999999997</v>
      </c>
      <c r="L177" s="124">
        <f t="shared" si="2"/>
        <v>230.99999999999997</v>
      </c>
      <c r="M177" s="124">
        <f t="shared" si="2"/>
        <v>10.5</v>
      </c>
      <c r="N177" s="124">
        <f t="shared" si="2"/>
        <v>482.99999999999994</v>
      </c>
      <c r="O177" s="124">
        <f t="shared" si="2"/>
        <v>0</v>
      </c>
      <c r="P177" s="124">
        <f t="shared" si="2"/>
        <v>482.99999999999994</v>
      </c>
      <c r="Q177" s="124">
        <f t="shared" si="2"/>
        <v>241.49999999999997</v>
      </c>
      <c r="R177" s="124">
        <f t="shared" si="2"/>
        <v>230.99999999999997</v>
      </c>
      <c r="S177" s="124">
        <f t="shared" si="2"/>
        <v>251.99999999999997</v>
      </c>
      <c r="T177" s="124">
        <f t="shared" si="2"/>
        <v>230.99999999999997</v>
      </c>
      <c r="U177" s="124">
        <f t="shared" si="2"/>
        <v>251.99999999999997</v>
      </c>
      <c r="V177" s="124">
        <f t="shared" si="2"/>
        <v>241.49999999999997</v>
      </c>
      <c r="W177" s="124">
        <f t="shared" si="2"/>
        <v>0</v>
      </c>
      <c r="X177" s="124">
        <f t="shared" si="2"/>
        <v>482.99999999999994</v>
      </c>
      <c r="Y177" s="124">
        <f t="shared" si="2"/>
        <v>241.49999999999997</v>
      </c>
      <c r="Z177" s="124">
        <f t="shared" si="2"/>
        <v>230.99999999999997</v>
      </c>
      <c r="AA177" s="124">
        <f t="shared" si="2"/>
        <v>251.99999999999997</v>
      </c>
      <c r="AB177" s="124">
        <f t="shared" si="2"/>
        <v>241.49999999999997</v>
      </c>
      <c r="AC177" s="124">
        <f t="shared" si="2"/>
        <v>0</v>
      </c>
      <c r="AD177" s="124">
        <f t="shared" si="2"/>
        <v>472.49999999999994</v>
      </c>
      <c r="AE177" s="124">
        <f t="shared" si="2"/>
        <v>241.49999999999997</v>
      </c>
      <c r="AF177" s="124">
        <f t="shared" si="2"/>
        <v>241.49999999999997</v>
      </c>
      <c r="AG177" s="124">
        <f t="shared" si="2"/>
        <v>251.99999999999997</v>
      </c>
      <c r="AH177" s="124">
        <f t="shared" si="2"/>
        <v>230.99999999999997</v>
      </c>
      <c r="AI177" s="124">
        <f t="shared" si="2"/>
        <v>10.5</v>
      </c>
      <c r="AJ177" s="124">
        <f t="shared" si="2"/>
        <v>241.49999999999997</v>
      </c>
      <c r="AK177" s="124">
        <f t="shared" si="2"/>
        <v>241.49999999999997</v>
      </c>
      <c r="AL177" s="124">
        <f t="shared" si="2"/>
        <v>472.49999999999994</v>
      </c>
      <c r="AM177" s="124">
        <f t="shared" si="2"/>
        <v>0</v>
      </c>
      <c r="AN177" s="124">
        <f t="shared" si="2"/>
        <v>493.49999999999994</v>
      </c>
      <c r="AO177" s="124">
        <f t="shared" si="2"/>
        <v>0</v>
      </c>
      <c r="AP177" s="124">
        <f t="shared" si="2"/>
        <v>241.49999999999997</v>
      </c>
      <c r="AQ177" s="124">
        <f t="shared" si="2"/>
        <v>230.99999999999997</v>
      </c>
      <c r="AR177" s="124">
        <f t="shared" si="2"/>
        <v>241.49999999999997</v>
      </c>
      <c r="AS177" s="124">
        <f t="shared" si="2"/>
        <v>10.5</v>
      </c>
      <c r="AT177" s="124">
        <f t="shared" si="2"/>
        <v>241.49999999999997</v>
      </c>
      <c r="AU177" s="124">
        <f t="shared" si="2"/>
        <v>241.49999999999997</v>
      </c>
      <c r="AV177" s="124">
        <f t="shared" si="2"/>
        <v>230.99999999999997</v>
      </c>
      <c r="AW177" s="124">
        <f t="shared" si="2"/>
        <v>10.5</v>
      </c>
      <c r="AX177" s="124">
        <f t="shared" si="2"/>
        <v>482.99999999999994</v>
      </c>
      <c r="AY177" s="124">
        <f t="shared" si="2"/>
        <v>241.49999999999997</v>
      </c>
    </row>
    <row r="178" spans="1:51">
      <c r="A178" s="125"/>
      <c r="B178" s="136" t="s">
        <v>299</v>
      </c>
      <c r="C178" s="125" t="s">
        <v>293</v>
      </c>
      <c r="D178" s="125">
        <v>437.36515431753514</v>
      </c>
      <c r="E178" s="125">
        <v>678.86515431753514</v>
      </c>
      <c r="F178" s="125">
        <v>241.49999999999997</v>
      </c>
      <c r="G178" s="125">
        <v>241.49999999999997</v>
      </c>
      <c r="H178" s="125">
        <v>230.99999999999997</v>
      </c>
      <c r="I178" s="125">
        <v>10.5</v>
      </c>
      <c r="J178" s="125">
        <v>482.99999999999994</v>
      </c>
      <c r="K178" s="125">
        <v>241.49999999999997</v>
      </c>
      <c r="L178" s="125">
        <v>230.99999999999997</v>
      </c>
      <c r="M178" s="125">
        <v>10.5</v>
      </c>
      <c r="N178" s="125">
        <v>482.99999999999994</v>
      </c>
      <c r="O178" s="125">
        <v>0</v>
      </c>
      <c r="P178" s="125">
        <v>482.99999999999994</v>
      </c>
      <c r="Q178" s="125">
        <v>241.49999999999997</v>
      </c>
      <c r="R178" s="125">
        <v>230.99999999999997</v>
      </c>
      <c r="S178" s="125">
        <v>251.99999999999997</v>
      </c>
      <c r="T178" s="125">
        <v>230.99999999999997</v>
      </c>
      <c r="U178" s="125">
        <v>251.99999999999997</v>
      </c>
      <c r="V178" s="125">
        <v>241.49999999999997</v>
      </c>
      <c r="W178" s="125">
        <v>0</v>
      </c>
      <c r="X178" s="125">
        <v>482.99999999999994</v>
      </c>
      <c r="Y178" s="125">
        <v>241.49999999999997</v>
      </c>
      <c r="Z178" s="125">
        <v>230.99999999999997</v>
      </c>
      <c r="AA178" s="125">
        <v>251.99999999999997</v>
      </c>
      <c r="AB178" s="125">
        <v>241.49999999999997</v>
      </c>
      <c r="AC178" s="125">
        <v>0</v>
      </c>
      <c r="AD178" s="125">
        <v>472.49999999999994</v>
      </c>
      <c r="AE178" s="125">
        <v>241.49999999999997</v>
      </c>
      <c r="AF178" s="125">
        <v>241.49999999999997</v>
      </c>
      <c r="AG178" s="125">
        <v>251.99999999999997</v>
      </c>
      <c r="AH178" s="125">
        <v>230.99999999999997</v>
      </c>
      <c r="AI178" s="125">
        <v>10.5</v>
      </c>
      <c r="AJ178" s="125">
        <v>241.49999999999997</v>
      </c>
      <c r="AK178" s="125">
        <v>241.49999999999997</v>
      </c>
      <c r="AL178" s="125">
        <v>472.49999999999994</v>
      </c>
      <c r="AM178" s="125">
        <v>0</v>
      </c>
      <c r="AN178" s="125">
        <v>493.49999999999994</v>
      </c>
      <c r="AO178" s="125">
        <v>0</v>
      </c>
      <c r="AP178" s="125">
        <v>241.49999999999997</v>
      </c>
      <c r="AQ178" s="125">
        <v>230.99999999999997</v>
      </c>
      <c r="AR178" s="125">
        <v>241.49999999999997</v>
      </c>
      <c r="AS178" s="125">
        <v>10.5</v>
      </c>
      <c r="AT178" s="125">
        <v>241.49999999999997</v>
      </c>
      <c r="AU178" s="125">
        <v>241.49999999999997</v>
      </c>
      <c r="AV178" s="125">
        <v>230.99999999999997</v>
      </c>
      <c r="AW178" s="125">
        <v>10.5</v>
      </c>
      <c r="AX178" s="125">
        <v>482.99999999999994</v>
      </c>
      <c r="AY178" s="125">
        <v>241.49999999999997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262.8786932568355</v>
      </c>
      <c r="E179" s="124">
        <f t="shared" si="3"/>
        <v>187.85897427832242</v>
      </c>
      <c r="F179" s="124">
        <f t="shared" si="3"/>
        <v>264.56028329016374</v>
      </c>
      <c r="G179" s="124">
        <f t="shared" si="3"/>
        <v>480.30432634401689</v>
      </c>
      <c r="H179" s="124">
        <f t="shared" si="3"/>
        <v>466.81059033330598</v>
      </c>
      <c r="I179" s="124">
        <f t="shared" si="3"/>
        <v>648.57815629384174</v>
      </c>
      <c r="J179" s="124">
        <f t="shared" si="3"/>
        <v>682.38527343565022</v>
      </c>
      <c r="K179" s="124">
        <f t="shared" si="3"/>
        <v>792.09800331040151</v>
      </c>
      <c r="L179" s="124">
        <f t="shared" si="3"/>
        <v>861.51655635616385</v>
      </c>
      <c r="M179" s="124">
        <f t="shared" si="3"/>
        <v>1048.0364061161476</v>
      </c>
      <c r="N179" s="124">
        <f t="shared" si="3"/>
        <v>1092.1860762344386</v>
      </c>
      <c r="O179" s="124">
        <f t="shared" si="3"/>
        <v>1326.1207364399274</v>
      </c>
      <c r="P179" s="124">
        <f t="shared" si="3"/>
        <v>1357.1989924932961</v>
      </c>
      <c r="Q179" s="124">
        <f t="shared" si="3"/>
        <v>1635.9912358264712</v>
      </c>
      <c r="R179" s="124">
        <f t="shared" si="3"/>
        <v>1785.4271822184137</v>
      </c>
      <c r="S179" s="124">
        <f t="shared" si="3"/>
        <v>1881.8861699664644</v>
      </c>
      <c r="T179" s="124">
        <f t="shared" si="3"/>
        <v>1931.6535592189307</v>
      </c>
      <c r="U179" s="124">
        <f t="shared" si="3"/>
        <v>2229.3415438738257</v>
      </c>
      <c r="V179" s="124">
        <f t="shared" si="3"/>
        <v>2409.8874533635862</v>
      </c>
      <c r="W179" s="124">
        <f t="shared" si="3"/>
        <v>2593.3305613099164</v>
      </c>
      <c r="X179" s="124">
        <f t="shared" si="3"/>
        <v>2696.9892882278082</v>
      </c>
      <c r="Y179" s="124">
        <f t="shared" si="3"/>
        <v>3014.3778990172937</v>
      </c>
      <c r="Z179" s="124">
        <f t="shared" si="3"/>
        <v>3098.2474131647928</v>
      </c>
      <c r="AA179" s="124">
        <f t="shared" si="3"/>
        <v>3364.8562156967382</v>
      </c>
      <c r="AB179" s="124">
        <f t="shared" si="3"/>
        <v>3472.9648913711817</v>
      </c>
      <c r="AC179" s="124">
        <f t="shared" si="3"/>
        <v>3675.5209144850141</v>
      </c>
      <c r="AD179" s="124">
        <f t="shared" si="3"/>
        <v>3714.2632393490981</v>
      </c>
      <c r="AE179" s="124">
        <f t="shared" si="3"/>
        <v>3919.0572806200075</v>
      </c>
      <c r="AF179" s="124">
        <f t="shared" si="3"/>
        <v>4082.6927000050919</v>
      </c>
      <c r="AG179" s="124">
        <f t="shared" si="3"/>
        <v>4281.2123555143762</v>
      </c>
      <c r="AH179" s="124">
        <f t="shared" si="3"/>
        <v>4428.0858948451842</v>
      </c>
      <c r="AI179" s="124">
        <f t="shared" si="3"/>
        <v>4624.2231826370517</v>
      </c>
      <c r="AJ179" s="124">
        <f t="shared" si="3"/>
        <v>4775.974445334612</v>
      </c>
      <c r="AK179" s="124">
        <f t="shared" si="3"/>
        <v>4903.7104207905677</v>
      </c>
      <c r="AL179" s="124">
        <f t="shared" si="3"/>
        <v>4979.408720061323</v>
      </c>
      <c r="AM179" s="124">
        <f t="shared" si="3"/>
        <v>5199.7747720913367</v>
      </c>
      <c r="AN179" s="124">
        <f t="shared" si="3"/>
        <v>5348.8251402375545</v>
      </c>
      <c r="AO179" s="124">
        <f t="shared" si="3"/>
        <v>5470.9978346373364</v>
      </c>
      <c r="AP179" s="124">
        <f t="shared" si="3"/>
        <v>5488.2418116656281</v>
      </c>
      <c r="AQ179" s="124">
        <f t="shared" si="3"/>
        <v>5812.1572688563938</v>
      </c>
      <c r="AR179" s="124">
        <f t="shared" si="3"/>
        <v>5973.9509900215016</v>
      </c>
      <c r="AS179" s="124">
        <f t="shared" si="3"/>
        <v>5997.1680078238041</v>
      </c>
      <c r="AT179" s="124">
        <f t="shared" si="3"/>
        <v>6169.6233305558171</v>
      </c>
      <c r="AU179" s="124">
        <f t="shared" si="3"/>
        <v>6147.0981375383744</v>
      </c>
      <c r="AV179" s="124">
        <f t="shared" si="3"/>
        <v>6422.3347282604618</v>
      </c>
      <c r="AW179" s="124">
        <f t="shared" si="3"/>
        <v>6572.4305262086591</v>
      </c>
      <c r="AX179" s="124">
        <f t="shared" si="3"/>
        <v>6548.6652002661194</v>
      </c>
      <c r="AY179" s="124">
        <f t="shared" si="3"/>
        <v>6691.3447324402923</v>
      </c>
    </row>
    <row r="180" spans="1:51">
      <c r="A180" s="125"/>
      <c r="B180" s="136" t="s">
        <v>299</v>
      </c>
      <c r="C180" s="125" t="s">
        <v>293</v>
      </c>
      <c r="D180" s="125">
        <v>262.8786932568355</v>
      </c>
      <c r="E180" s="125">
        <v>187.85897427832242</v>
      </c>
      <c r="F180" s="125">
        <v>264.56028329016374</v>
      </c>
      <c r="G180" s="125">
        <v>480.30432634401689</v>
      </c>
      <c r="H180" s="125">
        <v>466.81059033330598</v>
      </c>
      <c r="I180" s="125">
        <v>556.06262711864406</v>
      </c>
      <c r="J180" s="125">
        <v>558.51865891036471</v>
      </c>
      <c r="K180" s="125">
        <v>596.29236706689539</v>
      </c>
      <c r="L180" s="125">
        <v>556.92611940298514</v>
      </c>
      <c r="M180" s="125">
        <v>659.06903089887635</v>
      </c>
      <c r="N180" s="125">
        <v>528.47630038130865</v>
      </c>
      <c r="O180" s="125">
        <v>610</v>
      </c>
      <c r="P180" s="125">
        <v>552.26385860924404</v>
      </c>
      <c r="Q180" s="125">
        <v>608.73117897727275</v>
      </c>
      <c r="R180" s="125">
        <v>643.56049382716049</v>
      </c>
      <c r="S180" s="125">
        <v>648.89064926568074</v>
      </c>
      <c r="T180" s="125">
        <v>514.25553719008269</v>
      </c>
      <c r="U180" s="125">
        <v>605.59473777777771</v>
      </c>
      <c r="V180" s="125">
        <v>608.04830804034304</v>
      </c>
      <c r="W180" s="125">
        <v>566</v>
      </c>
      <c r="X180" s="125">
        <v>507.57943301350349</v>
      </c>
      <c r="Y180" s="125">
        <v>565.55745005927963</v>
      </c>
      <c r="Z180" s="125">
        <v>513.21825573979595</v>
      </c>
      <c r="AA180" s="125">
        <v>582.41019830028324</v>
      </c>
      <c r="AB180" s="125">
        <v>581.01238532110096</v>
      </c>
      <c r="AC180" s="125">
        <v>718</v>
      </c>
      <c r="AD180" s="125">
        <v>608.73372781065086</v>
      </c>
      <c r="AE180" s="125">
        <v>509.23326446280993</v>
      </c>
      <c r="AF180" s="125">
        <v>502.58415051971406</v>
      </c>
      <c r="AG180" s="125">
        <v>677.45839736553239</v>
      </c>
      <c r="AH180" s="125">
        <v>603.12058047493406</v>
      </c>
      <c r="AI180" s="125">
        <v>547.06612903225812</v>
      </c>
      <c r="AJ180" s="125">
        <v>646.28086419753083</v>
      </c>
      <c r="AK180" s="125">
        <v>520.73504954519751</v>
      </c>
      <c r="AL180" s="125">
        <v>591.28240212068795</v>
      </c>
      <c r="AM180" s="125">
        <v>488</v>
      </c>
      <c r="AN180" s="125">
        <v>716.81544367868685</v>
      </c>
      <c r="AO180" s="125">
        <v>649</v>
      </c>
      <c r="AP180" s="125">
        <v>490.35038026761345</v>
      </c>
      <c r="AQ180" s="125">
        <v>512.46212660297658</v>
      </c>
      <c r="AR180" s="125">
        <v>502.07225848563968</v>
      </c>
      <c r="AS180" s="125">
        <v>485.07436046511629</v>
      </c>
      <c r="AT180" s="125">
        <v>716.01716300940438</v>
      </c>
      <c r="AU180" s="125">
        <v>545.01716300940438</v>
      </c>
      <c r="AV180" s="125">
        <v>552.34</v>
      </c>
      <c r="AW180" s="125">
        <v>687.06198275862073</v>
      </c>
      <c r="AX180" s="125">
        <v>584.02389946174549</v>
      </c>
      <c r="AY180" s="125">
        <v>606.46818181818185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433.02025963674282</v>
      </c>
      <c r="E181" s="124">
        <f t="shared" si="4"/>
        <v>609.8189506249015</v>
      </c>
      <c r="F181" s="124">
        <f t="shared" si="4"/>
        <v>1107.1150840523705</v>
      </c>
      <c r="G181" s="124">
        <f t="shared" si="4"/>
        <v>1076.0116401350685</v>
      </c>
      <c r="H181" s="124">
        <f t="shared" si="4"/>
        <v>1494.9910309687405</v>
      </c>
      <c r="I181" s="124">
        <f t="shared" si="4"/>
        <v>1359.6664774347942</v>
      </c>
      <c r="J181" s="124">
        <f t="shared" si="4"/>
        <v>1540.2922888339331</v>
      </c>
      <c r="K181" s="124">
        <f t="shared" si="4"/>
        <v>1534.4825371138095</v>
      </c>
      <c r="L181" s="124">
        <f t="shared" si="4"/>
        <v>1713.6640281868438</v>
      </c>
      <c r="M181" s="124">
        <f t="shared" si="4"/>
        <v>1620.9390350695899</v>
      </c>
      <c r="N181" s="124">
        <f t="shared" si="4"/>
        <v>1757.3788708868153</v>
      </c>
      <c r="O181" s="124">
        <f t="shared" si="4"/>
        <v>1477.7035483672025</v>
      </c>
      <c r="P181" s="124">
        <f t="shared" si="4"/>
        <v>1915.6078671155158</v>
      </c>
      <c r="Q181" s="124">
        <f t="shared" si="4"/>
        <v>1747.5967104399556</v>
      </c>
      <c r="R181" s="124">
        <f t="shared" si="4"/>
        <v>1705.76587719037</v>
      </c>
      <c r="S181" s="124">
        <f t="shared" si="4"/>
        <v>1610.4265787601278</v>
      </c>
      <c r="T181" s="124">
        <f t="shared" si="4"/>
        <v>1871.5528283402018</v>
      </c>
      <c r="U181" s="124">
        <f t="shared" si="4"/>
        <v>1812.0764711854802</v>
      </c>
      <c r="V181" s="124">
        <f t="shared" si="4"/>
        <v>1824.4101447239273</v>
      </c>
      <c r="W181" s="124">
        <f t="shared" si="4"/>
        <v>1543.5823436807575</v>
      </c>
      <c r="X181" s="124">
        <f t="shared" si="4"/>
        <v>1901.5747205685011</v>
      </c>
      <c r="Y181" s="124">
        <f t="shared" si="4"/>
        <v>1496.9475572632846</v>
      </c>
      <c r="Z181" s="124">
        <f t="shared" si="4"/>
        <v>1797.523469622995</v>
      </c>
      <c r="AA181" s="124">
        <f t="shared" si="4"/>
        <v>1591.6655738235381</v>
      </c>
      <c r="AB181" s="124">
        <f t="shared" si="4"/>
        <v>1806.1473877790534</v>
      </c>
      <c r="AC181" s="124">
        <f t="shared" si="4"/>
        <v>1744.3125048967675</v>
      </c>
      <c r="AD181" s="124">
        <f t="shared" si="4"/>
        <v>1875.2045631181063</v>
      </c>
      <c r="AE181" s="124">
        <f t="shared" si="4"/>
        <v>1550.9813853746261</v>
      </c>
      <c r="AF181" s="124">
        <f t="shared" si="4"/>
        <v>1616.064142185716</v>
      </c>
      <c r="AG181" s="124">
        <f t="shared" si="4"/>
        <v>1900.1084756603939</v>
      </c>
      <c r="AH181" s="124">
        <f t="shared" si="4"/>
        <v>1842.3120373309582</v>
      </c>
      <c r="AI181" s="124">
        <f t="shared" si="4"/>
        <v>1610.7938924291036</v>
      </c>
      <c r="AJ181" s="124">
        <f t="shared" si="4"/>
        <v>1784.1307510462593</v>
      </c>
      <c r="AK181" s="124">
        <f t="shared" si="4"/>
        <v>1374.7957719478409</v>
      </c>
      <c r="AL181" s="124">
        <f t="shared" si="4"/>
        <v>1870.8726889426744</v>
      </c>
      <c r="AM181" s="124">
        <f t="shared" si="4"/>
        <v>1468.4191525908343</v>
      </c>
      <c r="AN181" s="124">
        <f t="shared" si="4"/>
        <v>1933.8914352030968</v>
      </c>
      <c r="AO181" s="124">
        <f t="shared" si="4"/>
        <v>1535.7112484111838</v>
      </c>
      <c r="AP181" s="124">
        <f t="shared" si="4"/>
        <v>1876.9058316435378</v>
      </c>
      <c r="AQ181" s="124">
        <f t="shared" si="4"/>
        <v>1554.1788375229046</v>
      </c>
      <c r="AR181" s="124">
        <f t="shared" si="4"/>
        <v>1210.8066685470505</v>
      </c>
      <c r="AS181" s="124">
        <f t="shared" si="4"/>
        <v>1515.6245541671803</v>
      </c>
      <c r="AT181" s="124">
        <f t="shared" si="4"/>
        <v>1598.5186444008352</v>
      </c>
      <c r="AU181" s="124">
        <f t="shared" si="4"/>
        <v>1890.7081483506713</v>
      </c>
      <c r="AV181" s="124">
        <f t="shared" si="4"/>
        <v>1619.1344213081343</v>
      </c>
      <c r="AW181" s="124">
        <f t="shared" si="4"/>
        <v>1528.9175917949528</v>
      </c>
      <c r="AX181" s="124">
        <f t="shared" si="4"/>
        <v>1675.0720047033119</v>
      </c>
      <c r="AY181" s="124">
        <f t="shared" si="4"/>
        <v>1433.5181971761997</v>
      </c>
    </row>
    <row r="182" spans="1:51">
      <c r="A182" s="125"/>
      <c r="B182" s="136" t="s">
        <v>299</v>
      </c>
      <c r="C182" s="125" t="s">
        <v>293</v>
      </c>
      <c r="D182" s="125">
        <v>433.02025963674282</v>
      </c>
      <c r="E182" s="125">
        <v>512.49350104359962</v>
      </c>
      <c r="F182" s="125">
        <v>588.67208749906149</v>
      </c>
      <c r="G182" s="125">
        <v>482.40287356321835</v>
      </c>
      <c r="H182" s="125">
        <v>510.8746365763925</v>
      </c>
      <c r="I182" s="125">
        <v>469.06262711864406</v>
      </c>
      <c r="J182" s="125">
        <v>404.51865891036465</v>
      </c>
      <c r="K182" s="125">
        <v>437.29236706689534</v>
      </c>
      <c r="L182" s="125">
        <v>504.92611940298508</v>
      </c>
      <c r="M182" s="125">
        <v>419.06903089887641</v>
      </c>
      <c r="N182" s="125">
        <v>409.47630038130859</v>
      </c>
      <c r="O182" s="125">
        <v>389</v>
      </c>
      <c r="P182" s="125">
        <v>474.26385860924404</v>
      </c>
      <c r="Q182" s="125">
        <v>511.73117897727275</v>
      </c>
      <c r="R182" s="125">
        <v>425.56049382716049</v>
      </c>
      <c r="S182" s="125">
        <v>476.89064926568068</v>
      </c>
      <c r="T182" s="125">
        <v>492.25553719008263</v>
      </c>
      <c r="U182" s="125">
        <v>410.59473777777777</v>
      </c>
      <c r="V182" s="125">
        <v>382.0483080403431</v>
      </c>
      <c r="W182" s="125">
        <v>475</v>
      </c>
      <c r="X182" s="125">
        <v>479.57943301350349</v>
      </c>
      <c r="Y182" s="125">
        <v>469.55745005927963</v>
      </c>
      <c r="Z182" s="125">
        <v>544.21825573979595</v>
      </c>
      <c r="AA182" s="125">
        <v>556.41019830028324</v>
      </c>
      <c r="AB182" s="125">
        <v>416.01238532110091</v>
      </c>
      <c r="AC182" s="125">
        <v>369</v>
      </c>
      <c r="AD182" s="125">
        <v>525.73372781065086</v>
      </c>
      <c r="AE182" s="125">
        <v>448.23326446280993</v>
      </c>
      <c r="AF182" s="125">
        <v>450.58415051971406</v>
      </c>
      <c r="AG182" s="125">
        <v>468.45839736553239</v>
      </c>
      <c r="AH182" s="125">
        <v>498.12058047493406</v>
      </c>
      <c r="AI182" s="125">
        <v>417.06612903225806</v>
      </c>
      <c r="AJ182" s="125">
        <v>537.28086419753083</v>
      </c>
      <c r="AK182" s="125">
        <v>495.73504954519746</v>
      </c>
      <c r="AL182" s="125">
        <v>536.28240212068795</v>
      </c>
      <c r="AM182" s="125">
        <v>358</v>
      </c>
      <c r="AN182" s="125">
        <v>502.81544367868685</v>
      </c>
      <c r="AO182" s="125">
        <v>399</v>
      </c>
      <c r="AP182" s="125">
        <v>518.35038026761345</v>
      </c>
      <c r="AQ182" s="125">
        <v>542.46212660297658</v>
      </c>
      <c r="AR182" s="125">
        <v>483.07225848563968</v>
      </c>
      <c r="AS182" s="125">
        <v>448.07436046511629</v>
      </c>
      <c r="AT182" s="125">
        <v>442.01716300940438</v>
      </c>
      <c r="AU182" s="125">
        <v>439.01716300940438</v>
      </c>
      <c r="AV182" s="125">
        <v>542.34</v>
      </c>
      <c r="AW182" s="125">
        <v>445.06198275862067</v>
      </c>
      <c r="AX182" s="125">
        <v>494.02389946174549</v>
      </c>
      <c r="AY182" s="125">
        <v>483.46818181818185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0</v>
      </c>
      <c r="G185" s="124">
        <v>0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0</v>
      </c>
      <c r="E186" s="106">
        <v>0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0</v>
      </c>
      <c r="D187" s="106">
        <v>0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365</v>
      </c>
      <c r="D188" s="106">
        <v>344</v>
      </c>
      <c r="E188" s="106">
        <v>352</v>
      </c>
      <c r="F188" s="106">
        <v>318</v>
      </c>
      <c r="G188" s="106">
        <v>405</v>
      </c>
      <c r="H188" s="106">
        <v>468</v>
      </c>
      <c r="I188" s="106">
        <v>383</v>
      </c>
      <c r="J188" s="106">
        <v>351</v>
      </c>
      <c r="K188" s="106">
        <v>452</v>
      </c>
      <c r="L188" s="106">
        <v>446</v>
      </c>
      <c r="M188" s="106">
        <v>453</v>
      </c>
      <c r="N188" s="106">
        <v>457</v>
      </c>
      <c r="O188" s="106">
        <v>378</v>
      </c>
      <c r="P188" s="106">
        <v>437</v>
      </c>
      <c r="Q188" s="106">
        <v>496</v>
      </c>
      <c r="R188" s="106">
        <v>478</v>
      </c>
      <c r="S188" s="106">
        <v>351</v>
      </c>
      <c r="T188" s="106">
        <v>380</v>
      </c>
      <c r="U188" s="106">
        <v>399</v>
      </c>
      <c r="V188" s="106">
        <v>326</v>
      </c>
      <c r="W188" s="106">
        <v>357</v>
      </c>
      <c r="X188" s="106">
        <v>376</v>
      </c>
      <c r="Y188" s="106">
        <v>338</v>
      </c>
      <c r="Z188" s="106">
        <v>365</v>
      </c>
      <c r="AA188" s="106">
        <v>473</v>
      </c>
      <c r="AB188" s="106">
        <v>478</v>
      </c>
      <c r="AC188" s="106">
        <v>368</v>
      </c>
      <c r="AD188" s="106">
        <v>408</v>
      </c>
      <c r="AE188" s="106">
        <v>410</v>
      </c>
      <c r="AF188" s="106">
        <v>478</v>
      </c>
      <c r="AG188" s="106">
        <v>482</v>
      </c>
      <c r="AH188" s="106">
        <v>434</v>
      </c>
      <c r="AI188" s="106">
        <v>443</v>
      </c>
      <c r="AJ188" s="106">
        <v>464</v>
      </c>
      <c r="AK188" s="106">
        <v>393</v>
      </c>
      <c r="AL188" s="106">
        <v>514</v>
      </c>
      <c r="AM188" s="106">
        <v>550</v>
      </c>
      <c r="AN188" s="106">
        <v>508</v>
      </c>
      <c r="AO188" s="106">
        <v>524</v>
      </c>
      <c r="AP188" s="106">
        <v>369</v>
      </c>
      <c r="AQ188" s="106">
        <v>423</v>
      </c>
      <c r="AR188" s="106">
        <v>374</v>
      </c>
      <c r="AS188" s="106">
        <v>464</v>
      </c>
      <c r="AT188" s="106">
        <v>443</v>
      </c>
      <c r="AU188" s="106">
        <v>513</v>
      </c>
      <c r="AV188" s="106">
        <v>489</v>
      </c>
      <c r="AW188" s="106">
        <v>395</v>
      </c>
      <c r="AX188" s="106">
        <v>453</v>
      </c>
      <c r="AY188" s="106">
        <v>516</v>
      </c>
    </row>
    <row r="189" spans="1:51">
      <c r="A189" s="126" t="s">
        <v>133</v>
      </c>
      <c r="B189" s="123">
        <v>1</v>
      </c>
      <c r="C189" s="124">
        <v>0</v>
      </c>
      <c r="D189" s="124">
        <v>437.36515431753514</v>
      </c>
      <c r="E189" s="124">
        <v>241.49999999999997</v>
      </c>
      <c r="F189" s="124">
        <v>241.49999999999997</v>
      </c>
      <c r="G189" s="124">
        <v>241.49999999999997</v>
      </c>
      <c r="H189" s="124">
        <v>230.99999999999997</v>
      </c>
      <c r="I189" s="124">
        <v>0</v>
      </c>
      <c r="J189" s="124">
        <v>241.49999999999997</v>
      </c>
      <c r="K189" s="124">
        <v>241.49999999999997</v>
      </c>
      <c r="L189" s="124">
        <v>230.99999999999997</v>
      </c>
      <c r="M189" s="124">
        <v>0</v>
      </c>
      <c r="N189" s="124">
        <v>241.49999999999997</v>
      </c>
      <c r="O189" s="124">
        <v>0</v>
      </c>
      <c r="P189" s="124">
        <v>241.49999999999997</v>
      </c>
      <c r="Q189" s="124">
        <v>241.49999999999997</v>
      </c>
      <c r="R189" s="124">
        <v>230.99999999999997</v>
      </c>
      <c r="S189" s="124">
        <v>241.49999999999997</v>
      </c>
      <c r="T189" s="124">
        <v>230.99999999999997</v>
      </c>
      <c r="U189" s="124">
        <v>241.49999999999997</v>
      </c>
      <c r="V189" s="124">
        <v>241.49999999999997</v>
      </c>
      <c r="W189" s="124">
        <v>0</v>
      </c>
      <c r="X189" s="124">
        <v>241.49999999999997</v>
      </c>
      <c r="Y189" s="124">
        <v>241.49999999999997</v>
      </c>
      <c r="Z189" s="124">
        <v>230.99999999999997</v>
      </c>
      <c r="AA189" s="124">
        <v>241.49999999999997</v>
      </c>
      <c r="AB189" s="124">
        <v>241.49999999999997</v>
      </c>
      <c r="AC189" s="124">
        <v>0</v>
      </c>
      <c r="AD189" s="124">
        <v>230.99999999999997</v>
      </c>
      <c r="AE189" s="124">
        <v>241.49999999999997</v>
      </c>
      <c r="AF189" s="124">
        <v>230.99999999999997</v>
      </c>
      <c r="AG189" s="124">
        <v>241.49999999999997</v>
      </c>
      <c r="AH189" s="124">
        <v>230.99999999999997</v>
      </c>
      <c r="AI189" s="124">
        <v>0</v>
      </c>
      <c r="AJ189" s="124">
        <v>241.49999999999997</v>
      </c>
      <c r="AK189" s="124">
        <v>0</v>
      </c>
      <c r="AL189" s="124">
        <v>230.99999999999997</v>
      </c>
      <c r="AM189" s="124">
        <v>0</v>
      </c>
      <c r="AN189" s="124">
        <v>241.49999999999997</v>
      </c>
      <c r="AO189" s="124">
        <v>0</v>
      </c>
      <c r="AP189" s="124">
        <v>0</v>
      </c>
      <c r="AQ189" s="124">
        <v>230.99999999999997</v>
      </c>
      <c r="AR189" s="124">
        <v>241.49999999999997</v>
      </c>
      <c r="AS189" s="124">
        <v>0</v>
      </c>
      <c r="AT189" s="124">
        <v>241.49999999999997</v>
      </c>
      <c r="AU189" s="124">
        <v>241.49999999999997</v>
      </c>
      <c r="AV189" s="124">
        <v>230.99999999999997</v>
      </c>
      <c r="AW189" s="124">
        <v>0</v>
      </c>
      <c r="AX189" s="124">
        <v>241.49999999999997</v>
      </c>
      <c r="AY189" s="124">
        <v>241.49999999999997</v>
      </c>
    </row>
    <row r="190" spans="1:51">
      <c r="A190" s="109"/>
      <c r="B190" s="119">
        <v>2</v>
      </c>
      <c r="C190" s="106">
        <v>0</v>
      </c>
      <c r="D190" s="106">
        <v>0</v>
      </c>
      <c r="E190" s="106">
        <v>0</v>
      </c>
      <c r="F190" s="106">
        <v>0</v>
      </c>
      <c r="G190" s="106">
        <v>0</v>
      </c>
      <c r="H190" s="106">
        <v>0</v>
      </c>
      <c r="I190" s="106">
        <v>10.5</v>
      </c>
      <c r="J190" s="106">
        <v>241.49999999999997</v>
      </c>
      <c r="K190" s="106">
        <v>0</v>
      </c>
      <c r="L190" s="106">
        <v>0</v>
      </c>
      <c r="M190" s="106">
        <v>10.5</v>
      </c>
      <c r="N190" s="106">
        <v>241.49999999999997</v>
      </c>
      <c r="O190" s="106">
        <v>0</v>
      </c>
      <c r="P190" s="106">
        <v>241.49999999999997</v>
      </c>
      <c r="Q190" s="106">
        <v>0</v>
      </c>
      <c r="R190" s="106">
        <v>0</v>
      </c>
      <c r="S190" s="106">
        <v>10.5</v>
      </c>
      <c r="T190" s="106">
        <v>0</v>
      </c>
      <c r="U190" s="106">
        <v>10.5</v>
      </c>
      <c r="V190" s="106">
        <v>0</v>
      </c>
      <c r="W190" s="106">
        <v>0</v>
      </c>
      <c r="X190" s="106">
        <v>241.49999999999997</v>
      </c>
      <c r="Y190" s="106">
        <v>0</v>
      </c>
      <c r="Z190" s="106">
        <v>0</v>
      </c>
      <c r="AA190" s="106">
        <v>10.5</v>
      </c>
      <c r="AB190" s="106">
        <v>0</v>
      </c>
      <c r="AC190" s="106">
        <v>0</v>
      </c>
      <c r="AD190" s="106">
        <v>241.49999999999997</v>
      </c>
      <c r="AE190" s="106">
        <v>0</v>
      </c>
      <c r="AF190" s="106">
        <v>0</v>
      </c>
      <c r="AG190" s="106">
        <v>10.5</v>
      </c>
      <c r="AH190" s="106">
        <v>0</v>
      </c>
      <c r="AI190" s="106">
        <v>10.5</v>
      </c>
      <c r="AJ190" s="106">
        <v>0</v>
      </c>
      <c r="AK190" s="106">
        <v>0</v>
      </c>
      <c r="AL190" s="106">
        <v>241.49999999999997</v>
      </c>
      <c r="AM190" s="106">
        <v>0</v>
      </c>
      <c r="AN190" s="106">
        <v>241.49999999999997</v>
      </c>
      <c r="AO190" s="106">
        <v>0</v>
      </c>
      <c r="AP190" s="106">
        <v>241.49999999999997</v>
      </c>
      <c r="AQ190" s="106">
        <v>0</v>
      </c>
      <c r="AR190" s="106">
        <v>0</v>
      </c>
      <c r="AS190" s="106">
        <v>0</v>
      </c>
      <c r="AT190" s="106">
        <v>0</v>
      </c>
      <c r="AU190" s="106">
        <v>0</v>
      </c>
      <c r="AV190" s="106">
        <v>0</v>
      </c>
      <c r="AW190" s="106">
        <v>10.5</v>
      </c>
      <c r="AX190" s="106">
        <v>241.49999999999997</v>
      </c>
      <c r="AY190" s="106">
        <v>0</v>
      </c>
    </row>
    <row r="191" spans="1:51">
      <c r="A191" s="109"/>
      <c r="B191" s="120">
        <v>3</v>
      </c>
      <c r="C191" s="106">
        <v>0</v>
      </c>
      <c r="D191" s="106">
        <v>0</v>
      </c>
      <c r="E191" s="106">
        <v>437.36515431753514</v>
      </c>
      <c r="F191" s="106">
        <v>0</v>
      </c>
      <c r="G191" s="106">
        <v>0</v>
      </c>
      <c r="H191" s="106">
        <v>0</v>
      </c>
      <c r="I191" s="106">
        <v>0</v>
      </c>
      <c r="J191" s="106">
        <v>0</v>
      </c>
      <c r="K191" s="106">
        <v>0</v>
      </c>
      <c r="L191" s="106">
        <v>0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10.5</v>
      </c>
      <c r="AG191" s="106">
        <v>0</v>
      </c>
      <c r="AH191" s="106">
        <v>0</v>
      </c>
      <c r="AI191" s="106">
        <v>0</v>
      </c>
      <c r="AJ191" s="106">
        <v>0</v>
      </c>
      <c r="AK191" s="106">
        <v>241.49999999999997</v>
      </c>
      <c r="AL191" s="106">
        <v>0</v>
      </c>
      <c r="AM191" s="106">
        <v>0</v>
      </c>
      <c r="AN191" s="106">
        <v>10.5</v>
      </c>
      <c r="AO191" s="106">
        <v>0</v>
      </c>
      <c r="AP191" s="106">
        <v>0</v>
      </c>
      <c r="AQ191" s="106">
        <v>0</v>
      </c>
      <c r="AR191" s="106">
        <v>0</v>
      </c>
      <c r="AS191" s="106">
        <v>10.5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0</v>
      </c>
      <c r="G192" s="106">
        <v>0</v>
      </c>
      <c r="H192" s="106">
        <v>0</v>
      </c>
      <c r="I192" s="106">
        <v>0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262.8786932568355</v>
      </c>
      <c r="D197" s="106">
        <v>262.8786932568355</v>
      </c>
      <c r="E197" s="106">
        <v>187.85897427832242</v>
      </c>
      <c r="F197" s="106">
        <v>264.56028329016374</v>
      </c>
      <c r="G197" s="106">
        <v>480.30432634401689</v>
      </c>
      <c r="H197" s="106">
        <v>466.81059033330598</v>
      </c>
      <c r="I197" s="106">
        <v>556.06262711864406</v>
      </c>
      <c r="J197" s="106">
        <v>466.00312973516702</v>
      </c>
      <c r="K197" s="106">
        <v>472.42575254160988</v>
      </c>
      <c r="L197" s="106">
        <v>361.12048315947902</v>
      </c>
      <c r="M197" s="106">
        <v>354.47859394569764</v>
      </c>
      <c r="N197" s="106">
        <v>139.50892516403746</v>
      </c>
      <c r="O197" s="106">
        <v>46.290224146870059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92.515529175197685</v>
      </c>
      <c r="K198" s="106">
        <v>123.86661452528551</v>
      </c>
      <c r="L198" s="106">
        <v>195.80563624350611</v>
      </c>
      <c r="M198" s="106">
        <v>304.59043695317871</v>
      </c>
      <c r="N198" s="106">
        <v>388.96737521727118</v>
      </c>
      <c r="O198" s="106">
        <v>563.70977585312994</v>
      </c>
      <c r="P198" s="106">
        <v>552.26385860924404</v>
      </c>
      <c r="Q198" s="106">
        <v>444.87430114658946</v>
      </c>
      <c r="R198" s="106">
        <v>447.35653892038113</v>
      </c>
      <c r="S198" s="106">
        <v>265.19108624364276</v>
      </c>
      <c r="T198" s="106">
        <v>21.279498064510335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163.85687783068329</v>
      </c>
      <c r="R199" s="106">
        <v>196.20395490677936</v>
      </c>
      <c r="S199" s="106">
        <v>383.69956302203798</v>
      </c>
      <c r="T199" s="106">
        <v>492.97603912557236</v>
      </c>
      <c r="U199" s="106">
        <v>605.59473777777771</v>
      </c>
      <c r="V199" s="106">
        <v>494.90306230741987</v>
      </c>
      <c r="W199" s="106">
        <v>362.24502378927264</v>
      </c>
      <c r="X199" s="106">
        <v>57.880934957798559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113.14524573292317</v>
      </c>
      <c r="W200" s="106">
        <v>203.75497621072736</v>
      </c>
      <c r="X200" s="106">
        <v>449.69849805570493</v>
      </c>
      <c r="Y200" s="106">
        <v>565.55745005927963</v>
      </c>
      <c r="Z200" s="106">
        <v>350.51599348933621</v>
      </c>
      <c r="AA200" s="106">
        <v>141.43477580294564</v>
      </c>
      <c r="AB200" s="106">
        <v>52.788434206155102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162.70226225045974</v>
      </c>
      <c r="AA201" s="106">
        <v>440.9754224973376</v>
      </c>
      <c r="AB201" s="106">
        <v>528.22395111494586</v>
      </c>
      <c r="AC201" s="106">
        <v>718</v>
      </c>
      <c r="AD201" s="106">
        <v>554.55411821381688</v>
      </c>
      <c r="AE201" s="106">
        <v>414.3604184698483</v>
      </c>
      <c r="AF201" s="106">
        <v>137.11751071782049</v>
      </c>
      <c r="AG201" s="106">
        <v>124.05703410862657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0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0</v>
      </c>
      <c r="K202" s="106">
        <v>0</v>
      </c>
      <c r="L202" s="106">
        <v>0</v>
      </c>
      <c r="M202" s="106">
        <v>0</v>
      </c>
      <c r="N202" s="106">
        <v>0</v>
      </c>
      <c r="O202" s="106">
        <v>0</v>
      </c>
      <c r="P202" s="106">
        <v>0</v>
      </c>
      <c r="Q202" s="106">
        <v>0</v>
      </c>
      <c r="R202" s="106">
        <v>0</v>
      </c>
      <c r="S202" s="106">
        <v>0</v>
      </c>
      <c r="T202" s="106">
        <v>0</v>
      </c>
      <c r="U202" s="106">
        <v>0</v>
      </c>
      <c r="V202" s="106">
        <v>0</v>
      </c>
      <c r="W202" s="106">
        <v>0</v>
      </c>
      <c r="X202" s="106">
        <v>0</v>
      </c>
      <c r="Y202" s="106">
        <v>0</v>
      </c>
      <c r="Z202" s="106">
        <v>0</v>
      </c>
      <c r="AA202" s="106">
        <v>0</v>
      </c>
      <c r="AB202" s="106">
        <v>0</v>
      </c>
      <c r="AC202" s="106">
        <v>0</v>
      </c>
      <c r="AD202" s="106">
        <v>54.179609596833984</v>
      </c>
      <c r="AE202" s="106">
        <v>94.872845992961629</v>
      </c>
      <c r="AF202" s="106">
        <v>365.46663980189356</v>
      </c>
      <c r="AG202" s="106">
        <v>553.40136325690582</v>
      </c>
      <c r="AH202" s="106">
        <v>603.12058047493406</v>
      </c>
      <c r="AI202" s="106">
        <v>490.67533518088487</v>
      </c>
      <c r="AJ202" s="106">
        <v>380.21387451433191</v>
      </c>
      <c r="AK202" s="106">
        <v>87.421154977969763</v>
      </c>
      <c r="AL202" s="106">
        <v>5.8348732507631667</v>
      </c>
      <c r="AM202" s="106">
        <v>0</v>
      </c>
      <c r="AN202" s="106">
        <v>0</v>
      </c>
      <c r="AO202" s="106">
        <v>0</v>
      </c>
      <c r="AP202" s="106">
        <v>0</v>
      </c>
      <c r="AQ202" s="106">
        <v>0</v>
      </c>
      <c r="AR202" s="106">
        <v>0</v>
      </c>
      <c r="AS202" s="106">
        <v>0</v>
      </c>
      <c r="AT202" s="106">
        <v>0</v>
      </c>
      <c r="AU202" s="106">
        <v>0</v>
      </c>
      <c r="AV202" s="106">
        <v>0</v>
      </c>
      <c r="AW202" s="106">
        <v>0</v>
      </c>
      <c r="AX202" s="106">
        <v>0</v>
      </c>
      <c r="AY202" s="106">
        <v>0</v>
      </c>
    </row>
    <row r="203" spans="1:51">
      <c r="A203" s="109"/>
      <c r="B203" s="127">
        <v>7</v>
      </c>
      <c r="C203" s="106">
        <v>0</v>
      </c>
      <c r="D203" s="106">
        <v>0</v>
      </c>
      <c r="E203" s="106">
        <v>0</v>
      </c>
      <c r="F203" s="106">
        <v>0</v>
      </c>
      <c r="G203" s="106">
        <v>0</v>
      </c>
      <c r="H203" s="106">
        <v>0</v>
      </c>
      <c r="I203" s="106">
        <v>0</v>
      </c>
      <c r="J203" s="106">
        <v>0</v>
      </c>
      <c r="K203" s="106">
        <v>0</v>
      </c>
      <c r="L203" s="106">
        <v>0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56.390793851373246</v>
      </c>
      <c r="AJ203" s="106">
        <v>266.06698968319893</v>
      </c>
      <c r="AK203" s="106">
        <v>433.31389456722775</v>
      </c>
      <c r="AL203" s="106">
        <v>585.44752886992478</v>
      </c>
      <c r="AM203" s="106">
        <v>488</v>
      </c>
      <c r="AN203" s="106">
        <v>509.54651090045138</v>
      </c>
      <c r="AO203" s="106">
        <v>334.21457420411105</v>
      </c>
      <c r="AP203" s="106">
        <v>25.307086204922484</v>
      </c>
      <c r="AQ203" s="106">
        <v>0</v>
      </c>
      <c r="AR203" s="106">
        <v>0</v>
      </c>
      <c r="AS203" s="106">
        <v>0</v>
      </c>
      <c r="AT203" s="106">
        <v>0</v>
      </c>
      <c r="AU203" s="106">
        <v>0</v>
      </c>
      <c r="AV203" s="106">
        <v>0</v>
      </c>
      <c r="AW203" s="106">
        <v>0</v>
      </c>
      <c r="AX203" s="106">
        <v>0</v>
      </c>
      <c r="AY203" s="106">
        <v>0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0</v>
      </c>
      <c r="F204" s="106">
        <v>0</v>
      </c>
      <c r="G204" s="106">
        <v>0</v>
      </c>
      <c r="H204" s="106">
        <v>0</v>
      </c>
      <c r="I204" s="106">
        <v>0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207.26893277823547</v>
      </c>
      <c r="AO204" s="106">
        <v>314.78542579588895</v>
      </c>
      <c r="AP204" s="106">
        <v>465.04329406269096</v>
      </c>
      <c r="AQ204" s="106">
        <v>512.46212660297658</v>
      </c>
      <c r="AR204" s="106">
        <v>341.02407956371934</v>
      </c>
      <c r="AS204" s="106">
        <v>52.08160037535049</v>
      </c>
      <c r="AT204" s="106">
        <v>171.66541456880213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161.04817892192034</v>
      </c>
      <c r="AS205" s="106">
        <v>432.9927600897658</v>
      </c>
      <c r="AT205" s="106">
        <v>544.35174844060225</v>
      </c>
      <c r="AU205" s="106">
        <v>545.01716300940438</v>
      </c>
      <c r="AV205" s="106">
        <v>457.37412342750497</v>
      </c>
      <c r="AW205" s="106">
        <v>507.38573803990857</v>
      </c>
      <c r="AX205" s="106">
        <v>252.42149942318395</v>
      </c>
      <c r="AY205" s="106">
        <v>192.64570421307417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94.965876572495063</v>
      </c>
      <c r="AW206" s="106">
        <v>179.67624471871216</v>
      </c>
      <c r="AX206" s="106">
        <v>331.60240003856154</v>
      </c>
      <c r="AY206" s="106">
        <v>413.82247760510768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463.36382284084254</v>
      </c>
      <c r="D209" s="124">
        <v>433.02025963674282</v>
      </c>
      <c r="E209" s="124">
        <v>512.49350104359962</v>
      </c>
      <c r="F209" s="124">
        <v>520.79432779173123</v>
      </c>
      <c r="G209" s="124">
        <v>16.210184053051421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0</v>
      </c>
      <c r="F210" s="110">
        <v>67.877759707330213</v>
      </c>
      <c r="G210" s="110">
        <v>466.19268951016693</v>
      </c>
      <c r="H210" s="110">
        <v>510.8746365763925</v>
      </c>
      <c r="I210" s="110">
        <v>371.22626160057257</v>
      </c>
      <c r="J210" s="110">
        <v>250.78481817328577</v>
      </c>
      <c r="K210" s="110">
        <v>235.87442783151096</v>
      </c>
      <c r="L210" s="110">
        <v>257.45602665488752</v>
      </c>
      <c r="M210" s="110">
        <v>164.57471779817405</v>
      </c>
      <c r="N210" s="110">
        <v>111.6173218337911</v>
      </c>
      <c r="O210" s="110">
        <v>39.636818099560173</v>
      </c>
      <c r="P210" s="110">
        <v>89.931625729966811</v>
      </c>
      <c r="Q210" s="110">
        <v>97.199066415742038</v>
      </c>
      <c r="R210" s="110">
        <v>81.373942023371569</v>
      </c>
      <c r="S210" s="110">
        <v>67.938112882601274</v>
      </c>
      <c r="T210" s="110">
        <v>126.99922037584673</v>
      </c>
      <c r="U210" s="110">
        <v>37.147069497179189</v>
      </c>
      <c r="V210" s="110">
        <v>0</v>
      </c>
      <c r="W210" s="110">
        <v>59.758022786005142</v>
      </c>
      <c r="X210" s="110">
        <v>109.2803466812411</v>
      </c>
      <c r="Y210" s="110">
        <v>68.519730146587051</v>
      </c>
      <c r="Z210" s="110">
        <v>180.02985340032336</v>
      </c>
      <c r="AA210" s="110">
        <v>166.21866685379354</v>
      </c>
      <c r="AB210" s="110">
        <v>119.29994736957843</v>
      </c>
      <c r="AC210" s="110">
        <v>0</v>
      </c>
      <c r="AD210" s="110">
        <v>106.91061873027706</v>
      </c>
      <c r="AE210" s="110">
        <v>95.587483163667173</v>
      </c>
      <c r="AF210" s="110">
        <v>103.66175933213066</v>
      </c>
      <c r="AG210" s="110">
        <v>6.9787246100198104</v>
      </c>
      <c r="AH210" s="110">
        <v>90.349312773000634</v>
      </c>
      <c r="AI210" s="110">
        <v>68.102348519877239</v>
      </c>
      <c r="AJ210" s="110">
        <v>172.13909036429681</v>
      </c>
      <c r="AK210" s="110">
        <v>144.6650340119545</v>
      </c>
      <c r="AL210" s="110">
        <v>225.20007492240882</v>
      </c>
      <c r="AM210" s="110">
        <v>15.732370548655297</v>
      </c>
      <c r="AN210" s="110">
        <v>100.19964271182886</v>
      </c>
      <c r="AO210" s="110">
        <v>157.02813668647144</v>
      </c>
      <c r="AP210" s="110">
        <v>100.53610192432046</v>
      </c>
      <c r="AQ210" s="110">
        <v>300.72492028486982</v>
      </c>
      <c r="AR210" s="110">
        <v>200.58756533101541</v>
      </c>
      <c r="AS210" s="110">
        <v>52.581852006126098</v>
      </c>
      <c r="AT210" s="110">
        <v>232.95310712742693</v>
      </c>
      <c r="AU210" s="110">
        <v>57.743964486263735</v>
      </c>
      <c r="AV210" s="110">
        <v>120.59158779305727</v>
      </c>
      <c r="AW210" s="110">
        <v>117.19009430166352</v>
      </c>
      <c r="AX210" s="110">
        <v>41.317026569897791</v>
      </c>
      <c r="AY210" s="110">
        <v>85.075413413847059</v>
      </c>
    </row>
    <row r="211" spans="1:51">
      <c r="A211" s="109"/>
      <c r="B211" s="119">
        <v>3</v>
      </c>
      <c r="C211" s="106">
        <v>0</v>
      </c>
      <c r="D211" s="110">
        <v>0</v>
      </c>
      <c r="E211" s="110">
        <v>0</v>
      </c>
      <c r="F211" s="110">
        <v>0</v>
      </c>
      <c r="G211" s="110">
        <v>0</v>
      </c>
      <c r="H211" s="110">
        <v>0</v>
      </c>
      <c r="I211" s="110">
        <v>97.83636551807146</v>
      </c>
      <c r="J211" s="110">
        <v>153.73384073707888</v>
      </c>
      <c r="K211" s="110">
        <v>201.41793923538438</v>
      </c>
      <c r="L211" s="110">
        <v>247.47009274809758</v>
      </c>
      <c r="M211" s="110">
        <v>254.49431310070236</v>
      </c>
      <c r="N211" s="110">
        <v>297.85897854751749</v>
      </c>
      <c r="O211" s="110">
        <v>349.36318190043983</v>
      </c>
      <c r="P211" s="110">
        <v>384.33223287927723</v>
      </c>
      <c r="Q211" s="110">
        <v>414.53211256153071</v>
      </c>
      <c r="R211" s="110">
        <v>344.18655180378892</v>
      </c>
      <c r="S211" s="110">
        <v>408.9525363830794</v>
      </c>
      <c r="T211" s="110">
        <v>365.2563168142359</v>
      </c>
      <c r="U211" s="110">
        <v>373.44766828059858</v>
      </c>
      <c r="V211" s="110">
        <v>382.0483080403431</v>
      </c>
      <c r="W211" s="110">
        <v>411.97616800723779</v>
      </c>
      <c r="X211" s="110">
        <v>370.29908633226239</v>
      </c>
      <c r="Y211" s="110">
        <v>401.03771991269258</v>
      </c>
      <c r="Z211" s="110">
        <v>364.18840233947259</v>
      </c>
      <c r="AA211" s="110">
        <v>390.19153144648971</v>
      </c>
      <c r="AB211" s="110">
        <v>296.71243795152247</v>
      </c>
      <c r="AC211" s="110">
        <v>369</v>
      </c>
      <c r="AD211" s="110">
        <v>411.97616800723779</v>
      </c>
      <c r="AE211" s="110">
        <v>352.64578129914275</v>
      </c>
      <c r="AF211" s="110">
        <v>346.9223911875834</v>
      </c>
      <c r="AG211" s="110">
        <v>461.47967275551258</v>
      </c>
      <c r="AH211" s="110">
        <v>407.77126770193343</v>
      </c>
      <c r="AI211" s="110">
        <v>348.96378051238082</v>
      </c>
      <c r="AJ211" s="110">
        <v>365.14177383323403</v>
      </c>
      <c r="AK211" s="110">
        <v>351.07001553324295</v>
      </c>
      <c r="AL211" s="110">
        <v>311.08232719827913</v>
      </c>
      <c r="AM211" s="110">
        <v>342.2676294513447</v>
      </c>
      <c r="AN211" s="110">
        <v>402.61580096685799</v>
      </c>
      <c r="AO211" s="110">
        <v>241.97186331352856</v>
      </c>
      <c r="AP211" s="110">
        <v>417.81427834329298</v>
      </c>
      <c r="AQ211" s="110">
        <v>241.73720631810676</v>
      </c>
      <c r="AR211" s="110">
        <v>282.48469315462427</v>
      </c>
      <c r="AS211" s="110">
        <v>395.49250845899019</v>
      </c>
      <c r="AT211" s="110">
        <v>209.06405588197745</v>
      </c>
      <c r="AU211" s="110">
        <v>381.27319852314065</v>
      </c>
      <c r="AV211" s="110">
        <v>421.74841220694276</v>
      </c>
      <c r="AW211" s="110">
        <v>327.87188845695715</v>
      </c>
      <c r="AX211" s="110">
        <v>452.70687289184769</v>
      </c>
      <c r="AY211" s="110">
        <v>398.39276840433479</v>
      </c>
    </row>
    <row r="212" spans="1:51">
      <c r="A212" s="109"/>
      <c r="B212" s="119">
        <v>4</v>
      </c>
      <c r="C212" s="106">
        <v>0</v>
      </c>
      <c r="D212" s="110">
        <v>0</v>
      </c>
      <c r="E212" s="110">
        <v>0</v>
      </c>
      <c r="F212" s="110">
        <v>0</v>
      </c>
      <c r="G212" s="110">
        <v>0</v>
      </c>
      <c r="H212" s="110">
        <v>0</v>
      </c>
      <c r="I212" s="110">
        <v>0</v>
      </c>
      <c r="J212" s="110">
        <v>0</v>
      </c>
      <c r="K212" s="110">
        <v>0</v>
      </c>
      <c r="L212" s="110">
        <v>0</v>
      </c>
      <c r="M212" s="110">
        <v>0</v>
      </c>
      <c r="N212" s="110">
        <v>0</v>
      </c>
      <c r="O212" s="110">
        <v>0</v>
      </c>
      <c r="P212" s="110">
        <v>0</v>
      </c>
      <c r="Q212" s="110">
        <v>0</v>
      </c>
      <c r="R212" s="110">
        <v>0</v>
      </c>
      <c r="S212" s="110">
        <v>0</v>
      </c>
      <c r="T212" s="110">
        <v>0</v>
      </c>
      <c r="U212" s="110">
        <v>0</v>
      </c>
      <c r="V212" s="110">
        <v>0</v>
      </c>
      <c r="W212" s="110">
        <v>3.2658092067570883</v>
      </c>
      <c r="X212" s="110">
        <v>0</v>
      </c>
      <c r="Y212" s="110">
        <v>0</v>
      </c>
      <c r="Z212" s="110">
        <v>0</v>
      </c>
      <c r="AA212" s="110">
        <v>0</v>
      </c>
      <c r="AB212" s="110">
        <v>0</v>
      </c>
      <c r="AC212" s="110">
        <v>0</v>
      </c>
      <c r="AD212" s="110">
        <v>6.8469410731360218</v>
      </c>
      <c r="AE212" s="110">
        <v>0</v>
      </c>
      <c r="AF212" s="110">
        <v>0</v>
      </c>
      <c r="AG212" s="110">
        <v>0</v>
      </c>
      <c r="AH212" s="110">
        <v>0</v>
      </c>
      <c r="AI212" s="110">
        <v>0</v>
      </c>
      <c r="AJ212" s="110">
        <v>0</v>
      </c>
      <c r="AK212" s="110">
        <v>0</v>
      </c>
      <c r="AL212" s="110">
        <v>0</v>
      </c>
      <c r="AM212" s="110">
        <v>0</v>
      </c>
      <c r="AN212" s="110">
        <v>0</v>
      </c>
      <c r="AO212" s="110">
        <v>0</v>
      </c>
      <c r="AP212" s="110">
        <v>0</v>
      </c>
      <c r="AQ212" s="110">
        <v>0</v>
      </c>
      <c r="AR212" s="110">
        <v>0</v>
      </c>
      <c r="AS212" s="110">
        <v>0</v>
      </c>
      <c r="AT212" s="110">
        <v>0</v>
      </c>
      <c r="AU212" s="110">
        <v>0</v>
      </c>
      <c r="AV212" s="110">
        <v>0</v>
      </c>
      <c r="AW212" s="110">
        <v>0</v>
      </c>
      <c r="AX212" s="110">
        <v>0</v>
      </c>
      <c r="AY212" s="110">
        <v>0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0</v>
      </c>
      <c r="M213" s="110">
        <v>0</v>
      </c>
      <c r="N213" s="110">
        <v>0</v>
      </c>
      <c r="O213" s="110">
        <v>0</v>
      </c>
      <c r="P213" s="110">
        <v>0</v>
      </c>
      <c r="Q213" s="110">
        <v>0</v>
      </c>
      <c r="R213" s="110">
        <v>0</v>
      </c>
      <c r="S213" s="110">
        <v>0</v>
      </c>
      <c r="T213" s="110">
        <v>0</v>
      </c>
      <c r="U213" s="110">
        <v>0</v>
      </c>
      <c r="V213" s="110">
        <v>0</v>
      </c>
      <c r="W213" s="110">
        <v>0</v>
      </c>
      <c r="X213" s="110">
        <v>0</v>
      </c>
      <c r="Y213" s="110">
        <v>0</v>
      </c>
      <c r="Z213" s="110">
        <v>0</v>
      </c>
      <c r="AA213" s="110">
        <v>0</v>
      </c>
      <c r="AB213" s="110">
        <v>0</v>
      </c>
      <c r="AC213" s="110">
        <v>0</v>
      </c>
      <c r="AD213" s="110">
        <v>0</v>
      </c>
      <c r="AE213" s="110">
        <v>0</v>
      </c>
      <c r="AF213" s="110">
        <v>0</v>
      </c>
      <c r="AG213" s="110">
        <v>0</v>
      </c>
      <c r="AH213" s="110">
        <v>0</v>
      </c>
      <c r="AI213" s="110">
        <v>0</v>
      </c>
      <c r="AJ213" s="110">
        <v>0</v>
      </c>
      <c r="AK213" s="110">
        <v>0</v>
      </c>
      <c r="AL213" s="110">
        <v>0</v>
      </c>
      <c r="AM213" s="110">
        <v>0</v>
      </c>
      <c r="AN213" s="110">
        <v>0</v>
      </c>
      <c r="AO213" s="110">
        <v>0</v>
      </c>
      <c r="AP213" s="110">
        <v>0</v>
      </c>
      <c r="AQ213" s="110">
        <v>0</v>
      </c>
      <c r="AR213" s="110">
        <v>0</v>
      </c>
      <c r="AS213" s="110">
        <v>0</v>
      </c>
      <c r="AT213" s="110">
        <v>0</v>
      </c>
      <c r="AU213" s="110">
        <v>0</v>
      </c>
      <c r="AV213" s="110">
        <v>0</v>
      </c>
      <c r="AW213" s="110">
        <v>0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122108.33328090957</v>
      </c>
      <c r="E259" s="124">
        <f t="shared" ref="E259:AX259" si="5">F$14*$B$259</f>
        <v>171964.18413860642</v>
      </c>
      <c r="F259" s="124">
        <f t="shared" si="5"/>
        <v>312197.81212361099</v>
      </c>
      <c r="G259" s="124">
        <f t="shared" si="5"/>
        <v>303426.88371664891</v>
      </c>
      <c r="H259" s="124">
        <f t="shared" si="5"/>
        <v>421575.80159099714</v>
      </c>
      <c r="I259" s="124">
        <f t="shared" si="5"/>
        <v>383415.33376929414</v>
      </c>
      <c r="J259" s="124">
        <f t="shared" si="5"/>
        <v>434350.40271032538</v>
      </c>
      <c r="K259" s="124">
        <f t="shared" si="5"/>
        <v>432712.09807322751</v>
      </c>
      <c r="L259" s="124">
        <f t="shared" si="5"/>
        <v>483239.87995592976</v>
      </c>
      <c r="M259" s="124">
        <f t="shared" si="5"/>
        <v>457092.15566115879</v>
      </c>
      <c r="N259" s="124">
        <f t="shared" si="5"/>
        <v>495567.12438141828</v>
      </c>
      <c r="O259" s="124">
        <f t="shared" si="5"/>
        <v>416700.86643468973</v>
      </c>
      <c r="P259" s="124">
        <f t="shared" si="5"/>
        <v>540186.46626257244</v>
      </c>
      <c r="Q259" s="124">
        <f t="shared" si="5"/>
        <v>492808.63148998981</v>
      </c>
      <c r="R259" s="124">
        <f t="shared" si="5"/>
        <v>481012.66302388732</v>
      </c>
      <c r="S259" s="124">
        <f t="shared" si="5"/>
        <v>454127.72503679572</v>
      </c>
      <c r="T259" s="124">
        <f t="shared" si="5"/>
        <v>527763.28919923538</v>
      </c>
      <c r="U259" s="124">
        <f t="shared" si="5"/>
        <v>510991.42072389968</v>
      </c>
      <c r="V259" s="124">
        <f t="shared" si="5"/>
        <v>514469.420391338</v>
      </c>
      <c r="W259" s="124">
        <f t="shared" si="5"/>
        <v>435278.17249662947</v>
      </c>
      <c r="X259" s="124">
        <f t="shared" si="5"/>
        <v>536229.22847194294</v>
      </c>
      <c r="Y259" s="124">
        <f t="shared" si="5"/>
        <v>422127.52673440601</v>
      </c>
      <c r="Z259" s="124">
        <f t="shared" si="5"/>
        <v>506887.58787663223</v>
      </c>
      <c r="AA259" s="124">
        <f t="shared" si="5"/>
        <v>448837.26808357215</v>
      </c>
      <c r="AB259" s="124">
        <f t="shared" si="5"/>
        <v>509319.46548270702</v>
      </c>
      <c r="AC259" s="124">
        <f t="shared" si="5"/>
        <v>491882.51116165449</v>
      </c>
      <c r="AD259" s="124">
        <f t="shared" si="5"/>
        <v>528793.04990301374</v>
      </c>
      <c r="AE259" s="124">
        <f t="shared" si="5"/>
        <v>437364.64450113144</v>
      </c>
      <c r="AF259" s="124">
        <f t="shared" si="5"/>
        <v>455717.47391884914</v>
      </c>
      <c r="AG259" s="124">
        <f t="shared" si="5"/>
        <v>535815.75885262119</v>
      </c>
      <c r="AH259" s="124">
        <f t="shared" si="5"/>
        <v>519517.6143734213</v>
      </c>
      <c r="AI259" s="124">
        <f t="shared" si="5"/>
        <v>454231.30462438264</v>
      </c>
      <c r="AJ259" s="124">
        <f t="shared" si="5"/>
        <v>503110.94577476534</v>
      </c>
      <c r="AK259" s="124">
        <f t="shared" si="5"/>
        <v>387681.67673036928</v>
      </c>
      <c r="AL259" s="124">
        <f t="shared" si="5"/>
        <v>527571.49519795598</v>
      </c>
      <c r="AM259" s="124">
        <f t="shared" si="5"/>
        <v>414082.73929504113</v>
      </c>
      <c r="AN259" s="124">
        <f t="shared" si="5"/>
        <v>545342.28975100559</v>
      </c>
      <c r="AO259" s="124">
        <f t="shared" si="5"/>
        <v>433058.58506838954</v>
      </c>
      <c r="AP259" s="124">
        <f t="shared" si="5"/>
        <v>529272.79434794572</v>
      </c>
      <c r="AQ259" s="124">
        <f t="shared" si="5"/>
        <v>438266.3010492553</v>
      </c>
      <c r="AR259" s="124">
        <f t="shared" si="5"/>
        <v>341438.02958716266</v>
      </c>
      <c r="AS259" s="124">
        <f t="shared" si="5"/>
        <v>427394.29407813406</v>
      </c>
      <c r="AT259" s="124">
        <f t="shared" si="5"/>
        <v>450769.78049477481</v>
      </c>
      <c r="AU259" s="124">
        <f t="shared" si="5"/>
        <v>533164.93992546946</v>
      </c>
      <c r="AV259" s="124">
        <f t="shared" si="5"/>
        <v>456583.26866632857</v>
      </c>
      <c r="AW259" s="124">
        <f t="shared" si="5"/>
        <v>431142.82693045231</v>
      </c>
      <c r="AX259" s="124">
        <f t="shared" si="5"/>
        <v>472357.230563347</v>
      </c>
      <c r="AY259" s="124">
        <f>AZ$14*$B$259</f>
        <v>404240.9422872811</v>
      </c>
      <c r="AZ259" s="139">
        <f>SUM($D259:$AY259)</f>
        <v>21533190.238193173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508338.99428043829</v>
      </c>
      <c r="E260" s="125">
        <f t="shared" ref="E260:AY260" si="6">(E$175-E$176+E$177-E$178+E$179-E$180+E$181-E$182)*$B$260</f>
        <v>612624.28983524942</v>
      </c>
      <c r="F260" s="125">
        <f t="shared" si="6"/>
        <v>738857.11123350298</v>
      </c>
      <c r="G260" s="125">
        <f t="shared" si="6"/>
        <v>837072.82601454854</v>
      </c>
      <c r="H260" s="125">
        <f t="shared" si="6"/>
        <v>856723.2836837786</v>
      </c>
      <c r="I260" s="125">
        <f t="shared" si="6"/>
        <v>861763.46278971864</v>
      </c>
      <c r="J260" s="125">
        <f t="shared" si="6"/>
        <v>880274.71468716918</v>
      </c>
      <c r="K260" s="125">
        <f t="shared" si="6"/>
        <v>876216.0483976634</v>
      </c>
      <c r="L260" s="125">
        <f t="shared" si="6"/>
        <v>889796.0007644603</v>
      </c>
      <c r="M260" s="125">
        <f t="shared" si="6"/>
        <v>894026.54278351727</v>
      </c>
      <c r="N260" s="125">
        <f t="shared" si="6"/>
        <v>913033.04080175643</v>
      </c>
      <c r="O260" s="125">
        <f t="shared" si="6"/>
        <v>911365.75710866589</v>
      </c>
      <c r="P260" s="125">
        <f t="shared" si="6"/>
        <v>934313.04856365768</v>
      </c>
      <c r="Q260" s="125">
        <f t="shared" si="6"/>
        <v>931783.83531895105</v>
      </c>
      <c r="R260" s="125">
        <f t="shared" si="6"/>
        <v>942400.62432550581</v>
      </c>
      <c r="S260" s="125">
        <f t="shared" si="6"/>
        <v>946688.18703195197</v>
      </c>
      <c r="T260" s="125">
        <f t="shared" si="6"/>
        <v>970758.01881097606</v>
      </c>
      <c r="U260" s="125">
        <f t="shared" si="6"/>
        <v>983330.01239046315</v>
      </c>
      <c r="V260" s="125">
        <f t="shared" si="6"/>
        <v>1000848.3589406477</v>
      </c>
      <c r="W260" s="125">
        <f t="shared" si="6"/>
        <v>990091.07431967848</v>
      </c>
      <c r="X260" s="125">
        <f t="shared" si="6"/>
        <v>1019880.6085863962</v>
      </c>
      <c r="Y260" s="125">
        <f t="shared" si="6"/>
        <v>1014048.9333899593</v>
      </c>
      <c r="Z260" s="125">
        <f t="shared" si="6"/>
        <v>1034156.3622987298</v>
      </c>
      <c r="AA260" s="125">
        <f t="shared" si="6"/>
        <v>1026438.3835954206</v>
      </c>
      <c r="AB260" s="125">
        <f t="shared" si="6"/>
        <v>1054001.55053072</v>
      </c>
      <c r="AC260" s="125">
        <f t="shared" si="6"/>
        <v>1063646.305183145</v>
      </c>
      <c r="AD260" s="125">
        <f t="shared" si="6"/>
        <v>1068576.3208309924</v>
      </c>
      <c r="AE260" s="125">
        <f t="shared" si="6"/>
        <v>1071910.6282443788</v>
      </c>
      <c r="AF260" s="125">
        <f t="shared" si="6"/>
        <v>1081811.612489321</v>
      </c>
      <c r="AG260" s="125">
        <f t="shared" si="6"/>
        <v>1098960.5422068604</v>
      </c>
      <c r="AH260" s="125">
        <f t="shared" si="6"/>
        <v>1109865.7062938148</v>
      </c>
      <c r="AI260" s="125">
        <f t="shared" si="6"/>
        <v>1115429.3890403367</v>
      </c>
      <c r="AJ260" s="125">
        <f t="shared" si="6"/>
        <v>1120508.9080993868</v>
      </c>
      <c r="AK260" s="125">
        <f t="shared" si="6"/>
        <v>1117898.465639119</v>
      </c>
      <c r="AL260" s="125">
        <f t="shared" si="6"/>
        <v>1138279.2963059952</v>
      </c>
      <c r="AM260" s="125">
        <f t="shared" si="6"/>
        <v>1142087.9355011685</v>
      </c>
      <c r="AN260" s="125">
        <f t="shared" si="6"/>
        <v>1159061.4413052348</v>
      </c>
      <c r="AO260" s="125">
        <f t="shared" si="6"/>
        <v>1151838.8450031492</v>
      </c>
      <c r="AP260" s="125">
        <f t="shared" si="6"/>
        <v>1185003.1129866743</v>
      </c>
      <c r="AQ260" s="125">
        <f t="shared" si="6"/>
        <v>1179061.011210639</v>
      </c>
      <c r="AR260" s="125">
        <f t="shared" si="6"/>
        <v>1175293.0885160742</v>
      </c>
      <c r="AS260" s="125">
        <f t="shared" si="6"/>
        <v>1192694.9304838832</v>
      </c>
      <c r="AT260" s="125">
        <f t="shared" si="6"/>
        <v>1195782.7589565087</v>
      </c>
      <c r="AU260" s="125">
        <f t="shared" si="6"/>
        <v>1218202.6176124522</v>
      </c>
      <c r="AV260" s="125">
        <f t="shared" si="6"/>
        <v>1213223.6489943541</v>
      </c>
      <c r="AW260" s="125">
        <f t="shared" si="6"/>
        <v>1220209.7491694207</v>
      </c>
      <c r="AX260" s="125">
        <f t="shared" si="6"/>
        <v>1227317.6643829944</v>
      </c>
      <c r="AY260" s="125">
        <f t="shared" si="6"/>
        <v>1216891.8939790458</v>
      </c>
      <c r="AZ260" s="141">
        <f>SUM($D260:$AY260)</f>
        <v>49092386.942918472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60"/>
  <sheetViews>
    <sheetView workbookViewId="0">
      <pane xSplit="2" ySplit="7" topLeftCell="C164" activePane="bottomRight" state="frozen"/>
      <selection pane="topRight"/>
      <selection pane="bottomLeft"/>
      <selection pane="bottomRight" activeCell="C185" sqref="C185:C256"/>
    </sheetView>
  </sheetViews>
  <sheetFormatPr baseColWidth="10" defaultColWidth="8.83203125" defaultRowHeight="12" x14ac:dyDescent="0"/>
  <cols>
    <col min="1" max="1" width="14.6640625" style="100" customWidth="1"/>
    <col min="2" max="2" width="12.6640625" style="100" customWidth="1"/>
    <col min="3" max="16384" width="8.83203125" style="100"/>
  </cols>
  <sheetData>
    <row r="1" spans="1:54">
      <c r="A1" s="102" t="s">
        <v>284</v>
      </c>
    </row>
    <row r="2" spans="1:54">
      <c r="A2" s="100" t="s">
        <v>285</v>
      </c>
      <c r="B2" s="107" t="s">
        <v>59</v>
      </c>
    </row>
    <row r="3" spans="1:54">
      <c r="A3" s="100" t="s">
        <v>286</v>
      </c>
      <c r="B3" s="108">
        <v>43000</v>
      </c>
      <c r="C3" s="109"/>
    </row>
    <row r="4" spans="1:54">
      <c r="B4" s="110"/>
      <c r="C4" s="110"/>
    </row>
    <row r="5" spans="1:54">
      <c r="C5" s="111" t="s">
        <v>287</v>
      </c>
    </row>
    <row r="6" spans="1:54">
      <c r="C6" s="112">
        <v>0</v>
      </c>
      <c r="D6" s="112">
        <v>1</v>
      </c>
      <c r="E6" s="112">
        <v>2</v>
      </c>
      <c r="F6" s="112">
        <v>3</v>
      </c>
      <c r="G6" s="112">
        <v>4</v>
      </c>
      <c r="H6" s="112">
        <v>5</v>
      </c>
      <c r="I6" s="112">
        <v>6</v>
      </c>
      <c r="J6" s="112">
        <v>7</v>
      </c>
      <c r="K6" s="112">
        <v>8</v>
      </c>
      <c r="L6" s="112">
        <v>9</v>
      </c>
      <c r="M6" s="112">
        <v>10</v>
      </c>
      <c r="N6" s="112">
        <v>11</v>
      </c>
      <c r="O6" s="112">
        <v>12</v>
      </c>
      <c r="P6" s="112">
        <v>13</v>
      </c>
      <c r="Q6" s="112">
        <v>14</v>
      </c>
      <c r="R6" s="112">
        <v>15</v>
      </c>
      <c r="S6" s="112">
        <v>16</v>
      </c>
      <c r="T6" s="112">
        <v>17</v>
      </c>
      <c r="U6" s="112">
        <v>18</v>
      </c>
      <c r="V6" s="112">
        <v>19</v>
      </c>
      <c r="W6" s="112">
        <v>20</v>
      </c>
      <c r="X6" s="112">
        <v>21</v>
      </c>
      <c r="Y6" s="112">
        <v>22</v>
      </c>
      <c r="Z6" s="112">
        <v>23</v>
      </c>
      <c r="AA6" s="112">
        <v>24</v>
      </c>
      <c r="AB6" s="112">
        <v>25</v>
      </c>
      <c r="AC6" s="112">
        <v>26</v>
      </c>
      <c r="AD6" s="112">
        <v>27</v>
      </c>
      <c r="AE6" s="112">
        <v>28</v>
      </c>
      <c r="AF6" s="112">
        <v>29</v>
      </c>
      <c r="AG6" s="112">
        <v>30</v>
      </c>
      <c r="AH6" s="112">
        <v>31</v>
      </c>
      <c r="AI6" s="112">
        <v>32</v>
      </c>
      <c r="AJ6" s="112">
        <v>33</v>
      </c>
      <c r="AK6" s="112">
        <v>34</v>
      </c>
      <c r="AL6" s="112">
        <v>35</v>
      </c>
      <c r="AM6" s="112">
        <v>36</v>
      </c>
      <c r="AN6" s="112">
        <v>37</v>
      </c>
      <c r="AO6" s="112">
        <v>38</v>
      </c>
      <c r="AP6" s="112">
        <v>39</v>
      </c>
      <c r="AQ6" s="112">
        <v>40</v>
      </c>
      <c r="AR6" s="112">
        <v>41</v>
      </c>
      <c r="AS6" s="112">
        <v>42</v>
      </c>
      <c r="AT6" s="112">
        <v>43</v>
      </c>
      <c r="AU6" s="112">
        <v>44</v>
      </c>
      <c r="AV6" s="112">
        <v>45</v>
      </c>
      <c r="AW6" s="112">
        <v>46</v>
      </c>
      <c r="AX6" s="112">
        <v>47</v>
      </c>
      <c r="AY6" s="112">
        <v>48</v>
      </c>
    </row>
    <row r="7" spans="1:54">
      <c r="B7" s="110"/>
      <c r="C7" s="113" t="s">
        <v>288</v>
      </c>
      <c r="D7" s="112" t="s">
        <v>289</v>
      </c>
      <c r="E7" s="112" t="s">
        <v>289</v>
      </c>
      <c r="F7" s="112" t="s">
        <v>289</v>
      </c>
      <c r="G7" s="112" t="s">
        <v>289</v>
      </c>
      <c r="H7" s="112" t="s">
        <v>289</v>
      </c>
      <c r="I7" s="112" t="s">
        <v>289</v>
      </c>
      <c r="J7" s="112" t="s">
        <v>289</v>
      </c>
      <c r="K7" s="112" t="s">
        <v>289</v>
      </c>
      <c r="L7" s="112" t="s">
        <v>289</v>
      </c>
      <c r="M7" s="112" t="s">
        <v>289</v>
      </c>
      <c r="N7" s="112" t="s">
        <v>289</v>
      </c>
      <c r="O7" s="112" t="s">
        <v>289</v>
      </c>
      <c r="P7" s="112" t="s">
        <v>289</v>
      </c>
      <c r="Q7" s="112" t="s">
        <v>289</v>
      </c>
      <c r="R7" s="112" t="s">
        <v>289</v>
      </c>
      <c r="S7" s="112" t="s">
        <v>289</v>
      </c>
      <c r="T7" s="112" t="s">
        <v>289</v>
      </c>
      <c r="U7" s="112" t="s">
        <v>289</v>
      </c>
      <c r="V7" s="112" t="s">
        <v>289</v>
      </c>
      <c r="W7" s="112" t="s">
        <v>289</v>
      </c>
      <c r="X7" s="112" t="s">
        <v>289</v>
      </c>
      <c r="Y7" s="112" t="s">
        <v>289</v>
      </c>
      <c r="Z7" s="112" t="s">
        <v>289</v>
      </c>
      <c r="AA7" s="112" t="s">
        <v>289</v>
      </c>
      <c r="AB7" s="112" t="s">
        <v>289</v>
      </c>
      <c r="AC7" s="112" t="s">
        <v>289</v>
      </c>
      <c r="AD7" s="112" t="s">
        <v>289</v>
      </c>
      <c r="AE7" s="112" t="s">
        <v>289</v>
      </c>
      <c r="AF7" s="112" t="s">
        <v>289</v>
      </c>
      <c r="AG7" s="112" t="s">
        <v>289</v>
      </c>
      <c r="AH7" s="112" t="s">
        <v>289</v>
      </c>
      <c r="AI7" s="112" t="s">
        <v>289</v>
      </c>
      <c r="AJ7" s="112" t="s">
        <v>289</v>
      </c>
      <c r="AK7" s="112" t="s">
        <v>289</v>
      </c>
      <c r="AL7" s="112" t="s">
        <v>289</v>
      </c>
      <c r="AM7" s="112" t="s">
        <v>289</v>
      </c>
      <c r="AN7" s="112" t="s">
        <v>289</v>
      </c>
      <c r="AO7" s="112" t="s">
        <v>289</v>
      </c>
      <c r="AP7" s="112" t="s">
        <v>289</v>
      </c>
      <c r="AQ7" s="112" t="s">
        <v>289</v>
      </c>
      <c r="AR7" s="112" t="s">
        <v>289</v>
      </c>
      <c r="AS7" s="112" t="s">
        <v>289</v>
      </c>
      <c r="AT7" s="112" t="s">
        <v>289</v>
      </c>
      <c r="AU7" s="112" t="s">
        <v>289</v>
      </c>
      <c r="AV7" s="112" t="s">
        <v>289</v>
      </c>
      <c r="AW7" s="112" t="s">
        <v>289</v>
      </c>
      <c r="AX7" s="112" t="s">
        <v>289</v>
      </c>
      <c r="AY7" s="111" t="s">
        <v>290</v>
      </c>
      <c r="AZ7" s="111" t="s">
        <v>291</v>
      </c>
    </row>
    <row r="8" spans="1:54">
      <c r="A8" s="102" t="s">
        <v>292</v>
      </c>
      <c r="B8" s="114"/>
      <c r="AY8" s="110"/>
    </row>
    <row r="9" spans="1:54">
      <c r="A9" s="115" t="s">
        <v>125</v>
      </c>
      <c r="B9" s="116">
        <v>1</v>
      </c>
      <c r="C9" s="117" t="s">
        <v>293</v>
      </c>
      <c r="D9" s="117">
        <v>5418.2018762231246</v>
      </c>
      <c r="E9" s="117">
        <v>5418.2018762231246</v>
      </c>
      <c r="F9" s="117">
        <v>5418.2018762231246</v>
      </c>
      <c r="G9" s="117">
        <v>5418.2018762231246</v>
      </c>
      <c r="H9" s="117">
        <v>5418.2018762231246</v>
      </c>
      <c r="I9" s="117">
        <v>5418.2018762231246</v>
      </c>
      <c r="J9" s="117">
        <v>5418.2018762231246</v>
      </c>
      <c r="K9" s="117">
        <v>5418.2018762231246</v>
      </c>
      <c r="L9" s="117">
        <v>5418.2018762231246</v>
      </c>
      <c r="M9" s="117">
        <v>5418.2018762231246</v>
      </c>
      <c r="N9" s="117">
        <v>5418.2018762231246</v>
      </c>
      <c r="O9" s="117">
        <v>5418.2018762231246</v>
      </c>
      <c r="P9" s="117">
        <v>5418.2018762231246</v>
      </c>
      <c r="Q9" s="117">
        <v>5418.2018762231246</v>
      </c>
      <c r="R9" s="117">
        <v>5273.9674306522929</v>
      </c>
      <c r="S9" s="117">
        <v>4451.6078259660117</v>
      </c>
      <c r="T9" s="117">
        <v>5418.2018762231246</v>
      </c>
      <c r="U9" s="117">
        <v>5418.2018762231246</v>
      </c>
      <c r="V9" s="117">
        <v>5418.2018762231246</v>
      </c>
      <c r="W9" s="117">
        <v>5418.2018762231246</v>
      </c>
      <c r="X9" s="117">
        <v>5418.2018762231246</v>
      </c>
      <c r="Y9" s="117">
        <v>5418.2018762231246</v>
      </c>
      <c r="Z9" s="117">
        <v>5418.2018762231246</v>
      </c>
      <c r="AA9" s="117">
        <v>5418.2018762231246</v>
      </c>
      <c r="AB9" s="117">
        <v>5418.2018762231246</v>
      </c>
      <c r="AC9" s="117">
        <v>5418.2018762231246</v>
      </c>
      <c r="AD9" s="117">
        <v>5418.2018762231246</v>
      </c>
      <c r="AE9" s="117">
        <v>5418.2018762231246</v>
      </c>
      <c r="AF9" s="117">
        <v>5418.2018762231246</v>
      </c>
      <c r="AG9" s="117">
        <v>5418.2018762231246</v>
      </c>
      <c r="AH9" s="117">
        <v>5418.2018762231246</v>
      </c>
      <c r="AI9" s="117">
        <v>5418.2018762231246</v>
      </c>
      <c r="AJ9" s="117">
        <v>5418.2018762231246</v>
      </c>
      <c r="AK9" s="117">
        <v>5418.2018762231246</v>
      </c>
      <c r="AL9" s="117">
        <v>5418.2018762231246</v>
      </c>
      <c r="AM9" s="117">
        <v>5418.2018762231246</v>
      </c>
      <c r="AN9" s="117">
        <v>5418.2018762231246</v>
      </c>
      <c r="AO9" s="117">
        <v>5418.2018762231246</v>
      </c>
      <c r="AP9" s="117">
        <v>5418.2018762231246</v>
      </c>
      <c r="AQ9" s="117">
        <v>5418.2018762231246</v>
      </c>
      <c r="AR9" s="117">
        <v>5418.2018762231246</v>
      </c>
      <c r="AS9" s="117">
        <v>5418.2018762231246</v>
      </c>
      <c r="AT9" s="117">
        <v>5418.2018762231246</v>
      </c>
      <c r="AU9" s="117">
        <v>5418.2018762231246</v>
      </c>
      <c r="AV9" s="117">
        <v>5418.2018762231246</v>
      </c>
      <c r="AW9" s="117">
        <v>5418.2018762231246</v>
      </c>
      <c r="AX9" s="117">
        <v>5418.2018762231246</v>
      </c>
      <c r="AY9" s="117">
        <v>5418.2018762231246</v>
      </c>
    </row>
    <row r="10" spans="1:54">
      <c r="A10" s="118" t="s">
        <v>133</v>
      </c>
      <c r="B10" s="119">
        <v>1</v>
      </c>
      <c r="C10" s="106" t="s">
        <v>293</v>
      </c>
      <c r="D10" s="100">
        <v>1461.5486240564219</v>
      </c>
      <c r="E10" s="100">
        <v>350</v>
      </c>
      <c r="F10" s="100">
        <v>1936.6676961000476</v>
      </c>
      <c r="G10" s="100">
        <v>350</v>
      </c>
      <c r="H10" s="100">
        <v>943.42805123827782</v>
      </c>
      <c r="I10" s="100">
        <v>420</v>
      </c>
      <c r="J10" s="100">
        <v>1143.4280512382782</v>
      </c>
      <c r="K10" s="100">
        <v>913.42805123827816</v>
      </c>
      <c r="L10" s="100">
        <v>1143.4280512382782</v>
      </c>
      <c r="M10" s="100">
        <v>913.42805123827816</v>
      </c>
      <c r="N10" s="100">
        <v>1143.4280512382782</v>
      </c>
      <c r="O10" s="100">
        <v>913.42805123827816</v>
      </c>
      <c r="P10" s="100">
        <v>1143.4280512382782</v>
      </c>
      <c r="Q10" s="100">
        <v>913.42805123827816</v>
      </c>
      <c r="R10" s="100">
        <v>1143.4280512382782</v>
      </c>
      <c r="S10" s="100">
        <v>913.42805123827816</v>
      </c>
      <c r="T10" s="100">
        <v>1143.4280512382782</v>
      </c>
      <c r="U10" s="100">
        <v>913.42805123827816</v>
      </c>
      <c r="V10" s="100">
        <v>1143.4280512382782</v>
      </c>
      <c r="W10" s="100">
        <v>913.42805123827816</v>
      </c>
      <c r="X10" s="100">
        <v>1143.4280512382782</v>
      </c>
      <c r="Y10" s="100">
        <v>540</v>
      </c>
      <c r="Z10" s="100">
        <v>1143.4280512382782</v>
      </c>
      <c r="AA10" s="100">
        <v>540</v>
      </c>
      <c r="AB10" s="100">
        <v>1143.4280512382782</v>
      </c>
      <c r="AC10" s="100">
        <v>913.42805123827816</v>
      </c>
      <c r="AD10" s="100">
        <v>1143.4280512382782</v>
      </c>
      <c r="AE10" s="100">
        <v>913.42805123827816</v>
      </c>
      <c r="AF10" s="100">
        <v>1143.4280512382782</v>
      </c>
      <c r="AG10" s="100">
        <v>913.42805123827816</v>
      </c>
      <c r="AH10" s="100">
        <v>1143.4280512382782</v>
      </c>
      <c r="AI10" s="100">
        <v>913.42805123827816</v>
      </c>
      <c r="AJ10" s="100">
        <v>1143.4280512382782</v>
      </c>
      <c r="AK10" s="100">
        <v>540</v>
      </c>
      <c r="AL10" s="100">
        <v>1143.4280512382782</v>
      </c>
      <c r="AM10" s="100">
        <v>120</v>
      </c>
      <c r="AN10" s="100">
        <v>1610</v>
      </c>
      <c r="AO10" s="100">
        <v>120</v>
      </c>
      <c r="AP10" s="100">
        <v>1936.8561024765563</v>
      </c>
      <c r="AQ10" s="100">
        <v>913.42805123827816</v>
      </c>
      <c r="AR10" s="100">
        <v>0</v>
      </c>
      <c r="AS10" s="100">
        <v>1610</v>
      </c>
      <c r="AT10" s="100">
        <v>120</v>
      </c>
      <c r="AU10" s="100">
        <v>1143.4280512382782</v>
      </c>
      <c r="AV10" s="100">
        <v>913.42805123827816</v>
      </c>
      <c r="AW10" s="100">
        <v>1143.4280512382782</v>
      </c>
      <c r="AX10" s="100">
        <v>120</v>
      </c>
      <c r="AY10" s="100">
        <v>350</v>
      </c>
      <c r="AZ10" s="100">
        <v>1590</v>
      </c>
    </row>
    <row r="11" spans="1:54">
      <c r="B11" s="119">
        <v>2</v>
      </c>
      <c r="C11" s="106" t="s">
        <v>293</v>
      </c>
      <c r="D11" s="100">
        <v>831.54862405642189</v>
      </c>
      <c r="E11" s="100">
        <v>15</v>
      </c>
      <c r="F11" s="100">
        <v>0</v>
      </c>
      <c r="G11" s="100">
        <v>200</v>
      </c>
      <c r="H11" s="100">
        <v>793.42805123827782</v>
      </c>
      <c r="I11" s="100">
        <v>200</v>
      </c>
      <c r="K11" s="100">
        <v>0</v>
      </c>
      <c r="M11" s="100">
        <v>0</v>
      </c>
      <c r="N11" s="100">
        <v>230</v>
      </c>
      <c r="O11" s="100">
        <v>0</v>
      </c>
      <c r="P11" s="100">
        <v>0</v>
      </c>
      <c r="R11" s="100">
        <v>230</v>
      </c>
      <c r="S11" s="100">
        <v>0</v>
      </c>
      <c r="V11" s="100">
        <v>230</v>
      </c>
      <c r="W11" s="100">
        <v>0</v>
      </c>
      <c r="Y11" s="100">
        <v>0</v>
      </c>
      <c r="Z11" s="100">
        <v>373.42805123827816</v>
      </c>
      <c r="AA11" s="100">
        <v>0</v>
      </c>
      <c r="AB11" s="100">
        <v>373.42805123827816</v>
      </c>
      <c r="AC11" s="100">
        <v>0</v>
      </c>
      <c r="AD11" s="100">
        <v>230</v>
      </c>
      <c r="AF11" s="100">
        <v>230</v>
      </c>
      <c r="AG11" s="100">
        <v>0</v>
      </c>
      <c r="AH11" s="100">
        <v>230</v>
      </c>
      <c r="AI11" s="100">
        <v>0</v>
      </c>
      <c r="AJ11" s="100">
        <v>230</v>
      </c>
      <c r="AK11" s="100">
        <v>0</v>
      </c>
      <c r="AM11" s="100">
        <v>0</v>
      </c>
      <c r="AN11" s="100">
        <v>230</v>
      </c>
      <c r="AO11" s="100">
        <v>0</v>
      </c>
      <c r="AP11" s="100">
        <v>230</v>
      </c>
      <c r="AS11" s="100">
        <v>0</v>
      </c>
      <c r="AT11" s="100">
        <v>326.85610247655632</v>
      </c>
      <c r="AU11" s="100">
        <v>1023.4280512382782</v>
      </c>
      <c r="AV11" s="100">
        <v>0</v>
      </c>
      <c r="AZ11" s="100">
        <v>0</v>
      </c>
      <c r="BA11" s="100">
        <v>910.28415371483425</v>
      </c>
    </row>
    <row r="12" spans="1:54">
      <c r="B12" s="120">
        <v>3</v>
      </c>
      <c r="C12" s="106" t="s">
        <v>293</v>
      </c>
      <c r="D12" s="100">
        <v>0</v>
      </c>
      <c r="E12" s="100">
        <v>0</v>
      </c>
      <c r="F12" s="100">
        <v>350</v>
      </c>
      <c r="I12" s="100">
        <v>0</v>
      </c>
      <c r="K12" s="100">
        <v>373.42805123827782</v>
      </c>
      <c r="M12" s="100">
        <v>230</v>
      </c>
      <c r="Q12" s="100">
        <v>230</v>
      </c>
      <c r="R12" s="100">
        <v>0</v>
      </c>
      <c r="U12" s="100">
        <v>230</v>
      </c>
      <c r="V12" s="100">
        <v>0</v>
      </c>
      <c r="X12" s="100">
        <v>0</v>
      </c>
      <c r="Y12" s="100">
        <v>230</v>
      </c>
      <c r="Z12" s="100">
        <v>0</v>
      </c>
      <c r="AA12" s="100">
        <v>230</v>
      </c>
      <c r="AC12" s="100">
        <v>230</v>
      </c>
      <c r="AJ12" s="100">
        <v>0</v>
      </c>
      <c r="AM12" s="100">
        <v>603.42805123827816</v>
      </c>
      <c r="AP12" s="100">
        <v>326.85610247655632</v>
      </c>
      <c r="AR12" s="100">
        <v>0</v>
      </c>
      <c r="AS12" s="100">
        <v>230</v>
      </c>
      <c r="AT12" s="100">
        <v>0</v>
      </c>
      <c r="AY12" s="100">
        <v>0</v>
      </c>
      <c r="BB12" s="100">
        <v>230</v>
      </c>
    </row>
    <row r="13" spans="1:54">
      <c r="B13" s="120">
        <v>4</v>
      </c>
      <c r="C13" s="106" t="s">
        <v>293</v>
      </c>
      <c r="H13" s="100">
        <v>0</v>
      </c>
      <c r="Q13" s="100">
        <v>0</v>
      </c>
      <c r="AG13" s="100">
        <v>0</v>
      </c>
      <c r="AY13" s="100">
        <v>230</v>
      </c>
      <c r="BA13" s="100">
        <v>230</v>
      </c>
    </row>
    <row r="14" spans="1:54">
      <c r="A14" s="115" t="s">
        <v>134</v>
      </c>
      <c r="B14" s="121">
        <v>1</v>
      </c>
      <c r="C14" s="117" t="s">
        <v>293</v>
      </c>
      <c r="D14" s="117">
        <v>2403.9270489948826</v>
      </c>
      <c r="E14" s="117">
        <f t="shared" ref="E14:AZ14" si="0">D$172*SUM(D$122:D$169)</f>
        <v>3885.2114817072038</v>
      </c>
      <c r="F14" s="117">
        <f t="shared" si="0"/>
        <v>4293.6770097707404</v>
      </c>
      <c r="G14" s="117">
        <f t="shared" si="0"/>
        <v>4530.5856371701329</v>
      </c>
      <c r="H14" s="117">
        <f t="shared" si="0"/>
        <v>4623.8889861577572</v>
      </c>
      <c r="I14" s="117">
        <f t="shared" si="0"/>
        <v>4715.5570625300843</v>
      </c>
      <c r="J14" s="117">
        <f t="shared" si="0"/>
        <v>4751.8712698809268</v>
      </c>
      <c r="K14" s="117">
        <f t="shared" si="0"/>
        <v>4758.4260784384487</v>
      </c>
      <c r="L14" s="117">
        <f t="shared" si="0"/>
        <v>4760.2100597441131</v>
      </c>
      <c r="M14" s="117">
        <f t="shared" si="0"/>
        <v>4827.816128153624</v>
      </c>
      <c r="N14" s="117">
        <f t="shared" si="0"/>
        <v>4822.6118905675221</v>
      </c>
      <c r="O14" s="117">
        <f t="shared" si="0"/>
        <v>4804.1852632641376</v>
      </c>
      <c r="P14" s="117">
        <f t="shared" si="0"/>
        <v>4858.1207543360397</v>
      </c>
      <c r="Q14" s="117">
        <f t="shared" si="0"/>
        <v>4840.2607588006185</v>
      </c>
      <c r="R14" s="117">
        <f t="shared" si="0"/>
        <v>4853.8875615686584</v>
      </c>
      <c r="S14" s="117">
        <f t="shared" si="0"/>
        <v>4829.6561792848424</v>
      </c>
      <c r="T14" s="117">
        <f t="shared" si="0"/>
        <v>4826.7927222688768</v>
      </c>
      <c r="U14" s="117">
        <f t="shared" si="0"/>
        <v>4850.8573789189786</v>
      </c>
      <c r="V14" s="117">
        <f t="shared" si="0"/>
        <v>4853.237466042041</v>
      </c>
      <c r="W14" s="117">
        <f t="shared" si="0"/>
        <v>4844.4531200583397</v>
      </c>
      <c r="X14" s="117">
        <f t="shared" si="0"/>
        <v>4853.8268255484454</v>
      </c>
      <c r="Y14" s="117">
        <f t="shared" si="0"/>
        <v>4896.87852295231</v>
      </c>
      <c r="Z14" s="117">
        <f t="shared" si="0"/>
        <v>4909.5105753427069</v>
      </c>
      <c r="AA14" s="117">
        <f t="shared" si="0"/>
        <v>4876.3024478247526</v>
      </c>
      <c r="AB14" s="117">
        <f t="shared" si="0"/>
        <v>4844.6934087636209</v>
      </c>
      <c r="AC14" s="117">
        <f t="shared" si="0"/>
        <v>4846.755804545719</v>
      </c>
      <c r="AD14" s="117">
        <f t="shared" si="0"/>
        <v>4904.65448993062</v>
      </c>
      <c r="AE14" s="117">
        <f t="shared" si="0"/>
        <v>4873.6716748692588</v>
      </c>
      <c r="AF14" s="117">
        <f t="shared" si="0"/>
        <v>4882.5823295312148</v>
      </c>
      <c r="AG14" s="117">
        <f t="shared" si="0"/>
        <v>4887.7269354216278</v>
      </c>
      <c r="AH14" s="117">
        <f t="shared" si="0"/>
        <v>4835.0565910736841</v>
      </c>
      <c r="AI14" s="117">
        <f t="shared" si="0"/>
        <v>4881.0609775779585</v>
      </c>
      <c r="AJ14" s="117">
        <f t="shared" si="0"/>
        <v>4898.5636972106086</v>
      </c>
      <c r="AK14" s="117">
        <f t="shared" si="0"/>
        <v>4883.5753833828521</v>
      </c>
      <c r="AL14" s="117">
        <f t="shared" si="0"/>
        <v>4817.282628809643</v>
      </c>
      <c r="AM14" s="117">
        <f t="shared" si="0"/>
        <v>4817.6011209742528</v>
      </c>
      <c r="AN14" s="117">
        <f t="shared" si="0"/>
        <v>4836.7985861163106</v>
      </c>
      <c r="AO14" s="117">
        <f t="shared" si="0"/>
        <v>4835.4010145043867</v>
      </c>
      <c r="AP14" s="117">
        <f t="shared" si="0"/>
        <v>4779.4345201049946</v>
      </c>
      <c r="AQ14" s="117">
        <f t="shared" si="0"/>
        <v>4785.0152935773713</v>
      </c>
      <c r="AR14" s="117">
        <f t="shared" si="0"/>
        <v>4806.3353731302441</v>
      </c>
      <c r="AS14" s="117">
        <f t="shared" si="0"/>
        <v>4749.6338224530264</v>
      </c>
      <c r="AT14" s="117">
        <f t="shared" si="0"/>
        <v>4727.0188610331506</v>
      </c>
      <c r="AU14" s="117">
        <f t="shared" si="0"/>
        <v>4774.9375849528278</v>
      </c>
      <c r="AV14" s="117">
        <f t="shared" si="0"/>
        <v>4818.3271937830277</v>
      </c>
      <c r="AW14" s="117">
        <f t="shared" si="0"/>
        <v>4774.1687512577519</v>
      </c>
      <c r="AX14" s="117">
        <f t="shared" si="0"/>
        <v>4833.8105168920802</v>
      </c>
      <c r="AY14" s="117">
        <f t="shared" si="0"/>
        <v>4758.6884115853645</v>
      </c>
      <c r="AZ14" s="110">
        <f t="shared" si="0"/>
        <v>4764.5527062951996</v>
      </c>
      <c r="BA14" s="107">
        <f>SUM($E14:$AZ14)</f>
        <v>229685.1728581081</v>
      </c>
    </row>
    <row r="15" spans="1:54">
      <c r="A15" s="122" t="s">
        <v>123</v>
      </c>
      <c r="B15" s="123">
        <v>1</v>
      </c>
      <c r="C15" s="124" t="s">
        <v>293</v>
      </c>
      <c r="D15" s="124">
        <v>5629.1207660849332</v>
      </c>
      <c r="E15" s="124">
        <v>5629.1207660849332</v>
      </c>
      <c r="F15" s="124">
        <v>5629.1207660849332</v>
      </c>
      <c r="G15" s="124">
        <v>5629.1207660849332</v>
      </c>
      <c r="H15" s="124">
        <v>5629.1207660849332</v>
      </c>
      <c r="I15" s="124">
        <v>5629.1207660849332</v>
      </c>
      <c r="J15" s="124">
        <v>5629.1207660849332</v>
      </c>
      <c r="K15" s="124">
        <v>5629.1207660849332</v>
      </c>
      <c r="L15" s="124">
        <v>5629.1207660849332</v>
      </c>
      <c r="M15" s="124">
        <v>5629.1207660849332</v>
      </c>
      <c r="N15" s="124">
        <v>5629.1207660849332</v>
      </c>
      <c r="O15" s="124">
        <v>5629.1207660849332</v>
      </c>
      <c r="P15" s="124">
        <v>5629.1207660849332</v>
      </c>
      <c r="Q15" s="124">
        <v>5629.1207660849332</v>
      </c>
      <c r="R15" s="124">
        <v>5629.1207660849332</v>
      </c>
      <c r="S15" s="124">
        <v>5629.1207660849332</v>
      </c>
      <c r="T15" s="124">
        <v>5629.1207660849332</v>
      </c>
      <c r="U15" s="124">
        <v>5629.1207660849332</v>
      </c>
      <c r="V15" s="124">
        <v>5629.1207660849332</v>
      </c>
      <c r="W15" s="124">
        <v>5629.1207660849332</v>
      </c>
      <c r="X15" s="124">
        <v>5629.1207660849332</v>
      </c>
      <c r="Y15" s="124">
        <v>5629.1207660849332</v>
      </c>
      <c r="Z15" s="124">
        <v>5629.1207660849332</v>
      </c>
      <c r="AA15" s="124">
        <v>5629.1207660849332</v>
      </c>
      <c r="AB15" s="124">
        <v>5629.1207660849332</v>
      </c>
      <c r="AC15" s="124">
        <v>5629.1207660849332</v>
      </c>
      <c r="AD15" s="124">
        <v>5629.1207660849332</v>
      </c>
      <c r="AE15" s="124">
        <v>5629.1207660849332</v>
      </c>
      <c r="AF15" s="124">
        <v>5629.1207660849332</v>
      </c>
      <c r="AG15" s="124">
        <v>5629.1207660849332</v>
      </c>
      <c r="AH15" s="124">
        <v>5629.1207660849332</v>
      </c>
      <c r="AI15" s="124">
        <v>5629.1207660849332</v>
      </c>
      <c r="AJ15" s="124">
        <v>5629.1207660849332</v>
      </c>
      <c r="AK15" s="124">
        <v>5629.1207660849332</v>
      </c>
      <c r="AL15" s="124">
        <v>5629.1207660849332</v>
      </c>
      <c r="AM15" s="124">
        <v>5629.1207660849332</v>
      </c>
      <c r="AN15" s="124">
        <v>5629.1207660849332</v>
      </c>
      <c r="AO15" s="124">
        <v>5629.1207660849332</v>
      </c>
      <c r="AP15" s="124">
        <v>5629.1207660849332</v>
      </c>
      <c r="AQ15" s="124">
        <v>5629.1207660849332</v>
      </c>
      <c r="AR15" s="124">
        <v>5629.1207660849332</v>
      </c>
      <c r="AS15" s="124">
        <v>5629.1207660849332</v>
      </c>
      <c r="AT15" s="124">
        <v>5629.1207660849332</v>
      </c>
      <c r="AU15" s="124">
        <v>5629.1207660849332</v>
      </c>
      <c r="AV15" s="124">
        <v>5629.1207660849332</v>
      </c>
      <c r="AW15" s="124">
        <v>5629.1207660849332</v>
      </c>
      <c r="AX15" s="124">
        <v>5629.1207660849332</v>
      </c>
      <c r="AY15" s="124">
        <v>5629.1207660849332</v>
      </c>
      <c r="AZ15" s="100">
        <v>0</v>
      </c>
    </row>
    <row r="16" spans="1:54">
      <c r="A16" s="110"/>
      <c r="B16" s="119">
        <v>2</v>
      </c>
      <c r="C16" s="109" t="s">
        <v>293</v>
      </c>
      <c r="D16" s="106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/>
      <c r="K16" s="110">
        <v>0</v>
      </c>
      <c r="L16" s="110"/>
      <c r="M16" s="110">
        <v>0</v>
      </c>
      <c r="N16" s="110">
        <v>0</v>
      </c>
      <c r="O16" s="110">
        <v>0</v>
      </c>
      <c r="P16" s="110">
        <v>0</v>
      </c>
      <c r="Q16" s="110"/>
      <c r="R16" s="110">
        <v>0</v>
      </c>
      <c r="S16" s="110">
        <v>0</v>
      </c>
      <c r="T16" s="110"/>
      <c r="U16" s="110"/>
      <c r="V16" s="110">
        <v>0</v>
      </c>
      <c r="W16" s="110">
        <v>0</v>
      </c>
      <c r="X16" s="110"/>
      <c r="Y16" s="110">
        <v>0</v>
      </c>
      <c r="Z16" s="110">
        <v>0</v>
      </c>
      <c r="AA16" s="110">
        <v>0</v>
      </c>
      <c r="AB16" s="110">
        <v>0</v>
      </c>
      <c r="AC16" s="110">
        <v>0</v>
      </c>
      <c r="AD16" s="110">
        <v>0</v>
      </c>
      <c r="AE16" s="110"/>
      <c r="AF16" s="110">
        <v>0</v>
      </c>
      <c r="AG16" s="110">
        <v>0</v>
      </c>
      <c r="AH16" s="110">
        <v>0</v>
      </c>
      <c r="AI16" s="110">
        <v>0</v>
      </c>
      <c r="AJ16" s="110">
        <v>0</v>
      </c>
      <c r="AK16" s="110">
        <v>0</v>
      </c>
      <c r="AL16" s="110"/>
      <c r="AM16" s="110">
        <v>0</v>
      </c>
      <c r="AN16" s="110">
        <v>0</v>
      </c>
      <c r="AO16" s="110">
        <v>0</v>
      </c>
      <c r="AP16" s="110">
        <v>0</v>
      </c>
      <c r="AQ16" s="110"/>
      <c r="AR16" s="110"/>
      <c r="AS16" s="110">
        <v>0</v>
      </c>
      <c r="AT16" s="110">
        <v>0</v>
      </c>
      <c r="AU16" s="110">
        <v>0</v>
      </c>
      <c r="AV16" s="110">
        <v>0</v>
      </c>
      <c r="AW16" s="110"/>
      <c r="AX16" s="110"/>
      <c r="AY16" s="110"/>
      <c r="AZ16" s="100">
        <v>0</v>
      </c>
      <c r="BA16" s="100">
        <v>0</v>
      </c>
    </row>
    <row r="17" spans="1:54">
      <c r="A17" s="110"/>
      <c r="B17" s="119">
        <v>3</v>
      </c>
      <c r="C17" s="109" t="s">
        <v>293</v>
      </c>
      <c r="D17" s="106">
        <v>0</v>
      </c>
      <c r="E17" s="110">
        <v>0</v>
      </c>
      <c r="F17" s="110">
        <v>0</v>
      </c>
      <c r="G17" s="110"/>
      <c r="H17" s="110"/>
      <c r="I17" s="110">
        <v>0</v>
      </c>
      <c r="J17" s="110"/>
      <c r="K17" s="110">
        <v>0</v>
      </c>
      <c r="L17" s="110"/>
      <c r="M17" s="110">
        <v>0</v>
      </c>
      <c r="N17" s="110"/>
      <c r="O17" s="110"/>
      <c r="P17" s="110"/>
      <c r="Q17" s="110">
        <v>0</v>
      </c>
      <c r="R17" s="110">
        <v>0</v>
      </c>
      <c r="S17" s="110"/>
      <c r="T17" s="110"/>
      <c r="U17" s="110">
        <v>0</v>
      </c>
      <c r="V17" s="110">
        <v>0</v>
      </c>
      <c r="W17" s="110"/>
      <c r="X17" s="110">
        <v>0</v>
      </c>
      <c r="Y17" s="110">
        <v>0</v>
      </c>
      <c r="Z17" s="110">
        <v>0</v>
      </c>
      <c r="AA17" s="110">
        <v>0</v>
      </c>
      <c r="AB17" s="110"/>
      <c r="AC17" s="110">
        <v>0</v>
      </c>
      <c r="AD17" s="110"/>
      <c r="AE17" s="110"/>
      <c r="AF17" s="110"/>
      <c r="AG17" s="110"/>
      <c r="AH17" s="110"/>
      <c r="AI17" s="110"/>
      <c r="AJ17" s="110">
        <v>0</v>
      </c>
      <c r="AK17" s="110"/>
      <c r="AL17" s="110"/>
      <c r="AM17" s="110">
        <v>0</v>
      </c>
      <c r="AN17" s="110"/>
      <c r="AO17" s="110"/>
      <c r="AP17" s="110">
        <v>0</v>
      </c>
      <c r="AQ17" s="110"/>
      <c r="AR17" s="110">
        <v>0</v>
      </c>
      <c r="AS17" s="110">
        <v>0</v>
      </c>
      <c r="AT17" s="110">
        <v>0</v>
      </c>
      <c r="AU17" s="110"/>
      <c r="AV17" s="110"/>
      <c r="AW17" s="110"/>
      <c r="AX17" s="110"/>
      <c r="AY17" s="110">
        <v>0</v>
      </c>
      <c r="BB17" s="100">
        <v>0</v>
      </c>
    </row>
    <row r="18" spans="1:54">
      <c r="A18" s="125"/>
      <c r="B18" s="116">
        <v>4</v>
      </c>
      <c r="C18" s="125" t="s">
        <v>293</v>
      </c>
      <c r="D18" s="125"/>
      <c r="E18" s="125"/>
      <c r="F18" s="125"/>
      <c r="G18" s="125"/>
      <c r="H18" s="125">
        <v>0</v>
      </c>
      <c r="I18" s="125"/>
      <c r="J18" s="125"/>
      <c r="K18" s="125"/>
      <c r="L18" s="125"/>
      <c r="M18" s="125"/>
      <c r="N18" s="125"/>
      <c r="O18" s="125"/>
      <c r="P18" s="125"/>
      <c r="Q18" s="125">
        <v>0</v>
      </c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>
        <v>0</v>
      </c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>
        <v>0</v>
      </c>
      <c r="BA18" s="100">
        <v>0</v>
      </c>
    </row>
    <row r="20" spans="1:54">
      <c r="A20" s="102" t="s">
        <v>294</v>
      </c>
    </row>
    <row r="21" spans="1:54">
      <c r="A21" s="126" t="s">
        <v>125</v>
      </c>
      <c r="B21" s="123">
        <v>1</v>
      </c>
      <c r="C21" s="124" t="s">
        <v>293</v>
      </c>
      <c r="D21" s="124"/>
      <c r="E21" s="124"/>
      <c r="F21" s="124">
        <v>192.73828193155805</v>
      </c>
      <c r="G21" s="124">
        <v>3088.8590480164894</v>
      </c>
      <c r="H21" s="124">
        <v>5418.2018762231246</v>
      </c>
      <c r="I21" s="124">
        <v>5418.2018762231246</v>
      </c>
      <c r="J21" s="124">
        <v>5418.2018762231246</v>
      </c>
      <c r="K21" s="124">
        <v>5418.2018762231246</v>
      </c>
      <c r="L21" s="124">
        <v>5418.2018762231246</v>
      </c>
      <c r="M21" s="124">
        <v>5418.2018762231246</v>
      </c>
      <c r="N21" s="124">
        <v>5418.2018762231246</v>
      </c>
      <c r="O21" s="124">
        <v>5418.2018762231246</v>
      </c>
      <c r="P21" s="124">
        <v>5418.2018762231246</v>
      </c>
      <c r="Q21" s="124">
        <v>5418.2018762231246</v>
      </c>
      <c r="R21" s="124">
        <v>5273.9674306522929</v>
      </c>
      <c r="S21" s="124">
        <v>4451.6078259660117</v>
      </c>
      <c r="T21" s="124">
        <v>5418.2018762231246</v>
      </c>
      <c r="U21" s="124">
        <v>5418.2018762231246</v>
      </c>
      <c r="V21" s="124">
        <v>5418.2018762231246</v>
      </c>
      <c r="W21" s="124">
        <v>5418.2018762231246</v>
      </c>
      <c r="X21" s="124">
        <v>5418.2018762231246</v>
      </c>
      <c r="Y21" s="124">
        <v>5418.2018762231246</v>
      </c>
      <c r="Z21" s="124">
        <v>5418.2018762231246</v>
      </c>
      <c r="AA21" s="124">
        <v>5418.2018762231246</v>
      </c>
      <c r="AB21" s="124">
        <v>5418.2018762231246</v>
      </c>
      <c r="AC21" s="124">
        <v>5418.2018762231246</v>
      </c>
      <c r="AD21" s="124">
        <v>5418.2018762231246</v>
      </c>
      <c r="AE21" s="124">
        <v>5418.2018762231246</v>
      </c>
      <c r="AF21" s="124">
        <v>5418.2018762231246</v>
      </c>
      <c r="AG21" s="124">
        <v>5418.2018762231246</v>
      </c>
      <c r="AH21" s="124">
        <v>5418.2018762231246</v>
      </c>
      <c r="AI21" s="124">
        <v>5418.2018762231246</v>
      </c>
      <c r="AJ21" s="124">
        <v>5418.2018762231246</v>
      </c>
      <c r="AK21" s="124">
        <v>5418.2018762231246</v>
      </c>
      <c r="AL21" s="124">
        <v>5418.2018762231246</v>
      </c>
      <c r="AM21" s="124">
        <v>5418.2018762231246</v>
      </c>
      <c r="AN21" s="124">
        <v>5418.2018762231246</v>
      </c>
      <c r="AO21" s="124">
        <v>5418.2018762231246</v>
      </c>
      <c r="AP21" s="124">
        <v>5418.2018762231246</v>
      </c>
      <c r="AQ21" s="124">
        <v>5418.2018762231246</v>
      </c>
      <c r="AR21" s="124">
        <v>5418.2018762231246</v>
      </c>
      <c r="AS21" s="124">
        <v>5418.2018762231246</v>
      </c>
      <c r="AT21" s="124">
        <v>5418.2018762231246</v>
      </c>
      <c r="AU21" s="124">
        <v>5418.2018762231246</v>
      </c>
      <c r="AV21" s="124">
        <v>5418.2018762231246</v>
      </c>
      <c r="AW21" s="124">
        <v>5418.2018762231246</v>
      </c>
      <c r="AX21" s="124">
        <v>5418.2018762231246</v>
      </c>
      <c r="AY21" s="124">
        <v>5418.2018762231246</v>
      </c>
    </row>
    <row r="22" spans="1:54">
      <c r="A22" s="109"/>
      <c r="B22" s="120">
        <v>2</v>
      </c>
      <c r="C22" s="110" t="s">
        <v>293</v>
      </c>
      <c r="D22" s="110"/>
      <c r="E22" s="110">
        <v>472.15169596971009</v>
      </c>
      <c r="F22" s="110">
        <v>5418.2018762231246</v>
      </c>
      <c r="G22" s="110">
        <v>4714.4635942915666</v>
      </c>
      <c r="H22" s="110">
        <v>1706.3428282066352</v>
      </c>
      <c r="I22" s="110">
        <v>0</v>
      </c>
      <c r="J22" s="110">
        <v>0</v>
      </c>
      <c r="K22" s="110">
        <v>0</v>
      </c>
      <c r="L22" s="110">
        <v>0</v>
      </c>
      <c r="M22" s="110">
        <v>0</v>
      </c>
      <c r="N22" s="110">
        <v>0</v>
      </c>
      <c r="O22" s="110">
        <v>0</v>
      </c>
      <c r="P22" s="110">
        <v>0</v>
      </c>
      <c r="Q22" s="110">
        <v>0</v>
      </c>
      <c r="R22" s="110">
        <v>0</v>
      </c>
      <c r="S22" s="110">
        <v>0</v>
      </c>
      <c r="T22" s="110">
        <v>0</v>
      </c>
      <c r="U22" s="110">
        <v>0</v>
      </c>
      <c r="V22" s="110">
        <v>0</v>
      </c>
      <c r="W22" s="110">
        <v>0</v>
      </c>
      <c r="X22" s="110">
        <v>0</v>
      </c>
      <c r="Y22" s="110">
        <v>0</v>
      </c>
      <c r="Z22" s="110">
        <v>0</v>
      </c>
      <c r="AA22" s="110">
        <v>0</v>
      </c>
      <c r="AB22" s="110">
        <v>0</v>
      </c>
      <c r="AC22" s="110">
        <v>0</v>
      </c>
      <c r="AD22" s="110">
        <v>0</v>
      </c>
      <c r="AE22" s="110">
        <v>0</v>
      </c>
      <c r="AF22" s="110">
        <v>0</v>
      </c>
      <c r="AG22" s="110">
        <v>0</v>
      </c>
      <c r="AH22" s="110">
        <v>0</v>
      </c>
      <c r="AI22" s="110">
        <v>0</v>
      </c>
      <c r="AJ22" s="110">
        <v>0</v>
      </c>
      <c r="AK22" s="110">
        <v>0</v>
      </c>
      <c r="AL22" s="110">
        <v>0</v>
      </c>
      <c r="AM22" s="110">
        <v>0</v>
      </c>
      <c r="AN22" s="110">
        <v>0</v>
      </c>
      <c r="AO22" s="110">
        <v>0</v>
      </c>
      <c r="AP22" s="110">
        <v>0</v>
      </c>
      <c r="AQ22" s="110">
        <v>0</v>
      </c>
      <c r="AR22" s="110">
        <v>0</v>
      </c>
      <c r="AS22" s="110">
        <v>0</v>
      </c>
      <c r="AT22" s="110">
        <v>0</v>
      </c>
      <c r="AU22" s="110">
        <v>0</v>
      </c>
      <c r="AV22" s="110">
        <v>0</v>
      </c>
      <c r="AW22" s="110">
        <v>0</v>
      </c>
      <c r="AX22" s="110">
        <v>0</v>
      </c>
      <c r="AY22" s="110">
        <v>0</v>
      </c>
    </row>
    <row r="23" spans="1:54">
      <c r="A23" s="109"/>
      <c r="B23" s="127">
        <v>3</v>
      </c>
      <c r="C23" s="110" t="s">
        <v>293</v>
      </c>
      <c r="D23" s="110">
        <v>6933.426077166202</v>
      </c>
      <c r="E23" s="110">
        <v>6837.1709463383459</v>
      </c>
      <c r="F23" s="110">
        <v>4191.0501802534145</v>
      </c>
      <c r="G23" s="110">
        <v>0</v>
      </c>
      <c r="H23" s="110">
        <v>0</v>
      </c>
      <c r="I23" s="110">
        <v>0</v>
      </c>
      <c r="J23" s="110">
        <v>0</v>
      </c>
      <c r="K23" s="110">
        <v>0</v>
      </c>
      <c r="L23" s="110">
        <v>0</v>
      </c>
      <c r="M23" s="110">
        <v>0</v>
      </c>
      <c r="N23" s="110">
        <v>0</v>
      </c>
      <c r="O23" s="110">
        <v>0</v>
      </c>
      <c r="P23" s="110">
        <v>0</v>
      </c>
      <c r="Q23" s="110">
        <v>0</v>
      </c>
      <c r="R23" s="110">
        <v>0</v>
      </c>
      <c r="S23" s="110">
        <v>0</v>
      </c>
      <c r="T23" s="110">
        <v>0</v>
      </c>
      <c r="U23" s="110">
        <v>0</v>
      </c>
      <c r="V23" s="110">
        <v>0</v>
      </c>
      <c r="W23" s="110">
        <v>0</v>
      </c>
      <c r="X23" s="110">
        <v>0</v>
      </c>
      <c r="Y23" s="110">
        <v>0</v>
      </c>
      <c r="Z23" s="110">
        <v>0</v>
      </c>
      <c r="AA23" s="110">
        <v>0</v>
      </c>
      <c r="AB23" s="110">
        <v>0</v>
      </c>
      <c r="AC23" s="110">
        <v>0</v>
      </c>
      <c r="AD23" s="110">
        <v>0</v>
      </c>
      <c r="AE23" s="110">
        <v>0</v>
      </c>
      <c r="AF23" s="110">
        <v>0</v>
      </c>
      <c r="AG23" s="110">
        <v>0</v>
      </c>
      <c r="AH23" s="110">
        <v>0</v>
      </c>
      <c r="AI23" s="110">
        <v>0</v>
      </c>
      <c r="AJ23" s="110">
        <v>0</v>
      </c>
      <c r="AK23" s="110">
        <v>0</v>
      </c>
      <c r="AL23" s="110">
        <v>0</v>
      </c>
      <c r="AM23" s="110">
        <v>0</v>
      </c>
      <c r="AN23" s="110">
        <v>0</v>
      </c>
      <c r="AO23" s="110">
        <v>0</v>
      </c>
      <c r="AP23" s="110">
        <v>0</v>
      </c>
      <c r="AQ23" s="110">
        <v>0</v>
      </c>
      <c r="AR23" s="110">
        <v>0</v>
      </c>
      <c r="AS23" s="110">
        <v>0</v>
      </c>
      <c r="AT23" s="110">
        <v>0</v>
      </c>
      <c r="AU23" s="110">
        <v>0</v>
      </c>
      <c r="AV23" s="110">
        <v>0</v>
      </c>
      <c r="AW23" s="110">
        <v>0</v>
      </c>
      <c r="AX23" s="110">
        <v>0</v>
      </c>
      <c r="AY23" s="110">
        <v>0</v>
      </c>
    </row>
    <row r="24" spans="1:54">
      <c r="A24" s="128"/>
      <c r="B24" s="129">
        <v>4</v>
      </c>
      <c r="C24" s="128" t="s">
        <v>293</v>
      </c>
      <c r="D24" s="125">
        <v>1448.9938132547022</v>
      </c>
      <c r="E24" s="125">
        <v>0</v>
      </c>
      <c r="F24" s="125">
        <v>0</v>
      </c>
      <c r="G24" s="125">
        <v>0</v>
      </c>
      <c r="H24" s="125">
        <v>0</v>
      </c>
      <c r="I24" s="125">
        <v>0</v>
      </c>
      <c r="J24" s="125">
        <v>0</v>
      </c>
      <c r="K24" s="125">
        <v>0</v>
      </c>
      <c r="L24" s="125">
        <v>0</v>
      </c>
      <c r="M24" s="125">
        <v>0</v>
      </c>
      <c r="N24" s="125">
        <v>0</v>
      </c>
      <c r="O24" s="125">
        <v>0</v>
      </c>
      <c r="P24" s="125">
        <v>0</v>
      </c>
      <c r="Q24" s="125">
        <v>0</v>
      </c>
      <c r="R24" s="125">
        <v>0</v>
      </c>
      <c r="S24" s="125">
        <v>0</v>
      </c>
      <c r="T24" s="125">
        <v>0</v>
      </c>
      <c r="U24" s="125">
        <v>0</v>
      </c>
      <c r="V24" s="125">
        <v>0</v>
      </c>
      <c r="W24" s="125">
        <v>0</v>
      </c>
      <c r="X24" s="125">
        <v>0</v>
      </c>
      <c r="Y24" s="125">
        <v>0</v>
      </c>
      <c r="Z24" s="125">
        <v>0</v>
      </c>
      <c r="AA24" s="125">
        <v>0</v>
      </c>
      <c r="AB24" s="125">
        <v>0</v>
      </c>
      <c r="AC24" s="125">
        <v>0</v>
      </c>
      <c r="AD24" s="125">
        <v>0</v>
      </c>
      <c r="AE24" s="125">
        <v>0</v>
      </c>
      <c r="AF24" s="125">
        <v>0</v>
      </c>
      <c r="AG24" s="125">
        <v>0</v>
      </c>
      <c r="AH24" s="125">
        <v>0</v>
      </c>
      <c r="AI24" s="125">
        <v>0</v>
      </c>
      <c r="AJ24" s="125">
        <v>0</v>
      </c>
      <c r="AK24" s="125">
        <v>0</v>
      </c>
      <c r="AL24" s="125">
        <v>0</v>
      </c>
      <c r="AM24" s="125">
        <v>0</v>
      </c>
      <c r="AN24" s="125">
        <v>0</v>
      </c>
      <c r="AO24" s="125">
        <v>0</v>
      </c>
      <c r="AP24" s="125">
        <v>0</v>
      </c>
      <c r="AQ24" s="125">
        <v>0</v>
      </c>
      <c r="AR24" s="125">
        <v>0</v>
      </c>
      <c r="AS24" s="125">
        <v>0</v>
      </c>
      <c r="AT24" s="125">
        <v>0</v>
      </c>
      <c r="AU24" s="125">
        <v>0</v>
      </c>
      <c r="AV24" s="125">
        <v>0</v>
      </c>
      <c r="AW24" s="125">
        <v>0</v>
      </c>
      <c r="AX24" s="125">
        <v>0</v>
      </c>
      <c r="AY24" s="125">
        <v>0</v>
      </c>
    </row>
    <row r="25" spans="1:54">
      <c r="A25" s="126" t="s">
        <v>133</v>
      </c>
      <c r="B25" s="123">
        <v>1</v>
      </c>
      <c r="C25" s="109" t="s">
        <v>293</v>
      </c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</row>
    <row r="26" spans="1:54">
      <c r="A26" s="109"/>
      <c r="B26" s="119">
        <v>2</v>
      </c>
      <c r="C26" s="109" t="s">
        <v>293</v>
      </c>
      <c r="D26" s="110"/>
      <c r="E26" s="110"/>
      <c r="F26" s="110"/>
      <c r="G26" s="110"/>
      <c r="H26" s="110"/>
      <c r="I26" s="110"/>
      <c r="J26" s="110"/>
      <c r="K26" s="110"/>
      <c r="L26" s="110"/>
      <c r="M26" s="110">
        <v>28.491257336549921</v>
      </c>
      <c r="N26" s="110">
        <v>96.82929486317795</v>
      </c>
      <c r="O26" s="110">
        <v>109.87700194516644</v>
      </c>
      <c r="P26" s="110">
        <v>100.77512260999974</v>
      </c>
      <c r="Q26" s="110">
        <v>120.77825632859343</v>
      </c>
      <c r="R26" s="110">
        <v>170.49431222105795</v>
      </c>
      <c r="S26" s="110">
        <v>147.1276207945605</v>
      </c>
      <c r="T26" s="110">
        <v>100.69385384783595</v>
      </c>
      <c r="U26" s="110">
        <v>91.535894166636453</v>
      </c>
      <c r="V26" s="110">
        <v>133.12997949466825</v>
      </c>
      <c r="W26" s="110">
        <v>107.75643086262232</v>
      </c>
      <c r="X26" s="110">
        <v>78.659993628278841</v>
      </c>
      <c r="Y26" s="110">
        <v>29.903144901536304</v>
      </c>
      <c r="Z26" s="110">
        <v>99.023135243634044</v>
      </c>
      <c r="AA26" s="110">
        <v>50.426723132673999</v>
      </c>
      <c r="AB26" s="110">
        <v>101.20133414327276</v>
      </c>
      <c r="AC26" s="110">
        <v>90.998958309356055</v>
      </c>
      <c r="AD26" s="110">
        <v>147.62438634564347</v>
      </c>
      <c r="AE26" s="110">
        <v>107.4571995715434</v>
      </c>
      <c r="AF26" s="110">
        <v>190.30233184692125</v>
      </c>
      <c r="AG26" s="110">
        <v>131.29838920328541</v>
      </c>
      <c r="AH26" s="110">
        <v>145.13829512487635</v>
      </c>
      <c r="AI26" s="110">
        <v>78.680649413418379</v>
      </c>
      <c r="AJ26" s="110">
        <v>133.77255354788915</v>
      </c>
      <c r="AK26" s="110">
        <v>39.185325830456826</v>
      </c>
      <c r="AL26" s="110">
        <v>10.289028502285522</v>
      </c>
      <c r="AM26" s="110"/>
      <c r="AN26" s="110">
        <v>31.483294577922987</v>
      </c>
      <c r="AO26" s="110"/>
      <c r="AP26" s="110">
        <v>32.793457914995351</v>
      </c>
      <c r="AQ26" s="110">
        <v>103.58201987076137</v>
      </c>
      <c r="AR26" s="110"/>
      <c r="AS26" s="110"/>
      <c r="AT26" s="110"/>
      <c r="AU26" s="110">
        <v>82.722733614837352</v>
      </c>
      <c r="AV26" s="110">
        <v>54.336970215897608</v>
      </c>
      <c r="AW26" s="110">
        <v>68.323360523045309</v>
      </c>
      <c r="AX26" s="110"/>
      <c r="AY26" s="110"/>
    </row>
    <row r="27" spans="1:54">
      <c r="A27" s="109"/>
      <c r="B27" s="120">
        <v>3</v>
      </c>
      <c r="C27" s="109" t="s">
        <v>293</v>
      </c>
      <c r="D27" s="110"/>
      <c r="E27" s="110"/>
      <c r="F27" s="110"/>
      <c r="G27" s="110"/>
      <c r="H27" s="110"/>
      <c r="I27" s="110"/>
      <c r="J27" s="110">
        <v>462.14382118001413</v>
      </c>
      <c r="K27" s="110">
        <v>603.11860405389189</v>
      </c>
      <c r="L27" s="110">
        <v>255.48807782951852</v>
      </c>
      <c r="M27" s="110">
        <v>230</v>
      </c>
      <c r="N27" s="110">
        <v>0</v>
      </c>
      <c r="O27" s="110">
        <v>31.497252166516091</v>
      </c>
      <c r="P27" s="110">
        <v>19.551049293111646</v>
      </c>
      <c r="Q27" s="110">
        <v>230</v>
      </c>
      <c r="R27" s="110">
        <v>0</v>
      </c>
      <c r="S27" s="110">
        <v>15.23646255518338</v>
      </c>
      <c r="T27" s="110">
        <v>0</v>
      </c>
      <c r="U27" s="110">
        <v>230</v>
      </c>
      <c r="V27" s="110">
        <v>0</v>
      </c>
      <c r="W27" s="110">
        <v>0</v>
      </c>
      <c r="X27" s="110">
        <v>0</v>
      </c>
      <c r="Y27" s="110">
        <v>230</v>
      </c>
      <c r="Z27" s="110">
        <v>0</v>
      </c>
      <c r="AA27" s="110">
        <v>230</v>
      </c>
      <c r="AB27" s="110">
        <v>0</v>
      </c>
      <c r="AC27" s="110">
        <v>230</v>
      </c>
      <c r="AD27" s="110">
        <v>0</v>
      </c>
      <c r="AE27" s="110">
        <v>0</v>
      </c>
      <c r="AF27" s="110">
        <v>0</v>
      </c>
      <c r="AG27" s="110">
        <v>0</v>
      </c>
      <c r="AH27" s="110">
        <v>0</v>
      </c>
      <c r="AI27" s="110">
        <v>0</v>
      </c>
      <c r="AJ27" s="110">
        <v>0</v>
      </c>
      <c r="AK27" s="110">
        <v>0</v>
      </c>
      <c r="AL27" s="110">
        <v>0</v>
      </c>
      <c r="AM27" s="110">
        <v>485.08133356341642</v>
      </c>
      <c r="AN27" s="110">
        <v>0</v>
      </c>
      <c r="AO27" s="110">
        <v>0</v>
      </c>
      <c r="AP27" s="110">
        <v>326.85610247655632</v>
      </c>
      <c r="AQ27" s="110">
        <v>0</v>
      </c>
      <c r="AR27" s="110">
        <v>0</v>
      </c>
      <c r="AS27" s="110">
        <v>221.56245306156561</v>
      </c>
      <c r="AT27" s="110">
        <v>0</v>
      </c>
      <c r="AU27" s="110">
        <v>0</v>
      </c>
      <c r="AV27" s="110">
        <v>58.705317623440806</v>
      </c>
      <c r="AW27" s="110">
        <v>122.09108102238065</v>
      </c>
      <c r="AX27" s="110">
        <v>0</v>
      </c>
      <c r="AY27" s="110">
        <v>0</v>
      </c>
    </row>
    <row r="28" spans="1:54">
      <c r="A28" s="109"/>
      <c r="B28" s="120">
        <v>4</v>
      </c>
      <c r="C28" s="109" t="s">
        <v>293</v>
      </c>
      <c r="D28" s="110"/>
      <c r="E28" s="110"/>
      <c r="F28" s="110"/>
      <c r="G28" s="110"/>
      <c r="H28" s="110">
        <v>98.632701501524863</v>
      </c>
      <c r="I28" s="110">
        <v>1065.5071339784222</v>
      </c>
      <c r="J28" s="110">
        <v>564.95591185837839</v>
      </c>
      <c r="K28" s="110">
        <v>0</v>
      </c>
      <c r="L28" s="110">
        <v>0</v>
      </c>
      <c r="M28" s="110">
        <v>0</v>
      </c>
      <c r="N28" s="110">
        <v>0</v>
      </c>
      <c r="O28" s="110">
        <v>0</v>
      </c>
      <c r="P28" s="110">
        <v>0</v>
      </c>
      <c r="Q28" s="110">
        <v>0</v>
      </c>
      <c r="R28" s="110">
        <v>0</v>
      </c>
      <c r="S28" s="110">
        <v>0</v>
      </c>
      <c r="T28" s="110">
        <v>0</v>
      </c>
      <c r="U28" s="110">
        <v>0</v>
      </c>
      <c r="V28" s="110">
        <v>0</v>
      </c>
      <c r="W28" s="110">
        <v>0</v>
      </c>
      <c r="X28" s="110">
        <v>0</v>
      </c>
      <c r="Y28" s="110">
        <v>0</v>
      </c>
      <c r="Z28" s="110">
        <v>0</v>
      </c>
      <c r="AA28" s="110">
        <v>0</v>
      </c>
      <c r="AB28" s="110">
        <v>0</v>
      </c>
      <c r="AC28" s="110">
        <v>0</v>
      </c>
      <c r="AD28" s="110">
        <v>0</v>
      </c>
      <c r="AE28" s="110">
        <v>0</v>
      </c>
      <c r="AF28" s="110">
        <v>0</v>
      </c>
      <c r="AG28" s="110">
        <v>0</v>
      </c>
      <c r="AH28" s="110">
        <v>0</v>
      </c>
      <c r="AI28" s="110">
        <v>0</v>
      </c>
      <c r="AJ28" s="110">
        <v>0</v>
      </c>
      <c r="AK28" s="110">
        <v>0</v>
      </c>
      <c r="AL28" s="110">
        <v>0</v>
      </c>
      <c r="AM28" s="110">
        <v>0</v>
      </c>
      <c r="AN28" s="110">
        <v>0</v>
      </c>
      <c r="AO28" s="110">
        <v>0</v>
      </c>
      <c r="AP28" s="110">
        <v>0</v>
      </c>
      <c r="AQ28" s="110">
        <v>0</v>
      </c>
      <c r="AR28" s="110">
        <v>0</v>
      </c>
      <c r="AS28" s="110">
        <v>0</v>
      </c>
      <c r="AT28" s="110">
        <v>0</v>
      </c>
      <c r="AU28" s="110">
        <v>0</v>
      </c>
      <c r="AV28" s="110">
        <v>0</v>
      </c>
      <c r="AW28" s="110">
        <v>0</v>
      </c>
      <c r="AX28" s="110">
        <v>0</v>
      </c>
      <c r="AY28" s="110">
        <v>230</v>
      </c>
    </row>
    <row r="29" spans="1:54">
      <c r="A29" s="109"/>
      <c r="B29" s="127">
        <v>5</v>
      </c>
      <c r="C29" s="109" t="s">
        <v>293</v>
      </c>
      <c r="D29" s="110"/>
      <c r="E29" s="110"/>
      <c r="F29" s="110">
        <v>0</v>
      </c>
      <c r="G29" s="110">
        <v>0</v>
      </c>
      <c r="H29" s="110">
        <v>507.14587250064665</v>
      </c>
      <c r="I29" s="110">
        <v>0</v>
      </c>
      <c r="J29" s="110">
        <v>0</v>
      </c>
      <c r="K29" s="110">
        <v>0</v>
      </c>
      <c r="L29" s="110">
        <v>0</v>
      </c>
      <c r="M29" s="110">
        <v>0</v>
      </c>
      <c r="N29" s="110">
        <v>0</v>
      </c>
      <c r="O29" s="110">
        <v>0</v>
      </c>
      <c r="P29" s="110">
        <v>0</v>
      </c>
      <c r="Q29" s="110">
        <v>0</v>
      </c>
      <c r="R29" s="110">
        <v>0</v>
      </c>
      <c r="S29" s="110">
        <v>0</v>
      </c>
      <c r="T29" s="110">
        <v>0</v>
      </c>
      <c r="U29" s="110">
        <v>0</v>
      </c>
      <c r="V29" s="110">
        <v>0</v>
      </c>
      <c r="W29" s="110">
        <v>0</v>
      </c>
      <c r="X29" s="110">
        <v>0</v>
      </c>
      <c r="Y29" s="110">
        <v>0</v>
      </c>
      <c r="Z29" s="110">
        <v>0</v>
      </c>
      <c r="AA29" s="110">
        <v>0</v>
      </c>
      <c r="AB29" s="110">
        <v>0</v>
      </c>
      <c r="AC29" s="110">
        <v>0</v>
      </c>
      <c r="AD29" s="110">
        <v>0</v>
      </c>
      <c r="AE29" s="110">
        <v>0</v>
      </c>
      <c r="AF29" s="110">
        <v>0</v>
      </c>
      <c r="AG29" s="110">
        <v>0</v>
      </c>
      <c r="AH29" s="110">
        <v>0</v>
      </c>
      <c r="AI29" s="110">
        <v>0</v>
      </c>
      <c r="AJ29" s="110">
        <v>0</v>
      </c>
      <c r="AK29" s="110">
        <v>0</v>
      </c>
      <c r="AL29" s="110">
        <v>0</v>
      </c>
      <c r="AM29" s="110">
        <v>0</v>
      </c>
      <c r="AN29" s="110">
        <v>0</v>
      </c>
      <c r="AO29" s="110">
        <v>0</v>
      </c>
      <c r="AP29" s="110">
        <v>0</v>
      </c>
      <c r="AQ29" s="110">
        <v>0</v>
      </c>
      <c r="AR29" s="110">
        <v>0</v>
      </c>
      <c r="AS29" s="110">
        <v>0</v>
      </c>
      <c r="AT29" s="110">
        <v>0</v>
      </c>
      <c r="AU29" s="110">
        <v>0</v>
      </c>
      <c r="AV29" s="110">
        <v>0</v>
      </c>
      <c r="AW29" s="110">
        <v>0</v>
      </c>
      <c r="AX29" s="110">
        <v>0</v>
      </c>
      <c r="AY29" s="110">
        <v>0</v>
      </c>
    </row>
    <row r="30" spans="1:54">
      <c r="A30" s="109"/>
      <c r="B30" s="127">
        <v>6</v>
      </c>
      <c r="C30" s="109" t="s">
        <v>293</v>
      </c>
      <c r="D30" s="110"/>
      <c r="E30" s="110">
        <v>0</v>
      </c>
      <c r="F30" s="110">
        <v>0</v>
      </c>
      <c r="G30" s="110">
        <v>0</v>
      </c>
      <c r="H30" s="110">
        <v>0</v>
      </c>
      <c r="I30" s="110">
        <v>0</v>
      </c>
      <c r="J30" s="110">
        <v>0</v>
      </c>
      <c r="K30" s="110">
        <v>0</v>
      </c>
      <c r="L30" s="110">
        <v>0</v>
      </c>
      <c r="M30" s="110">
        <v>0</v>
      </c>
      <c r="N30" s="110">
        <v>0</v>
      </c>
      <c r="O30" s="110">
        <v>0</v>
      </c>
      <c r="P30" s="110">
        <v>0</v>
      </c>
      <c r="Q30" s="110">
        <v>0</v>
      </c>
      <c r="R30" s="110">
        <v>0</v>
      </c>
      <c r="S30" s="110">
        <v>0</v>
      </c>
      <c r="T30" s="110">
        <v>0</v>
      </c>
      <c r="U30" s="110">
        <v>0</v>
      </c>
      <c r="V30" s="110">
        <v>0</v>
      </c>
      <c r="W30" s="110">
        <v>0</v>
      </c>
      <c r="X30" s="110">
        <v>0</v>
      </c>
      <c r="Y30" s="110">
        <v>0</v>
      </c>
      <c r="Z30" s="110">
        <v>0</v>
      </c>
      <c r="AA30" s="110">
        <v>0</v>
      </c>
      <c r="AB30" s="110">
        <v>0</v>
      </c>
      <c r="AC30" s="110">
        <v>0</v>
      </c>
      <c r="AD30" s="110">
        <v>0</v>
      </c>
      <c r="AE30" s="110">
        <v>0</v>
      </c>
      <c r="AF30" s="110">
        <v>0</v>
      </c>
      <c r="AG30" s="110">
        <v>0</v>
      </c>
      <c r="AH30" s="110">
        <v>0</v>
      </c>
      <c r="AI30" s="110">
        <v>0</v>
      </c>
      <c r="AJ30" s="110">
        <v>0</v>
      </c>
      <c r="AK30" s="110">
        <v>0</v>
      </c>
      <c r="AL30" s="110">
        <v>0</v>
      </c>
      <c r="AM30" s="110">
        <v>0</v>
      </c>
      <c r="AN30" s="110">
        <v>0</v>
      </c>
      <c r="AO30" s="110">
        <v>0</v>
      </c>
      <c r="AP30" s="110">
        <v>0</v>
      </c>
      <c r="AQ30" s="110">
        <v>0</v>
      </c>
      <c r="AR30" s="110">
        <v>0</v>
      </c>
      <c r="AS30" s="110">
        <v>0</v>
      </c>
      <c r="AT30" s="110">
        <v>0</v>
      </c>
      <c r="AU30" s="110">
        <v>0</v>
      </c>
      <c r="AV30" s="110">
        <v>0</v>
      </c>
      <c r="AW30" s="110">
        <v>0</v>
      </c>
      <c r="AX30" s="110">
        <v>0</v>
      </c>
      <c r="AY30" s="110">
        <v>0</v>
      </c>
    </row>
    <row r="31" spans="1:54">
      <c r="A31" s="109"/>
      <c r="B31" s="130">
        <v>7</v>
      </c>
      <c r="C31" s="109" t="s">
        <v>293</v>
      </c>
      <c r="D31" s="110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0</v>
      </c>
      <c r="J31" s="110">
        <v>0</v>
      </c>
      <c r="K31" s="110">
        <v>0</v>
      </c>
      <c r="L31" s="110">
        <v>0</v>
      </c>
      <c r="M31" s="110">
        <v>0</v>
      </c>
      <c r="N31" s="110">
        <v>0</v>
      </c>
      <c r="O31" s="110">
        <v>0</v>
      </c>
      <c r="P31" s="110">
        <v>0</v>
      </c>
      <c r="Q31" s="110">
        <v>0</v>
      </c>
      <c r="R31" s="110">
        <v>0</v>
      </c>
      <c r="S31" s="110">
        <v>0</v>
      </c>
      <c r="T31" s="110">
        <v>0</v>
      </c>
      <c r="U31" s="110">
        <v>0</v>
      </c>
      <c r="V31" s="110">
        <v>0</v>
      </c>
      <c r="W31" s="110">
        <v>0</v>
      </c>
      <c r="X31" s="110">
        <v>0</v>
      </c>
      <c r="Y31" s="110">
        <v>0</v>
      </c>
      <c r="Z31" s="110">
        <v>0</v>
      </c>
      <c r="AA31" s="110">
        <v>0</v>
      </c>
      <c r="AB31" s="110">
        <v>0</v>
      </c>
      <c r="AC31" s="110">
        <v>0</v>
      </c>
      <c r="AD31" s="110">
        <v>0</v>
      </c>
      <c r="AE31" s="110">
        <v>0</v>
      </c>
      <c r="AF31" s="110">
        <v>0</v>
      </c>
      <c r="AG31" s="110">
        <v>0</v>
      </c>
      <c r="AH31" s="110">
        <v>0</v>
      </c>
      <c r="AI31" s="110">
        <v>0</v>
      </c>
      <c r="AJ31" s="110">
        <v>0</v>
      </c>
      <c r="AK31" s="110">
        <v>0</v>
      </c>
      <c r="AL31" s="110">
        <v>0</v>
      </c>
      <c r="AM31" s="110">
        <v>0</v>
      </c>
      <c r="AN31" s="110">
        <v>0</v>
      </c>
      <c r="AO31" s="110">
        <v>0</v>
      </c>
      <c r="AP31" s="110">
        <v>0</v>
      </c>
      <c r="AQ31" s="110">
        <v>0</v>
      </c>
      <c r="AR31" s="110">
        <v>0</v>
      </c>
      <c r="AS31" s="110">
        <v>0</v>
      </c>
      <c r="AT31" s="110">
        <v>0</v>
      </c>
      <c r="AU31" s="110">
        <v>0</v>
      </c>
      <c r="AV31" s="110">
        <v>0</v>
      </c>
      <c r="AW31" s="110">
        <v>0</v>
      </c>
      <c r="AX31" s="110">
        <v>0</v>
      </c>
      <c r="AY31" s="110">
        <v>0</v>
      </c>
    </row>
    <row r="32" spans="1:54">
      <c r="A32" s="128"/>
      <c r="B32" s="129">
        <v>8</v>
      </c>
      <c r="C32" s="128" t="s">
        <v>293</v>
      </c>
      <c r="D32" s="125">
        <v>0</v>
      </c>
      <c r="E32" s="125">
        <v>0</v>
      </c>
      <c r="F32" s="125">
        <v>0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0</v>
      </c>
      <c r="N32" s="125">
        <v>0</v>
      </c>
      <c r="O32" s="125">
        <v>0</v>
      </c>
      <c r="P32" s="125">
        <v>0</v>
      </c>
      <c r="Q32" s="125">
        <v>0</v>
      </c>
      <c r="R32" s="125">
        <v>0</v>
      </c>
      <c r="S32" s="125">
        <v>0</v>
      </c>
      <c r="T32" s="125">
        <v>0</v>
      </c>
      <c r="U32" s="125">
        <v>0</v>
      </c>
      <c r="V32" s="125">
        <v>0</v>
      </c>
      <c r="W32" s="125">
        <v>0</v>
      </c>
      <c r="X32" s="125">
        <v>0</v>
      </c>
      <c r="Y32" s="125">
        <v>0</v>
      </c>
      <c r="Z32" s="125">
        <v>0</v>
      </c>
      <c r="AA32" s="125">
        <v>0</v>
      </c>
      <c r="AB32" s="125">
        <v>0</v>
      </c>
      <c r="AC32" s="125">
        <v>0</v>
      </c>
      <c r="AD32" s="125">
        <v>0</v>
      </c>
      <c r="AE32" s="125">
        <v>0</v>
      </c>
      <c r="AF32" s="125">
        <v>0</v>
      </c>
      <c r="AG32" s="125">
        <v>0</v>
      </c>
      <c r="AH32" s="125">
        <v>0</v>
      </c>
      <c r="AI32" s="125">
        <v>0</v>
      </c>
      <c r="AJ32" s="125">
        <v>0</v>
      </c>
      <c r="AK32" s="125">
        <v>0</v>
      </c>
      <c r="AL32" s="125">
        <v>0</v>
      </c>
      <c r="AM32" s="125">
        <v>0</v>
      </c>
      <c r="AN32" s="125">
        <v>0</v>
      </c>
      <c r="AO32" s="125">
        <v>0</v>
      </c>
      <c r="AP32" s="125">
        <v>0</v>
      </c>
      <c r="AQ32" s="125">
        <v>0</v>
      </c>
      <c r="AR32" s="125">
        <v>0</v>
      </c>
      <c r="AS32" s="125">
        <v>0</v>
      </c>
      <c r="AT32" s="125">
        <v>0</v>
      </c>
      <c r="AU32" s="125">
        <v>0</v>
      </c>
      <c r="AV32" s="125">
        <v>0</v>
      </c>
      <c r="AW32" s="125">
        <v>0</v>
      </c>
      <c r="AX32" s="125">
        <v>0</v>
      </c>
      <c r="AY32" s="125">
        <v>0</v>
      </c>
    </row>
    <row r="33" spans="1:51">
      <c r="A33" s="131" t="s">
        <v>134</v>
      </c>
      <c r="B33" s="119">
        <v>1</v>
      </c>
      <c r="C33" s="109" t="s">
        <v>293</v>
      </c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</row>
    <row r="34" spans="1:51">
      <c r="A34" s="109"/>
      <c r="B34" s="119">
        <v>2</v>
      </c>
      <c r="C34" s="109" t="s">
        <v>293</v>
      </c>
      <c r="D34" s="106"/>
      <c r="E34" s="106"/>
      <c r="F34" s="106"/>
      <c r="G34" s="106"/>
      <c r="H34" s="106"/>
      <c r="I34" s="106"/>
      <c r="J34" s="106"/>
      <c r="K34" s="106"/>
      <c r="L34" s="106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</row>
    <row r="35" spans="1:51">
      <c r="A35" s="109"/>
      <c r="B35" s="119">
        <v>3</v>
      </c>
      <c r="C35" s="109" t="s">
        <v>293</v>
      </c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</row>
    <row r="36" spans="1:51">
      <c r="A36" s="109"/>
      <c r="B36" s="120">
        <v>4</v>
      </c>
      <c r="C36" s="109" t="s">
        <v>293</v>
      </c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</row>
    <row r="37" spans="1:51">
      <c r="A37" s="109"/>
      <c r="B37" s="120">
        <v>5</v>
      </c>
      <c r="C37" s="109" t="s">
        <v>293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</row>
    <row r="38" spans="1:51">
      <c r="A38" s="109"/>
      <c r="B38" s="120">
        <v>6</v>
      </c>
      <c r="C38" s="109" t="s">
        <v>293</v>
      </c>
      <c r="D38" s="106"/>
      <c r="E38" s="106"/>
      <c r="F38" s="106"/>
      <c r="G38" s="106"/>
      <c r="H38" s="106"/>
      <c r="I38" s="106"/>
      <c r="J38" s="106"/>
      <c r="K38" s="106"/>
      <c r="L38" s="106"/>
      <c r="M38" s="106">
        <v>119.18005448075527</v>
      </c>
      <c r="N38" s="106">
        <v>418.01059078302745</v>
      </c>
      <c r="O38" s="106">
        <v>456.62809146448222</v>
      </c>
      <c r="P38" s="106">
        <v>524.97946700365094</v>
      </c>
      <c r="Q38" s="106">
        <v>541.32394955981567</v>
      </c>
      <c r="R38" s="106">
        <v>765.1683949178605</v>
      </c>
      <c r="S38" s="106">
        <v>620.53700073770233</v>
      </c>
      <c r="T38" s="106">
        <v>611.78007364555128</v>
      </c>
      <c r="U38" s="106">
        <v>515.60773353799129</v>
      </c>
      <c r="V38" s="106">
        <v>714.90581703049781</v>
      </c>
      <c r="W38" s="106">
        <v>564.43744469046408</v>
      </c>
      <c r="X38" s="106">
        <v>621.43870681673377</v>
      </c>
      <c r="Y38" s="106">
        <v>218.00014871530058</v>
      </c>
      <c r="Z38" s="106">
        <v>737.16115976427216</v>
      </c>
      <c r="AA38" s="106">
        <v>296.99782379755101</v>
      </c>
      <c r="AB38" s="106">
        <v>711.53589217371996</v>
      </c>
      <c r="AC38" s="106">
        <v>643.63263112924551</v>
      </c>
      <c r="AD38" s="106">
        <v>901.73023655836312</v>
      </c>
      <c r="AE38" s="106">
        <v>682.94333135771683</v>
      </c>
      <c r="AF38" s="106">
        <v>985.67924149130261</v>
      </c>
      <c r="AG38" s="106">
        <v>680.62722178647152</v>
      </c>
      <c r="AH38" s="106">
        <v>876.34433522118854</v>
      </c>
      <c r="AI38" s="106">
        <v>616.45669858526537</v>
      </c>
      <c r="AJ38" s="106">
        <v>869.57847242996309</v>
      </c>
      <c r="AK38" s="106">
        <v>240.84223781518583</v>
      </c>
      <c r="AL38" s="106">
        <v>231.51969710489209</v>
      </c>
      <c r="AM38" s="106"/>
      <c r="AN38" s="106">
        <v>668.13861134735453</v>
      </c>
      <c r="AO38" s="106"/>
      <c r="AP38" s="106">
        <v>696.30140786814275</v>
      </c>
      <c r="AQ38" s="106">
        <v>446.69282193773614</v>
      </c>
      <c r="AR38" s="106"/>
      <c r="AS38" s="106"/>
      <c r="AT38" s="106"/>
      <c r="AU38" s="106">
        <v>386.3172288055182</v>
      </c>
      <c r="AV38" s="106">
        <v>227.38923818438516</v>
      </c>
      <c r="AW38" s="106">
        <v>359.50832038480956</v>
      </c>
      <c r="AX38" s="106"/>
      <c r="AY38" s="106"/>
    </row>
    <row r="39" spans="1:51">
      <c r="A39" s="109"/>
      <c r="B39" s="127">
        <v>7</v>
      </c>
      <c r="C39" s="109" t="s">
        <v>293</v>
      </c>
      <c r="D39" s="106"/>
      <c r="E39" s="106"/>
      <c r="F39" s="106"/>
      <c r="G39" s="106"/>
      <c r="H39" s="106"/>
      <c r="I39" s="106"/>
      <c r="J39" s="106">
        <v>971.60466813576375</v>
      </c>
      <c r="K39" s="106">
        <v>3203.8582645076053</v>
      </c>
      <c r="L39" s="106">
        <v>3062.0607394936887</v>
      </c>
      <c r="M39" s="106">
        <v>2999.8775055059018</v>
      </c>
      <c r="N39" s="106">
        <v>2910.7089316770016</v>
      </c>
      <c r="O39" s="106">
        <v>2974.5464717470568</v>
      </c>
      <c r="P39" s="106">
        <v>2496.2431784164446</v>
      </c>
      <c r="Q39" s="106">
        <v>2502.4466114347979</v>
      </c>
      <c r="R39" s="106">
        <v>2794.8861101842976</v>
      </c>
      <c r="S39" s="106">
        <v>2728.6477332357636</v>
      </c>
      <c r="T39" s="106">
        <v>2679.0748898298198</v>
      </c>
      <c r="U39" s="106">
        <v>2197.4051896185865</v>
      </c>
      <c r="V39" s="106">
        <v>2787.5130207980483</v>
      </c>
      <c r="W39" s="106">
        <v>2419.3549417701206</v>
      </c>
      <c r="X39" s="106">
        <v>2755.4501168781944</v>
      </c>
      <c r="Y39" s="106">
        <v>2451.217472468109</v>
      </c>
      <c r="Z39" s="106">
        <v>3069.7925735535764</v>
      </c>
      <c r="AA39" s="106">
        <v>2479.6962191547063</v>
      </c>
      <c r="AB39" s="106">
        <v>3024.2396422444899</v>
      </c>
      <c r="AC39" s="106">
        <v>2654.9172278846199</v>
      </c>
      <c r="AD39" s="106">
        <v>2840.1941944192004</v>
      </c>
      <c r="AE39" s="106">
        <v>2272.1482863939468</v>
      </c>
      <c r="AF39" s="106">
        <v>2486.5672439849905</v>
      </c>
      <c r="AG39" s="106">
        <v>2371.6232063334501</v>
      </c>
      <c r="AH39" s="106">
        <v>2369.0661869771493</v>
      </c>
      <c r="AI39" s="106">
        <v>2217.4114693245306</v>
      </c>
      <c r="AJ39" s="106">
        <v>2348.1977913453547</v>
      </c>
      <c r="AK39" s="106">
        <v>2707.093202439296</v>
      </c>
      <c r="AL39" s="106">
        <v>2967.7400917160294</v>
      </c>
      <c r="AM39" s="106">
        <v>2302.4674837597909</v>
      </c>
      <c r="AN39" s="106">
        <v>3810.7963456306293</v>
      </c>
      <c r="AO39" s="106">
        <v>1981.1207660849313</v>
      </c>
      <c r="AP39" s="106">
        <v>3495.3652973562812</v>
      </c>
      <c r="AQ39" s="106">
        <v>2428.2739755147095</v>
      </c>
      <c r="AR39" s="106">
        <v>2164.1207660849313</v>
      </c>
      <c r="AS39" s="106">
        <v>3923.6496370942855</v>
      </c>
      <c r="AT39" s="106">
        <v>2632.9768685614972</v>
      </c>
      <c r="AU39" s="106">
        <v>4148.6432567261436</v>
      </c>
      <c r="AV39" s="106">
        <v>2376.1172912994762</v>
      </c>
      <c r="AW39" s="106">
        <v>2680.626055392986</v>
      </c>
      <c r="AX39" s="106">
        <v>2200.1207660849241</v>
      </c>
      <c r="AY39" s="106">
        <v>2254.5880241314217</v>
      </c>
    </row>
    <row r="40" spans="1:51">
      <c r="A40" s="109"/>
      <c r="B40" s="127">
        <v>8</v>
      </c>
      <c r="C40" s="109" t="s">
        <v>293</v>
      </c>
      <c r="D40" s="106"/>
      <c r="E40" s="106"/>
      <c r="F40" s="106"/>
      <c r="G40" s="106"/>
      <c r="H40" s="106">
        <v>636.30322831708122</v>
      </c>
      <c r="I40" s="106">
        <v>1764.9828636797752</v>
      </c>
      <c r="J40" s="106">
        <v>1270.8444161490506</v>
      </c>
      <c r="K40" s="106">
        <v>0</v>
      </c>
      <c r="L40" s="106">
        <v>0</v>
      </c>
      <c r="M40" s="106">
        <v>0</v>
      </c>
      <c r="N40" s="106">
        <v>0</v>
      </c>
      <c r="O40" s="106">
        <v>0</v>
      </c>
      <c r="P40" s="106">
        <v>0</v>
      </c>
      <c r="Q40" s="106">
        <v>0</v>
      </c>
      <c r="R40" s="106">
        <v>0</v>
      </c>
      <c r="S40" s="106">
        <v>0</v>
      </c>
      <c r="T40" s="106">
        <v>0</v>
      </c>
      <c r="U40" s="106">
        <v>0</v>
      </c>
      <c r="V40" s="106">
        <v>0</v>
      </c>
      <c r="W40" s="106">
        <v>0</v>
      </c>
      <c r="X40" s="106">
        <v>0</v>
      </c>
      <c r="Y40" s="106">
        <v>0</v>
      </c>
      <c r="Z40" s="106">
        <v>0</v>
      </c>
      <c r="AA40" s="106">
        <v>0</v>
      </c>
      <c r="AB40" s="106">
        <v>0</v>
      </c>
      <c r="AC40" s="106">
        <v>0</v>
      </c>
      <c r="AD40" s="106">
        <v>0</v>
      </c>
      <c r="AE40" s="106">
        <v>0</v>
      </c>
      <c r="AF40" s="106">
        <v>0</v>
      </c>
      <c r="AG40" s="106">
        <v>0</v>
      </c>
      <c r="AH40" s="106">
        <v>0</v>
      </c>
      <c r="AI40" s="106">
        <v>0</v>
      </c>
      <c r="AJ40" s="106">
        <v>0</v>
      </c>
      <c r="AK40" s="106">
        <v>0</v>
      </c>
      <c r="AL40" s="106">
        <v>0</v>
      </c>
      <c r="AM40" s="106">
        <v>0</v>
      </c>
      <c r="AN40" s="106">
        <v>0</v>
      </c>
      <c r="AO40" s="106">
        <v>0</v>
      </c>
      <c r="AP40" s="106">
        <v>0</v>
      </c>
      <c r="AQ40" s="106">
        <v>0</v>
      </c>
      <c r="AR40" s="106">
        <v>0</v>
      </c>
      <c r="AS40" s="106">
        <v>0</v>
      </c>
      <c r="AT40" s="106">
        <v>0</v>
      </c>
      <c r="AU40" s="106">
        <v>0</v>
      </c>
      <c r="AV40" s="106">
        <v>0</v>
      </c>
      <c r="AW40" s="106">
        <v>0</v>
      </c>
      <c r="AX40" s="106">
        <v>0</v>
      </c>
      <c r="AY40" s="106">
        <v>0</v>
      </c>
    </row>
    <row r="41" spans="1:51">
      <c r="A41" s="109"/>
      <c r="B41" s="127">
        <v>9</v>
      </c>
      <c r="C41" s="109" t="s">
        <v>293</v>
      </c>
      <c r="D41" s="106"/>
      <c r="E41" s="106"/>
      <c r="F41" s="106">
        <v>0</v>
      </c>
      <c r="G41" s="106">
        <v>0</v>
      </c>
      <c r="H41" s="106">
        <v>921.55223803560193</v>
      </c>
      <c r="I41" s="106">
        <v>198.63076842674104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  <c r="R41" s="106">
        <v>0</v>
      </c>
      <c r="S41" s="106">
        <v>0</v>
      </c>
      <c r="T41" s="106">
        <v>0</v>
      </c>
      <c r="U41" s="106">
        <v>0</v>
      </c>
      <c r="V41" s="106">
        <v>0</v>
      </c>
      <c r="W41" s="106">
        <v>0</v>
      </c>
      <c r="X41" s="106">
        <v>0</v>
      </c>
      <c r="Y41" s="106">
        <v>0</v>
      </c>
      <c r="Z41" s="106">
        <v>0</v>
      </c>
      <c r="AA41" s="106">
        <v>0</v>
      </c>
      <c r="AB41" s="106">
        <v>0</v>
      </c>
      <c r="AC41" s="106">
        <v>0</v>
      </c>
      <c r="AD41" s="106">
        <v>0</v>
      </c>
      <c r="AE41" s="106">
        <v>0</v>
      </c>
      <c r="AF41" s="106">
        <v>0</v>
      </c>
      <c r="AG41" s="106">
        <v>0</v>
      </c>
      <c r="AH41" s="106">
        <v>0</v>
      </c>
      <c r="AI41" s="106">
        <v>0</v>
      </c>
      <c r="AJ41" s="106">
        <v>0</v>
      </c>
      <c r="AK41" s="106">
        <v>0</v>
      </c>
      <c r="AL41" s="106">
        <v>0</v>
      </c>
      <c r="AM41" s="106">
        <v>0</v>
      </c>
      <c r="AN41" s="106">
        <v>0</v>
      </c>
      <c r="AO41" s="106">
        <v>0</v>
      </c>
      <c r="AP41" s="106">
        <v>0</v>
      </c>
      <c r="AQ41" s="106">
        <v>0</v>
      </c>
      <c r="AR41" s="106">
        <v>0</v>
      </c>
      <c r="AS41" s="106">
        <v>0</v>
      </c>
      <c r="AT41" s="106">
        <v>0</v>
      </c>
      <c r="AU41" s="106">
        <v>0</v>
      </c>
      <c r="AV41" s="106">
        <v>0</v>
      </c>
      <c r="AW41" s="106">
        <v>0</v>
      </c>
      <c r="AX41" s="106">
        <v>0</v>
      </c>
      <c r="AY41" s="106">
        <v>0</v>
      </c>
    </row>
    <row r="42" spans="1:51">
      <c r="A42" s="109"/>
      <c r="B42" s="130">
        <v>10</v>
      </c>
      <c r="C42" s="109" t="s">
        <v>293</v>
      </c>
      <c r="D42" s="106"/>
      <c r="E42" s="106">
        <v>0</v>
      </c>
      <c r="F42" s="106">
        <v>0</v>
      </c>
      <c r="G42" s="106">
        <v>0</v>
      </c>
      <c r="H42" s="106">
        <v>0</v>
      </c>
      <c r="I42" s="106">
        <v>0</v>
      </c>
      <c r="J42" s="106">
        <v>0</v>
      </c>
      <c r="K42" s="106">
        <v>0</v>
      </c>
      <c r="L42" s="106">
        <v>0</v>
      </c>
      <c r="M42" s="106">
        <v>0</v>
      </c>
      <c r="N42" s="106">
        <v>0</v>
      </c>
      <c r="O42" s="106">
        <v>0</v>
      </c>
      <c r="P42" s="106">
        <v>0</v>
      </c>
      <c r="Q42" s="106">
        <v>0</v>
      </c>
      <c r="R42" s="106">
        <v>0</v>
      </c>
      <c r="S42" s="106">
        <v>0</v>
      </c>
      <c r="T42" s="106">
        <v>0</v>
      </c>
      <c r="U42" s="106">
        <v>0</v>
      </c>
      <c r="V42" s="106">
        <v>0</v>
      </c>
      <c r="W42" s="106">
        <v>0</v>
      </c>
      <c r="X42" s="106">
        <v>0</v>
      </c>
      <c r="Y42" s="106">
        <v>0</v>
      </c>
      <c r="Z42" s="106">
        <v>0</v>
      </c>
      <c r="AA42" s="106">
        <v>0</v>
      </c>
      <c r="AB42" s="106">
        <v>0</v>
      </c>
      <c r="AC42" s="106">
        <v>0</v>
      </c>
      <c r="AD42" s="106">
        <v>0</v>
      </c>
      <c r="AE42" s="106">
        <v>0</v>
      </c>
      <c r="AF42" s="106">
        <v>0</v>
      </c>
      <c r="AG42" s="106">
        <v>0</v>
      </c>
      <c r="AH42" s="106">
        <v>0</v>
      </c>
      <c r="AI42" s="106">
        <v>0</v>
      </c>
      <c r="AJ42" s="106">
        <v>0</v>
      </c>
      <c r="AK42" s="106">
        <v>0</v>
      </c>
      <c r="AL42" s="106">
        <v>0</v>
      </c>
      <c r="AM42" s="106">
        <v>0</v>
      </c>
      <c r="AN42" s="106">
        <v>0</v>
      </c>
      <c r="AO42" s="106">
        <v>0</v>
      </c>
      <c r="AP42" s="106">
        <v>0</v>
      </c>
      <c r="AQ42" s="106">
        <v>0</v>
      </c>
      <c r="AR42" s="106">
        <v>0</v>
      </c>
      <c r="AS42" s="106">
        <v>0</v>
      </c>
      <c r="AT42" s="106">
        <v>0</v>
      </c>
      <c r="AU42" s="106">
        <v>0</v>
      </c>
      <c r="AV42" s="106">
        <v>0</v>
      </c>
      <c r="AW42" s="106">
        <v>0</v>
      </c>
      <c r="AX42" s="106">
        <v>0</v>
      </c>
      <c r="AY42" s="106">
        <v>0</v>
      </c>
    </row>
    <row r="43" spans="1:51">
      <c r="A43" s="109"/>
      <c r="B43" s="130">
        <v>11</v>
      </c>
      <c r="C43" s="109" t="s">
        <v>293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  <c r="R43" s="106">
        <v>0</v>
      </c>
      <c r="S43" s="106">
        <v>0</v>
      </c>
      <c r="T43" s="106">
        <v>0</v>
      </c>
      <c r="U43" s="106">
        <v>0</v>
      </c>
      <c r="V43" s="106">
        <v>0</v>
      </c>
      <c r="W43" s="106">
        <v>0</v>
      </c>
      <c r="X43" s="106">
        <v>0</v>
      </c>
      <c r="Y43" s="106">
        <v>0</v>
      </c>
      <c r="Z43" s="106">
        <v>0</v>
      </c>
      <c r="AA43" s="106">
        <v>0</v>
      </c>
      <c r="AB43" s="106">
        <v>0</v>
      </c>
      <c r="AC43" s="106">
        <v>0</v>
      </c>
      <c r="AD43" s="106">
        <v>0</v>
      </c>
      <c r="AE43" s="106">
        <v>0</v>
      </c>
      <c r="AF43" s="106">
        <v>0</v>
      </c>
      <c r="AG43" s="106">
        <v>0</v>
      </c>
      <c r="AH43" s="106">
        <v>0</v>
      </c>
      <c r="AI43" s="106">
        <v>0</v>
      </c>
      <c r="AJ43" s="106">
        <v>0</v>
      </c>
      <c r="AK43" s="106">
        <v>0</v>
      </c>
      <c r="AL43" s="106">
        <v>0</v>
      </c>
      <c r="AM43" s="106">
        <v>0</v>
      </c>
      <c r="AN43" s="106">
        <v>0</v>
      </c>
      <c r="AO43" s="106">
        <v>0</v>
      </c>
      <c r="AP43" s="106">
        <v>0</v>
      </c>
      <c r="AQ43" s="106">
        <v>0</v>
      </c>
      <c r="AR43" s="106">
        <v>0</v>
      </c>
      <c r="AS43" s="106">
        <v>0</v>
      </c>
      <c r="AT43" s="106">
        <v>0</v>
      </c>
      <c r="AU43" s="106">
        <v>0</v>
      </c>
      <c r="AV43" s="106">
        <v>0</v>
      </c>
      <c r="AW43" s="106">
        <v>0</v>
      </c>
      <c r="AX43" s="106">
        <v>0</v>
      </c>
      <c r="AY43" s="106">
        <v>0</v>
      </c>
    </row>
    <row r="44" spans="1:51">
      <c r="A44" s="109"/>
      <c r="B44" s="130">
        <v>12</v>
      </c>
      <c r="C44" s="128" t="s">
        <v>293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  <c r="R44" s="106">
        <v>0</v>
      </c>
      <c r="S44" s="106">
        <v>0</v>
      </c>
      <c r="T44" s="106">
        <v>0</v>
      </c>
      <c r="U44" s="106">
        <v>0</v>
      </c>
      <c r="V44" s="106">
        <v>0</v>
      </c>
      <c r="W44" s="106">
        <v>0</v>
      </c>
      <c r="X44" s="106">
        <v>0</v>
      </c>
      <c r="Y44" s="106">
        <v>0</v>
      </c>
      <c r="Z44" s="106">
        <v>0</v>
      </c>
      <c r="AA44" s="106">
        <v>0</v>
      </c>
      <c r="AB44" s="106">
        <v>0</v>
      </c>
      <c r="AC44" s="106">
        <v>0</v>
      </c>
      <c r="AD44" s="106">
        <v>0</v>
      </c>
      <c r="AE44" s="106">
        <v>0</v>
      </c>
      <c r="AF44" s="106">
        <v>0</v>
      </c>
      <c r="AG44" s="106">
        <v>0</v>
      </c>
      <c r="AH44" s="106">
        <v>0</v>
      </c>
      <c r="AI44" s="106">
        <v>0</v>
      </c>
      <c r="AJ44" s="106">
        <v>0</v>
      </c>
      <c r="AK44" s="106">
        <v>0</v>
      </c>
      <c r="AL44" s="106">
        <v>0</v>
      </c>
      <c r="AM44" s="106">
        <v>0</v>
      </c>
      <c r="AN44" s="106">
        <v>0</v>
      </c>
      <c r="AO44" s="106">
        <v>0</v>
      </c>
      <c r="AP44" s="106">
        <v>0</v>
      </c>
      <c r="AQ44" s="106">
        <v>0</v>
      </c>
      <c r="AR44" s="106">
        <v>0</v>
      </c>
      <c r="AS44" s="106">
        <v>0</v>
      </c>
      <c r="AT44" s="106">
        <v>0</v>
      </c>
      <c r="AU44" s="106">
        <v>0</v>
      </c>
      <c r="AV44" s="106">
        <v>0</v>
      </c>
      <c r="AW44" s="106">
        <v>0</v>
      </c>
      <c r="AX44" s="106">
        <v>0</v>
      </c>
      <c r="AY44" s="106">
        <v>0</v>
      </c>
    </row>
    <row r="45" spans="1:51">
      <c r="A45" s="126" t="s">
        <v>123</v>
      </c>
      <c r="B45" s="123">
        <v>1</v>
      </c>
      <c r="C45" s="109" t="s">
        <v>293</v>
      </c>
      <c r="D45" s="124"/>
      <c r="E45" s="124"/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  <c r="AI45" s="124"/>
      <c r="AJ45" s="124"/>
      <c r="AK45" s="124"/>
      <c r="AL45" s="124"/>
      <c r="AM45" s="124"/>
      <c r="AN45" s="124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</row>
    <row r="46" spans="1:51">
      <c r="A46" s="109"/>
      <c r="B46" s="119">
        <v>2</v>
      </c>
      <c r="C46" s="109" t="s">
        <v>293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110"/>
      <c r="AU46" s="110"/>
      <c r="AV46" s="110"/>
      <c r="AW46" s="110"/>
      <c r="AX46" s="110"/>
      <c r="AY46" s="110"/>
    </row>
    <row r="47" spans="1:51">
      <c r="A47" s="109"/>
      <c r="B47" s="119">
        <v>3</v>
      </c>
      <c r="C47" s="109" t="s">
        <v>293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1">
      <c r="A48" s="109"/>
      <c r="B48" s="119">
        <v>4</v>
      </c>
      <c r="C48" s="109" t="s">
        <v>293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1">
      <c r="A49" s="109"/>
      <c r="B49" s="119">
        <v>5</v>
      </c>
      <c r="C49" s="109" t="s">
        <v>293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1">
      <c r="A50" s="109"/>
      <c r="B50" s="119">
        <v>6</v>
      </c>
      <c r="C50" s="109" t="s">
        <v>293</v>
      </c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0"/>
      <c r="AV50" s="110"/>
      <c r="AW50" s="110"/>
      <c r="AX50" s="110"/>
      <c r="AY50" s="110"/>
    </row>
    <row r="51" spans="1:51">
      <c r="A51" s="109"/>
      <c r="B51" s="119">
        <v>7</v>
      </c>
      <c r="C51" s="109" t="s">
        <v>293</v>
      </c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</row>
    <row r="52" spans="1:51">
      <c r="A52" s="109"/>
      <c r="B52" s="119">
        <v>8</v>
      </c>
      <c r="C52" s="109" t="s">
        <v>293</v>
      </c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</row>
    <row r="53" spans="1:51">
      <c r="A53" s="109"/>
      <c r="B53" s="119">
        <v>9</v>
      </c>
      <c r="C53" s="109" t="s">
        <v>293</v>
      </c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 s="110"/>
      <c r="AG53" s="110"/>
      <c r="AH53" s="110"/>
      <c r="AI53" s="110"/>
      <c r="AJ53" s="110"/>
      <c r="AK53" s="110"/>
      <c r="AL53" s="110"/>
      <c r="AM53" s="110"/>
      <c r="AN53" s="110"/>
      <c r="AO53" s="110"/>
      <c r="AP53" s="110"/>
      <c r="AQ53" s="110"/>
      <c r="AR53" s="110"/>
      <c r="AS53" s="110"/>
      <c r="AT53" s="110"/>
      <c r="AU53" s="110"/>
      <c r="AV53" s="110"/>
      <c r="AW53" s="110"/>
      <c r="AX53" s="110"/>
      <c r="AY53" s="110"/>
    </row>
    <row r="54" spans="1:51">
      <c r="A54" s="109"/>
      <c r="B54" s="119">
        <v>10</v>
      </c>
      <c r="C54" s="109" t="s">
        <v>293</v>
      </c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10"/>
      <c r="AU54" s="110"/>
      <c r="AV54" s="110"/>
      <c r="AW54" s="110"/>
      <c r="AX54" s="110"/>
      <c r="AY54" s="110"/>
    </row>
    <row r="55" spans="1:51">
      <c r="A55" s="109"/>
      <c r="B55" s="119">
        <v>11</v>
      </c>
      <c r="C55" s="109" t="s">
        <v>293</v>
      </c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</row>
    <row r="56" spans="1:51">
      <c r="A56" s="109"/>
      <c r="B56" s="119">
        <v>12</v>
      </c>
      <c r="C56" s="109" t="s">
        <v>293</v>
      </c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10"/>
      <c r="AU56" s="110"/>
      <c r="AV56" s="110"/>
      <c r="AW56" s="110"/>
      <c r="AX56" s="110"/>
      <c r="AY56" s="110"/>
    </row>
    <row r="57" spans="1:51">
      <c r="A57" s="109"/>
      <c r="B57" s="120">
        <v>13</v>
      </c>
      <c r="C57" s="109" t="s">
        <v>293</v>
      </c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0"/>
      <c r="AH57" s="110"/>
      <c r="AI57" s="110"/>
      <c r="AJ57" s="110"/>
      <c r="AK57" s="110"/>
      <c r="AL57" s="110"/>
      <c r="AM57" s="110"/>
      <c r="AN57" s="110"/>
      <c r="AO57" s="110"/>
      <c r="AP57" s="110"/>
      <c r="AQ57" s="110"/>
      <c r="AR57" s="110"/>
      <c r="AS57" s="110"/>
      <c r="AT57" s="110"/>
      <c r="AU57" s="110"/>
      <c r="AV57" s="110"/>
      <c r="AW57" s="110"/>
      <c r="AX57" s="110"/>
      <c r="AY57" s="110"/>
    </row>
    <row r="58" spans="1:51">
      <c r="A58" s="109"/>
      <c r="B58" s="120">
        <v>14</v>
      </c>
      <c r="C58" s="109" t="s">
        <v>293</v>
      </c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10"/>
      <c r="AU58" s="110"/>
      <c r="AV58" s="110"/>
      <c r="AW58" s="110"/>
      <c r="AX58" s="110"/>
      <c r="AY58" s="110"/>
    </row>
    <row r="59" spans="1:51">
      <c r="A59" s="109"/>
      <c r="B59" s="120">
        <v>15</v>
      </c>
      <c r="C59" s="109" t="s">
        <v>293</v>
      </c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0"/>
      <c r="AB59" s="110"/>
      <c r="AC59" s="110"/>
      <c r="AD59" s="110"/>
      <c r="AE59" s="110"/>
      <c r="AF59" s="110"/>
      <c r="AG59" s="110"/>
      <c r="AH59" s="110"/>
      <c r="AI59" s="110"/>
      <c r="AJ59" s="110"/>
      <c r="AK59" s="110"/>
      <c r="AL59" s="110"/>
      <c r="AM59" s="110"/>
      <c r="AN59" s="110"/>
      <c r="AO59" s="110"/>
      <c r="AP59" s="110"/>
      <c r="AQ59" s="110"/>
      <c r="AR59" s="110"/>
      <c r="AS59" s="110"/>
      <c r="AT59" s="110"/>
      <c r="AU59" s="110"/>
      <c r="AV59" s="110"/>
      <c r="AW59" s="110"/>
      <c r="AX59" s="110"/>
      <c r="AY59" s="110"/>
    </row>
    <row r="60" spans="1:51">
      <c r="A60" s="109"/>
      <c r="B60" s="120">
        <v>16</v>
      </c>
      <c r="C60" s="109" t="s">
        <v>293</v>
      </c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10"/>
      <c r="AU60" s="110"/>
      <c r="AV60" s="110"/>
      <c r="AW60" s="110"/>
      <c r="AX60" s="110"/>
      <c r="AY60" s="110"/>
    </row>
    <row r="61" spans="1:51">
      <c r="A61" s="109"/>
      <c r="B61" s="120">
        <v>17</v>
      </c>
      <c r="C61" s="109" t="s">
        <v>293</v>
      </c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  <c r="AA61" s="110"/>
      <c r="AB61" s="110"/>
      <c r="AC61" s="110"/>
      <c r="AD61" s="110"/>
      <c r="AE61" s="110"/>
      <c r="AF61" s="110"/>
      <c r="AG61" s="110"/>
      <c r="AH61" s="110"/>
      <c r="AI61" s="110"/>
      <c r="AJ61" s="110"/>
      <c r="AK61" s="110"/>
      <c r="AL61" s="110"/>
      <c r="AM61" s="110"/>
      <c r="AN61" s="110"/>
      <c r="AO61" s="110"/>
      <c r="AP61" s="110"/>
      <c r="AQ61" s="110"/>
      <c r="AR61" s="110"/>
      <c r="AS61" s="110"/>
      <c r="AT61" s="110"/>
      <c r="AU61" s="110"/>
      <c r="AV61" s="110"/>
      <c r="AW61" s="110"/>
      <c r="AX61" s="110"/>
      <c r="AY61" s="110"/>
    </row>
    <row r="62" spans="1:51">
      <c r="A62" s="109"/>
      <c r="B62" s="120">
        <v>18</v>
      </c>
      <c r="C62" s="109" t="s">
        <v>293</v>
      </c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</row>
    <row r="63" spans="1:51">
      <c r="A63" s="109"/>
      <c r="B63" s="120">
        <v>19</v>
      </c>
      <c r="C63" s="109" t="s">
        <v>293</v>
      </c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  <c r="AA63" s="110"/>
      <c r="AB63" s="110"/>
      <c r="AC63" s="110"/>
      <c r="AD63" s="110"/>
      <c r="AE63" s="110"/>
      <c r="AF63" s="110"/>
      <c r="AG63" s="110"/>
      <c r="AH63" s="110"/>
      <c r="AI63" s="110"/>
      <c r="AJ63" s="110"/>
      <c r="AK63" s="110"/>
      <c r="AL63" s="110"/>
      <c r="AM63" s="110"/>
      <c r="AN63" s="110"/>
      <c r="AO63" s="110"/>
      <c r="AP63" s="110"/>
      <c r="AQ63" s="110"/>
      <c r="AR63" s="110"/>
      <c r="AS63" s="110"/>
      <c r="AT63" s="110"/>
      <c r="AU63" s="110"/>
      <c r="AV63" s="110"/>
      <c r="AW63" s="110"/>
      <c r="AX63" s="110"/>
      <c r="AY63" s="110"/>
    </row>
    <row r="64" spans="1:51">
      <c r="A64" s="109"/>
      <c r="B64" s="120">
        <v>20</v>
      </c>
      <c r="C64" s="109" t="s">
        <v>293</v>
      </c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0"/>
    </row>
    <row r="65" spans="1:51">
      <c r="A65" s="109"/>
      <c r="B65" s="120">
        <v>21</v>
      </c>
      <c r="C65" s="109" t="s">
        <v>293</v>
      </c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  <c r="AA65" s="110"/>
      <c r="AB65" s="110"/>
      <c r="AC65" s="110"/>
      <c r="AD65" s="110"/>
      <c r="AE65" s="110"/>
      <c r="AF65" s="110"/>
      <c r="AG65" s="110"/>
      <c r="AH65" s="110"/>
      <c r="AI65" s="110"/>
      <c r="AJ65" s="110"/>
      <c r="AK65" s="110"/>
      <c r="AL65" s="110"/>
      <c r="AM65" s="110"/>
      <c r="AN65" s="110"/>
      <c r="AO65" s="110"/>
      <c r="AP65" s="110"/>
      <c r="AQ65" s="110"/>
      <c r="AR65" s="110"/>
      <c r="AS65" s="110"/>
      <c r="AT65" s="110"/>
      <c r="AU65" s="110"/>
      <c r="AV65" s="110"/>
      <c r="AW65" s="110"/>
      <c r="AX65" s="110"/>
      <c r="AY65" s="110"/>
    </row>
    <row r="66" spans="1:51">
      <c r="A66" s="109"/>
      <c r="B66" s="120">
        <v>22</v>
      </c>
      <c r="C66" s="109" t="s">
        <v>293</v>
      </c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10"/>
      <c r="AU66" s="110"/>
      <c r="AV66" s="110"/>
      <c r="AW66" s="110"/>
      <c r="AX66" s="110"/>
      <c r="AY66" s="110"/>
    </row>
    <row r="67" spans="1:51">
      <c r="A67" s="109"/>
      <c r="B67" s="120">
        <v>23</v>
      </c>
      <c r="C67" s="109" t="s">
        <v>293</v>
      </c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G67" s="110"/>
      <c r="AH67" s="110"/>
      <c r="AI67" s="110"/>
      <c r="AJ67" s="110"/>
      <c r="AK67" s="110"/>
      <c r="AL67" s="110"/>
      <c r="AM67" s="110"/>
      <c r="AN67" s="110"/>
      <c r="AO67" s="110"/>
      <c r="AP67" s="110"/>
      <c r="AQ67" s="110"/>
      <c r="AR67" s="110"/>
      <c r="AS67" s="110"/>
      <c r="AT67" s="110"/>
      <c r="AU67" s="110"/>
      <c r="AV67" s="110"/>
      <c r="AW67" s="110"/>
      <c r="AX67" s="110"/>
      <c r="AY67" s="110"/>
    </row>
    <row r="68" spans="1:51">
      <c r="A68" s="109"/>
      <c r="B68" s="120">
        <v>24</v>
      </c>
      <c r="C68" s="109" t="s">
        <v>293</v>
      </c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0"/>
    </row>
    <row r="69" spans="1:51">
      <c r="A69" s="109"/>
      <c r="B69" s="127">
        <v>25</v>
      </c>
      <c r="C69" s="109" t="s">
        <v>293</v>
      </c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0"/>
      <c r="AM69" s="110"/>
      <c r="AN69" s="110"/>
      <c r="AO69" s="110"/>
      <c r="AP69" s="110"/>
      <c r="AQ69" s="110"/>
      <c r="AR69" s="110"/>
      <c r="AS69" s="110"/>
      <c r="AT69" s="110"/>
      <c r="AU69" s="110"/>
      <c r="AV69" s="110"/>
      <c r="AW69" s="110"/>
      <c r="AX69" s="110"/>
      <c r="AY69" s="110"/>
    </row>
    <row r="70" spans="1:51">
      <c r="A70" s="109"/>
      <c r="B70" s="127">
        <v>26</v>
      </c>
      <c r="C70" s="109" t="s">
        <v>293</v>
      </c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</row>
    <row r="71" spans="1:51">
      <c r="A71" s="109"/>
      <c r="B71" s="127">
        <v>27</v>
      </c>
      <c r="C71" s="109" t="s">
        <v>293</v>
      </c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  <c r="AA71" s="110"/>
      <c r="AB71" s="110"/>
      <c r="AC71" s="110"/>
      <c r="AD71" s="110"/>
      <c r="AE71" s="110"/>
      <c r="AF71" s="110"/>
      <c r="AG71" s="110"/>
      <c r="AH71" s="110"/>
      <c r="AI71" s="110"/>
      <c r="AJ71" s="110"/>
      <c r="AK71" s="110"/>
      <c r="AL71" s="110"/>
      <c r="AM71" s="110"/>
      <c r="AN71" s="110"/>
      <c r="AO71" s="110"/>
      <c r="AP71" s="110"/>
      <c r="AQ71" s="110"/>
      <c r="AR71" s="110"/>
      <c r="AS71" s="110"/>
      <c r="AT71" s="110"/>
      <c r="AU71" s="110"/>
      <c r="AV71" s="110"/>
      <c r="AW71" s="110"/>
      <c r="AX71" s="110"/>
      <c r="AY71" s="110"/>
    </row>
    <row r="72" spans="1:51">
      <c r="A72" s="109"/>
      <c r="B72" s="127">
        <v>28</v>
      </c>
      <c r="C72" s="109" t="s">
        <v>293</v>
      </c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10"/>
      <c r="AU72" s="110"/>
      <c r="AV72" s="110"/>
      <c r="AW72" s="110"/>
      <c r="AX72" s="110"/>
      <c r="AY72" s="110"/>
    </row>
    <row r="73" spans="1:51">
      <c r="A73" s="109"/>
      <c r="B73" s="127">
        <v>29</v>
      </c>
      <c r="C73" s="109" t="s">
        <v>293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G73" s="110"/>
      <c r="AH73" s="110"/>
      <c r="AI73" s="110"/>
      <c r="AJ73" s="110"/>
      <c r="AK73" s="110"/>
      <c r="AL73" s="110"/>
      <c r="AM73" s="110"/>
      <c r="AN73" s="110"/>
      <c r="AO73" s="110"/>
      <c r="AP73" s="110"/>
      <c r="AQ73" s="110"/>
      <c r="AR73" s="110"/>
      <c r="AS73" s="110"/>
      <c r="AT73" s="110"/>
      <c r="AU73" s="110"/>
      <c r="AV73" s="110"/>
      <c r="AW73" s="110"/>
      <c r="AX73" s="110"/>
      <c r="AY73" s="110"/>
    </row>
    <row r="74" spans="1:51">
      <c r="A74" s="109"/>
      <c r="B74" s="127">
        <v>30</v>
      </c>
      <c r="C74" s="109" t="s">
        <v>293</v>
      </c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10"/>
      <c r="AU74" s="110"/>
      <c r="AV74" s="110"/>
      <c r="AW74" s="110"/>
      <c r="AX74" s="110"/>
      <c r="AY74" s="110"/>
    </row>
    <row r="75" spans="1:51">
      <c r="A75" s="109"/>
      <c r="B75" s="127">
        <v>31</v>
      </c>
      <c r="C75" s="109" t="s">
        <v>293</v>
      </c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  <c r="AA75" s="110"/>
      <c r="AB75" s="110"/>
      <c r="AC75" s="110"/>
      <c r="AD75" s="110"/>
      <c r="AE75" s="110"/>
      <c r="AF75" s="110"/>
      <c r="AG75" s="110"/>
      <c r="AH75" s="110"/>
      <c r="AI75" s="110"/>
      <c r="AJ75" s="110"/>
      <c r="AK75" s="110"/>
      <c r="AL75" s="110"/>
      <c r="AM75" s="110"/>
      <c r="AN75" s="110"/>
      <c r="AO75" s="110"/>
      <c r="AP75" s="110"/>
      <c r="AQ75" s="110"/>
      <c r="AR75" s="110"/>
      <c r="AS75" s="110"/>
      <c r="AT75" s="110"/>
      <c r="AU75" s="110"/>
      <c r="AV75" s="110"/>
      <c r="AW75" s="110"/>
      <c r="AX75" s="110"/>
      <c r="AY75" s="110"/>
    </row>
    <row r="76" spans="1:51">
      <c r="A76" s="109"/>
      <c r="B76" s="127">
        <v>32</v>
      </c>
      <c r="C76" s="109" t="s">
        <v>293</v>
      </c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  <c r="AA76" s="110"/>
      <c r="AB76" s="110"/>
      <c r="AC76" s="110"/>
      <c r="AD76" s="110"/>
      <c r="AE76" s="110"/>
      <c r="AF76" s="110"/>
      <c r="AG76" s="110"/>
      <c r="AH76" s="110"/>
      <c r="AI76" s="110"/>
      <c r="AJ76" s="110"/>
      <c r="AK76" s="110"/>
      <c r="AL76" s="110"/>
      <c r="AM76" s="110"/>
      <c r="AN76" s="110"/>
      <c r="AO76" s="110"/>
      <c r="AP76" s="110"/>
      <c r="AQ76" s="110"/>
      <c r="AR76" s="110"/>
      <c r="AS76" s="110"/>
      <c r="AT76" s="110"/>
      <c r="AU76" s="110"/>
      <c r="AV76" s="110"/>
      <c r="AW76" s="110"/>
      <c r="AX76" s="110"/>
      <c r="AY76" s="110"/>
    </row>
    <row r="77" spans="1:51">
      <c r="A77" s="109"/>
      <c r="B77" s="127">
        <v>33</v>
      </c>
      <c r="C77" s="109" t="s">
        <v>293</v>
      </c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  <c r="AA77" s="110"/>
      <c r="AB77" s="110"/>
      <c r="AC77" s="110"/>
      <c r="AD77" s="110"/>
      <c r="AE77" s="110"/>
      <c r="AF77" s="110"/>
      <c r="AG77" s="110"/>
      <c r="AH77" s="110"/>
      <c r="AI77" s="110"/>
      <c r="AJ77" s="110"/>
      <c r="AK77" s="110"/>
      <c r="AL77" s="110"/>
      <c r="AM77" s="110"/>
      <c r="AN77" s="110"/>
      <c r="AO77" s="110"/>
      <c r="AP77" s="110"/>
      <c r="AQ77" s="110"/>
      <c r="AR77" s="110"/>
      <c r="AS77" s="110"/>
      <c r="AT77" s="110"/>
      <c r="AU77" s="110"/>
      <c r="AV77" s="110"/>
      <c r="AW77" s="110"/>
      <c r="AX77" s="110"/>
      <c r="AY77" s="110"/>
    </row>
    <row r="78" spans="1:51">
      <c r="A78" s="109"/>
      <c r="B78" s="127">
        <v>34</v>
      </c>
      <c r="C78" s="109" t="s">
        <v>293</v>
      </c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  <c r="AA78" s="110"/>
      <c r="AB78" s="110"/>
      <c r="AC78" s="110"/>
      <c r="AD78" s="110"/>
      <c r="AE78" s="110"/>
      <c r="AF78" s="110"/>
      <c r="AG78" s="110"/>
      <c r="AH78" s="110"/>
      <c r="AI78" s="110"/>
      <c r="AJ78" s="110"/>
      <c r="AK78" s="110"/>
      <c r="AL78" s="110"/>
      <c r="AM78" s="110"/>
      <c r="AN78" s="110"/>
      <c r="AO78" s="110"/>
      <c r="AP78" s="110"/>
      <c r="AQ78" s="110"/>
      <c r="AR78" s="110"/>
      <c r="AS78" s="110"/>
      <c r="AT78" s="110"/>
      <c r="AU78" s="110"/>
      <c r="AV78" s="110"/>
      <c r="AW78" s="110"/>
      <c r="AX78" s="110"/>
      <c r="AY78" s="110"/>
    </row>
    <row r="79" spans="1:51">
      <c r="A79" s="109"/>
      <c r="B79" s="127">
        <v>35</v>
      </c>
      <c r="C79" s="109" t="s">
        <v>293</v>
      </c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  <c r="AA79" s="110"/>
      <c r="AB79" s="110"/>
      <c r="AC79" s="110"/>
      <c r="AD79" s="110"/>
      <c r="AE79" s="110"/>
      <c r="AF79" s="110"/>
      <c r="AG79" s="110"/>
      <c r="AH79" s="110"/>
      <c r="AI79" s="110"/>
      <c r="AJ79" s="110"/>
      <c r="AK79" s="110"/>
      <c r="AL79" s="110"/>
      <c r="AM79" s="110"/>
      <c r="AN79" s="110"/>
      <c r="AO79" s="110"/>
      <c r="AP79" s="110"/>
      <c r="AQ79" s="110"/>
      <c r="AR79" s="110"/>
      <c r="AS79" s="110"/>
      <c r="AT79" s="110"/>
      <c r="AU79" s="110"/>
      <c r="AV79" s="110"/>
      <c r="AW79" s="110"/>
      <c r="AX79" s="110"/>
      <c r="AY79" s="110"/>
    </row>
    <row r="80" spans="1:51">
      <c r="A80" s="109"/>
      <c r="B80" s="127">
        <v>36</v>
      </c>
      <c r="C80" s="109" t="s">
        <v>293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0"/>
      <c r="AV80" s="110"/>
      <c r="AW80" s="110"/>
      <c r="AX80" s="110"/>
      <c r="AY80" s="110"/>
    </row>
    <row r="81" spans="1:52">
      <c r="A81" s="109"/>
      <c r="B81" s="130">
        <v>37</v>
      </c>
      <c r="C81" s="109" t="s">
        <v>293</v>
      </c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V81" s="110"/>
      <c r="AW81" s="110"/>
      <c r="AX81" s="110"/>
      <c r="AY81" s="110"/>
    </row>
    <row r="82" spans="1:52">
      <c r="A82" s="109"/>
      <c r="B82" s="130">
        <v>38</v>
      </c>
      <c r="C82" s="109" t="s">
        <v>293</v>
      </c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</row>
    <row r="83" spans="1:52">
      <c r="A83" s="109"/>
      <c r="B83" s="130">
        <v>39</v>
      </c>
      <c r="C83" s="109" t="s">
        <v>293</v>
      </c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10"/>
      <c r="AE83" s="110"/>
      <c r="AF83" s="110"/>
      <c r="AG83" s="110"/>
      <c r="AH83" s="110"/>
      <c r="AI83" s="110"/>
      <c r="AJ83" s="110"/>
      <c r="AK83" s="110"/>
      <c r="AL83" s="110"/>
      <c r="AM83" s="110"/>
      <c r="AN83" s="110"/>
      <c r="AO83" s="110"/>
      <c r="AP83" s="110"/>
      <c r="AQ83" s="110"/>
      <c r="AR83" s="110"/>
      <c r="AS83" s="110"/>
      <c r="AT83" s="110"/>
      <c r="AU83" s="110"/>
      <c r="AV83" s="110"/>
      <c r="AW83" s="110"/>
      <c r="AX83" s="110"/>
      <c r="AY83" s="110"/>
    </row>
    <row r="84" spans="1:52">
      <c r="A84" s="109"/>
      <c r="B84" s="130">
        <v>40</v>
      </c>
      <c r="C84" s="109" t="s">
        <v>293</v>
      </c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10"/>
      <c r="AE84" s="110"/>
      <c r="AF84" s="110"/>
      <c r="AG84" s="110"/>
      <c r="AH84" s="110"/>
      <c r="AI84" s="110"/>
      <c r="AJ84" s="110"/>
      <c r="AK84" s="110"/>
      <c r="AL84" s="110"/>
      <c r="AM84" s="110"/>
      <c r="AN84" s="110"/>
      <c r="AO84" s="110"/>
      <c r="AP84" s="110"/>
      <c r="AQ84" s="110"/>
      <c r="AR84" s="110"/>
      <c r="AS84" s="110"/>
      <c r="AT84" s="110"/>
      <c r="AU84" s="110"/>
      <c r="AV84" s="110"/>
      <c r="AW84" s="110"/>
      <c r="AX84" s="110"/>
      <c r="AY84" s="110"/>
    </row>
    <row r="85" spans="1:52">
      <c r="A85" s="109"/>
      <c r="B85" s="130">
        <v>41</v>
      </c>
      <c r="C85" s="109" t="s">
        <v>293</v>
      </c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</row>
    <row r="86" spans="1:52">
      <c r="A86" s="109"/>
      <c r="B86" s="130">
        <v>42</v>
      </c>
      <c r="C86" s="109" t="s">
        <v>293</v>
      </c>
      <c r="D86" s="110"/>
      <c r="E86" s="110"/>
      <c r="F86" s="110"/>
      <c r="G86" s="110"/>
      <c r="H86" s="110"/>
      <c r="I86" s="110"/>
      <c r="J86" s="110"/>
      <c r="K86" s="110"/>
      <c r="L86" s="110"/>
      <c r="M86" s="110">
        <v>0</v>
      </c>
      <c r="N86" s="110">
        <v>0</v>
      </c>
      <c r="O86" s="110">
        <v>0</v>
      </c>
      <c r="P86" s="110">
        <v>0</v>
      </c>
      <c r="Q86" s="110">
        <v>0</v>
      </c>
      <c r="R86" s="110">
        <v>0</v>
      </c>
      <c r="S86" s="110">
        <v>0</v>
      </c>
      <c r="T86" s="110">
        <v>0</v>
      </c>
      <c r="U86" s="110">
        <v>0</v>
      </c>
      <c r="V86" s="110">
        <v>0</v>
      </c>
      <c r="W86" s="110">
        <v>0</v>
      </c>
      <c r="X86" s="110">
        <v>0</v>
      </c>
      <c r="Y86" s="110">
        <v>0</v>
      </c>
      <c r="Z86" s="110">
        <v>0</v>
      </c>
      <c r="AA86" s="110">
        <v>0</v>
      </c>
      <c r="AB86" s="110">
        <v>0</v>
      </c>
      <c r="AC86" s="110">
        <v>0</v>
      </c>
      <c r="AD86" s="110">
        <v>0</v>
      </c>
      <c r="AE86" s="110">
        <v>0</v>
      </c>
      <c r="AF86" s="110">
        <v>0</v>
      </c>
      <c r="AG86" s="110">
        <v>0</v>
      </c>
      <c r="AH86" s="110">
        <v>0</v>
      </c>
      <c r="AI86" s="110">
        <v>0</v>
      </c>
      <c r="AJ86" s="110">
        <v>0</v>
      </c>
      <c r="AK86" s="110">
        <v>0</v>
      </c>
      <c r="AL86" s="110">
        <v>0</v>
      </c>
      <c r="AM86" s="110"/>
      <c r="AN86" s="110">
        <v>0</v>
      </c>
      <c r="AO86" s="110"/>
      <c r="AP86" s="110">
        <v>0</v>
      </c>
      <c r="AQ86" s="110">
        <v>0</v>
      </c>
      <c r="AR86" s="110"/>
      <c r="AS86" s="110"/>
      <c r="AT86" s="110"/>
      <c r="AU86" s="110">
        <v>0</v>
      </c>
      <c r="AV86" s="110">
        <v>0</v>
      </c>
      <c r="AW86" s="110">
        <v>0</v>
      </c>
      <c r="AX86" s="110"/>
      <c r="AY86" s="110"/>
    </row>
    <row r="87" spans="1:52">
      <c r="A87" s="109"/>
      <c r="B87" s="130">
        <v>43</v>
      </c>
      <c r="C87" s="109" t="s">
        <v>293</v>
      </c>
      <c r="D87" s="110"/>
      <c r="E87" s="110"/>
      <c r="F87" s="110"/>
      <c r="G87" s="110"/>
      <c r="H87" s="110"/>
      <c r="I87" s="110"/>
      <c r="J87" s="110">
        <v>0</v>
      </c>
      <c r="K87" s="110">
        <v>0</v>
      </c>
      <c r="L87" s="110">
        <v>0</v>
      </c>
      <c r="M87" s="110">
        <v>0</v>
      </c>
      <c r="N87" s="110">
        <v>0</v>
      </c>
      <c r="O87" s="110">
        <v>0</v>
      </c>
      <c r="P87" s="110">
        <v>0</v>
      </c>
      <c r="Q87" s="110">
        <v>0</v>
      </c>
      <c r="R87" s="110">
        <v>0</v>
      </c>
      <c r="S87" s="110">
        <v>0</v>
      </c>
      <c r="T87" s="110">
        <v>0</v>
      </c>
      <c r="U87" s="110">
        <v>0</v>
      </c>
      <c r="V87" s="110">
        <v>0</v>
      </c>
      <c r="W87" s="110">
        <v>0</v>
      </c>
      <c r="X87" s="110">
        <v>0</v>
      </c>
      <c r="Y87" s="110">
        <v>0</v>
      </c>
      <c r="Z87" s="110">
        <v>0</v>
      </c>
      <c r="AA87" s="110">
        <v>0</v>
      </c>
      <c r="AB87" s="110">
        <v>0</v>
      </c>
      <c r="AC87" s="110">
        <v>0</v>
      </c>
      <c r="AD87" s="110">
        <v>0</v>
      </c>
      <c r="AE87" s="110">
        <v>0</v>
      </c>
      <c r="AF87" s="110">
        <v>0</v>
      </c>
      <c r="AG87" s="110">
        <v>0</v>
      </c>
      <c r="AH87" s="110">
        <v>0</v>
      </c>
      <c r="AI87" s="110">
        <v>0</v>
      </c>
      <c r="AJ87" s="110">
        <v>0</v>
      </c>
      <c r="AK87" s="110">
        <v>0</v>
      </c>
      <c r="AL87" s="110">
        <v>0</v>
      </c>
      <c r="AM87" s="110">
        <v>0</v>
      </c>
      <c r="AN87" s="110">
        <v>0</v>
      </c>
      <c r="AO87" s="110">
        <v>0</v>
      </c>
      <c r="AP87" s="110">
        <v>0</v>
      </c>
      <c r="AQ87" s="110">
        <v>0</v>
      </c>
      <c r="AR87" s="110">
        <v>0</v>
      </c>
      <c r="AS87" s="110">
        <v>0</v>
      </c>
      <c r="AT87" s="110">
        <v>0</v>
      </c>
      <c r="AU87" s="110">
        <v>0</v>
      </c>
      <c r="AV87" s="110">
        <v>0</v>
      </c>
      <c r="AW87" s="110">
        <v>0</v>
      </c>
      <c r="AX87" s="110">
        <v>0</v>
      </c>
      <c r="AY87" s="110">
        <v>0</v>
      </c>
    </row>
    <row r="88" spans="1:52">
      <c r="A88" s="109"/>
      <c r="B88" s="130">
        <v>44</v>
      </c>
      <c r="C88" s="109" t="s">
        <v>293</v>
      </c>
      <c r="D88" s="110"/>
      <c r="E88" s="110"/>
      <c r="F88" s="110"/>
      <c r="G88" s="110"/>
      <c r="H88" s="110">
        <v>0</v>
      </c>
      <c r="I88" s="110">
        <v>0</v>
      </c>
      <c r="J88" s="110">
        <v>0</v>
      </c>
      <c r="K88" s="110">
        <v>0</v>
      </c>
      <c r="L88" s="110">
        <v>0</v>
      </c>
      <c r="M88" s="110">
        <v>0</v>
      </c>
      <c r="N88" s="110">
        <v>0</v>
      </c>
      <c r="O88" s="110">
        <v>0</v>
      </c>
      <c r="P88" s="110">
        <v>0</v>
      </c>
      <c r="Q88" s="110">
        <v>0</v>
      </c>
      <c r="R88" s="110">
        <v>0</v>
      </c>
      <c r="S88" s="110">
        <v>0</v>
      </c>
      <c r="T88" s="110">
        <v>0</v>
      </c>
      <c r="U88" s="110">
        <v>0</v>
      </c>
      <c r="V88" s="110">
        <v>0</v>
      </c>
      <c r="W88" s="110">
        <v>0</v>
      </c>
      <c r="X88" s="110">
        <v>0</v>
      </c>
      <c r="Y88" s="110">
        <v>0</v>
      </c>
      <c r="Z88" s="110">
        <v>0</v>
      </c>
      <c r="AA88" s="110">
        <v>0</v>
      </c>
      <c r="AB88" s="110">
        <v>0</v>
      </c>
      <c r="AC88" s="110">
        <v>0</v>
      </c>
      <c r="AD88" s="110">
        <v>0</v>
      </c>
      <c r="AE88" s="110">
        <v>0</v>
      </c>
      <c r="AF88" s="110">
        <v>0</v>
      </c>
      <c r="AG88" s="110">
        <v>0</v>
      </c>
      <c r="AH88" s="110">
        <v>0</v>
      </c>
      <c r="AI88" s="110">
        <v>0</v>
      </c>
      <c r="AJ88" s="110">
        <v>0</v>
      </c>
      <c r="AK88" s="110">
        <v>0</v>
      </c>
      <c r="AL88" s="110">
        <v>0</v>
      </c>
      <c r="AM88" s="110">
        <v>0</v>
      </c>
      <c r="AN88" s="110">
        <v>0</v>
      </c>
      <c r="AO88" s="110">
        <v>0</v>
      </c>
      <c r="AP88" s="110">
        <v>0</v>
      </c>
      <c r="AQ88" s="110">
        <v>0</v>
      </c>
      <c r="AR88" s="110">
        <v>0</v>
      </c>
      <c r="AS88" s="110">
        <v>0</v>
      </c>
      <c r="AT88" s="110">
        <v>0</v>
      </c>
      <c r="AU88" s="110">
        <v>0</v>
      </c>
      <c r="AV88" s="110">
        <v>0</v>
      </c>
      <c r="AW88" s="110">
        <v>0</v>
      </c>
      <c r="AX88" s="110">
        <v>0</v>
      </c>
      <c r="AY88" s="110">
        <v>0</v>
      </c>
    </row>
    <row r="89" spans="1:52">
      <c r="A89" s="109"/>
      <c r="B89" s="130">
        <v>45</v>
      </c>
      <c r="C89" s="109" t="s">
        <v>293</v>
      </c>
      <c r="D89" s="110"/>
      <c r="E89" s="110"/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10">
        <v>0</v>
      </c>
      <c r="L89" s="110">
        <v>0</v>
      </c>
      <c r="M89" s="110">
        <v>0</v>
      </c>
      <c r="N89" s="110">
        <v>0</v>
      </c>
      <c r="O89" s="110">
        <v>0</v>
      </c>
      <c r="P89" s="110">
        <v>0</v>
      </c>
      <c r="Q89" s="110">
        <v>0</v>
      </c>
      <c r="R89" s="110">
        <v>0</v>
      </c>
      <c r="S89" s="110">
        <v>0</v>
      </c>
      <c r="T89" s="110">
        <v>0</v>
      </c>
      <c r="U89" s="110">
        <v>0</v>
      </c>
      <c r="V89" s="110">
        <v>0</v>
      </c>
      <c r="W89" s="110">
        <v>0</v>
      </c>
      <c r="X89" s="110">
        <v>0</v>
      </c>
      <c r="Y89" s="110">
        <v>0</v>
      </c>
      <c r="Z89" s="110">
        <v>0</v>
      </c>
      <c r="AA89" s="110">
        <v>0</v>
      </c>
      <c r="AB89" s="110">
        <v>0</v>
      </c>
      <c r="AC89" s="110">
        <v>0</v>
      </c>
      <c r="AD89" s="110">
        <v>0</v>
      </c>
      <c r="AE89" s="110">
        <v>0</v>
      </c>
      <c r="AF89" s="110">
        <v>0</v>
      </c>
      <c r="AG89" s="110">
        <v>0</v>
      </c>
      <c r="AH89" s="110">
        <v>0</v>
      </c>
      <c r="AI89" s="110">
        <v>0</v>
      </c>
      <c r="AJ89" s="110">
        <v>0</v>
      </c>
      <c r="AK89" s="110">
        <v>0</v>
      </c>
      <c r="AL89" s="110">
        <v>0</v>
      </c>
      <c r="AM89" s="110">
        <v>0</v>
      </c>
      <c r="AN89" s="110">
        <v>0</v>
      </c>
      <c r="AO89" s="110">
        <v>0</v>
      </c>
      <c r="AP89" s="110">
        <v>0</v>
      </c>
      <c r="AQ89" s="110">
        <v>0</v>
      </c>
      <c r="AR89" s="110">
        <v>0</v>
      </c>
      <c r="AS89" s="110">
        <v>0</v>
      </c>
      <c r="AT89" s="110">
        <v>0</v>
      </c>
      <c r="AU89" s="110">
        <v>0</v>
      </c>
      <c r="AV89" s="110">
        <v>0</v>
      </c>
      <c r="AW89" s="110">
        <v>0</v>
      </c>
      <c r="AX89" s="110">
        <v>0</v>
      </c>
      <c r="AY89" s="110">
        <v>0</v>
      </c>
    </row>
    <row r="90" spans="1:52">
      <c r="A90" s="109"/>
      <c r="B90" s="130">
        <v>46</v>
      </c>
      <c r="C90" s="109" t="s">
        <v>293</v>
      </c>
      <c r="D90" s="110"/>
      <c r="E90" s="110">
        <v>0</v>
      </c>
      <c r="F90" s="110">
        <v>0</v>
      </c>
      <c r="G90" s="110">
        <v>0</v>
      </c>
      <c r="H90" s="110">
        <v>0</v>
      </c>
      <c r="I90" s="110">
        <v>0</v>
      </c>
      <c r="J90" s="110">
        <v>0</v>
      </c>
      <c r="K90" s="110">
        <v>0</v>
      </c>
      <c r="L90" s="110">
        <v>0</v>
      </c>
      <c r="M90" s="110">
        <v>0</v>
      </c>
      <c r="N90" s="110">
        <v>0</v>
      </c>
      <c r="O90" s="110">
        <v>0</v>
      </c>
      <c r="P90" s="110">
        <v>0</v>
      </c>
      <c r="Q90" s="110">
        <v>0</v>
      </c>
      <c r="R90" s="110">
        <v>0</v>
      </c>
      <c r="S90" s="110">
        <v>0</v>
      </c>
      <c r="T90" s="110">
        <v>0</v>
      </c>
      <c r="U90" s="110">
        <v>0</v>
      </c>
      <c r="V90" s="110">
        <v>0</v>
      </c>
      <c r="W90" s="110">
        <v>0</v>
      </c>
      <c r="X90" s="110">
        <v>0</v>
      </c>
      <c r="Y90" s="110">
        <v>0</v>
      </c>
      <c r="Z90" s="110">
        <v>0</v>
      </c>
      <c r="AA90" s="110">
        <v>0</v>
      </c>
      <c r="AB90" s="110">
        <v>0</v>
      </c>
      <c r="AC90" s="110">
        <v>0</v>
      </c>
      <c r="AD90" s="110">
        <v>0</v>
      </c>
      <c r="AE90" s="110">
        <v>0</v>
      </c>
      <c r="AF90" s="110">
        <v>0</v>
      </c>
      <c r="AG90" s="110">
        <v>0</v>
      </c>
      <c r="AH90" s="110">
        <v>0</v>
      </c>
      <c r="AI90" s="110">
        <v>0</v>
      </c>
      <c r="AJ90" s="110">
        <v>0</v>
      </c>
      <c r="AK90" s="110">
        <v>0</v>
      </c>
      <c r="AL90" s="110">
        <v>0</v>
      </c>
      <c r="AM90" s="110">
        <v>0</v>
      </c>
      <c r="AN90" s="110">
        <v>0</v>
      </c>
      <c r="AO90" s="110">
        <v>0</v>
      </c>
      <c r="AP90" s="110">
        <v>0</v>
      </c>
      <c r="AQ90" s="110">
        <v>0</v>
      </c>
      <c r="AR90" s="110">
        <v>0</v>
      </c>
      <c r="AS90" s="110">
        <v>0</v>
      </c>
      <c r="AT90" s="110">
        <v>0</v>
      </c>
      <c r="AU90" s="110">
        <v>0</v>
      </c>
      <c r="AV90" s="110">
        <v>0</v>
      </c>
      <c r="AW90" s="110">
        <v>0</v>
      </c>
      <c r="AX90" s="110">
        <v>0</v>
      </c>
      <c r="AY90" s="110">
        <v>0</v>
      </c>
    </row>
    <row r="91" spans="1:52">
      <c r="A91" s="109"/>
      <c r="B91" s="130">
        <v>47</v>
      </c>
      <c r="C91" s="109" t="s">
        <v>293</v>
      </c>
      <c r="D91" s="110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10">
        <v>0</v>
      </c>
      <c r="M91" s="110">
        <v>0</v>
      </c>
      <c r="N91" s="110">
        <v>0</v>
      </c>
      <c r="O91" s="110">
        <v>0</v>
      </c>
      <c r="P91" s="110">
        <v>0</v>
      </c>
      <c r="Q91" s="110">
        <v>0</v>
      </c>
      <c r="R91" s="110">
        <v>0</v>
      </c>
      <c r="S91" s="110">
        <v>0</v>
      </c>
      <c r="T91" s="110">
        <v>0</v>
      </c>
      <c r="U91" s="110">
        <v>0</v>
      </c>
      <c r="V91" s="110">
        <v>0</v>
      </c>
      <c r="W91" s="110">
        <v>0</v>
      </c>
      <c r="X91" s="110">
        <v>0</v>
      </c>
      <c r="Y91" s="110">
        <v>0</v>
      </c>
      <c r="Z91" s="110">
        <v>0</v>
      </c>
      <c r="AA91" s="110">
        <v>0</v>
      </c>
      <c r="AB91" s="110">
        <v>0</v>
      </c>
      <c r="AC91" s="110">
        <v>0</v>
      </c>
      <c r="AD91" s="110">
        <v>0</v>
      </c>
      <c r="AE91" s="110">
        <v>0</v>
      </c>
      <c r="AF91" s="110">
        <v>0</v>
      </c>
      <c r="AG91" s="110">
        <v>0</v>
      </c>
      <c r="AH91" s="110">
        <v>0</v>
      </c>
      <c r="AI91" s="110">
        <v>0</v>
      </c>
      <c r="AJ91" s="110">
        <v>0</v>
      </c>
      <c r="AK91" s="110">
        <v>0</v>
      </c>
      <c r="AL91" s="110">
        <v>0</v>
      </c>
      <c r="AM91" s="110">
        <v>0</v>
      </c>
      <c r="AN91" s="110">
        <v>0</v>
      </c>
      <c r="AO91" s="110">
        <v>0</v>
      </c>
      <c r="AP91" s="110">
        <v>0</v>
      </c>
      <c r="AQ91" s="110">
        <v>0</v>
      </c>
      <c r="AR91" s="110">
        <v>0</v>
      </c>
      <c r="AS91" s="110">
        <v>0</v>
      </c>
      <c r="AT91" s="110">
        <v>0</v>
      </c>
      <c r="AU91" s="110">
        <v>0</v>
      </c>
      <c r="AV91" s="110">
        <v>0</v>
      </c>
      <c r="AW91" s="110">
        <v>0</v>
      </c>
      <c r="AX91" s="110">
        <v>0</v>
      </c>
      <c r="AY91" s="110">
        <v>0</v>
      </c>
    </row>
    <row r="92" spans="1:52">
      <c r="A92" s="128"/>
      <c r="B92" s="129">
        <v>48</v>
      </c>
      <c r="C92" s="128" t="s">
        <v>293</v>
      </c>
      <c r="D92" s="125">
        <v>0</v>
      </c>
      <c r="E92" s="125">
        <v>0</v>
      </c>
      <c r="F92" s="125">
        <v>0</v>
      </c>
      <c r="G92" s="125">
        <v>0</v>
      </c>
      <c r="H92" s="125">
        <v>0</v>
      </c>
      <c r="I92" s="125">
        <v>0</v>
      </c>
      <c r="J92" s="125">
        <v>0</v>
      </c>
      <c r="K92" s="125">
        <v>0</v>
      </c>
      <c r="L92" s="125">
        <v>0</v>
      </c>
      <c r="M92" s="125">
        <v>0</v>
      </c>
      <c r="N92" s="125">
        <v>0</v>
      </c>
      <c r="O92" s="125">
        <v>0</v>
      </c>
      <c r="P92" s="125">
        <v>0</v>
      </c>
      <c r="Q92" s="125">
        <v>0</v>
      </c>
      <c r="R92" s="125">
        <v>0</v>
      </c>
      <c r="S92" s="125">
        <v>0</v>
      </c>
      <c r="T92" s="125">
        <v>0</v>
      </c>
      <c r="U92" s="125">
        <v>0</v>
      </c>
      <c r="V92" s="125">
        <v>0</v>
      </c>
      <c r="W92" s="125">
        <v>0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0</v>
      </c>
      <c r="AQ92" s="125">
        <v>0</v>
      </c>
      <c r="AR92" s="125">
        <v>0</v>
      </c>
      <c r="AS92" s="125">
        <v>0</v>
      </c>
      <c r="AT92" s="125">
        <v>0</v>
      </c>
      <c r="AU92" s="125">
        <v>0</v>
      </c>
      <c r="AV92" s="125">
        <v>0</v>
      </c>
      <c r="AW92" s="125">
        <v>0</v>
      </c>
      <c r="AX92" s="125">
        <v>0</v>
      </c>
      <c r="AY92" s="125">
        <v>0</v>
      </c>
      <c r="AZ92" s="107">
        <f>SUM(D21:AY92)</f>
        <v>416641.87519516889</v>
      </c>
    </row>
    <row r="94" spans="1:52">
      <c r="A94" s="102" t="s">
        <v>295</v>
      </c>
      <c r="B94" s="106"/>
      <c r="C94" s="106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</row>
    <row r="95" spans="1:52">
      <c r="A95" s="126" t="s">
        <v>125</v>
      </c>
      <c r="B95" s="123">
        <v>1</v>
      </c>
      <c r="C95" s="124">
        <v>7299.298511752274</v>
      </c>
      <c r="D95" s="110">
        <v>5418.2018762231246</v>
      </c>
      <c r="E95" s="110">
        <v>5418.2018762231246</v>
      </c>
      <c r="F95" s="110">
        <v>5225.4635942915666</v>
      </c>
      <c r="G95" s="110">
        <v>2329.3428282066352</v>
      </c>
      <c r="H95" s="110">
        <v>0</v>
      </c>
      <c r="I95" s="110">
        <v>0</v>
      </c>
      <c r="J95" s="110">
        <v>0</v>
      </c>
      <c r="K95" s="110">
        <v>0</v>
      </c>
      <c r="L95" s="110">
        <v>0</v>
      </c>
      <c r="M95" s="110">
        <v>0</v>
      </c>
      <c r="N95" s="110">
        <v>0</v>
      </c>
      <c r="O95" s="110">
        <v>0</v>
      </c>
      <c r="P95" s="110">
        <v>0</v>
      </c>
      <c r="Q95" s="110">
        <v>0</v>
      </c>
      <c r="R95" s="110">
        <v>0</v>
      </c>
      <c r="S95" s="110">
        <v>0</v>
      </c>
      <c r="T95" s="110">
        <v>0</v>
      </c>
      <c r="U95" s="110">
        <v>0</v>
      </c>
      <c r="V95" s="110">
        <v>0</v>
      </c>
      <c r="W95" s="110">
        <v>0</v>
      </c>
      <c r="X95" s="110">
        <v>0</v>
      </c>
      <c r="Y95" s="110">
        <v>0</v>
      </c>
      <c r="Z95" s="110">
        <v>0</v>
      </c>
      <c r="AA95" s="110">
        <v>0</v>
      </c>
      <c r="AB95" s="110">
        <v>0</v>
      </c>
      <c r="AC95" s="110">
        <v>0</v>
      </c>
      <c r="AD95" s="110">
        <v>0</v>
      </c>
      <c r="AE95" s="110">
        <v>0</v>
      </c>
      <c r="AF95" s="110">
        <v>0</v>
      </c>
      <c r="AG95" s="110">
        <v>0</v>
      </c>
      <c r="AH95" s="110">
        <v>0</v>
      </c>
      <c r="AI95" s="110">
        <v>0</v>
      </c>
      <c r="AJ95" s="110">
        <v>0</v>
      </c>
      <c r="AK95" s="110">
        <v>0</v>
      </c>
      <c r="AL95" s="110">
        <v>0</v>
      </c>
      <c r="AM95" s="110">
        <v>0</v>
      </c>
      <c r="AN95" s="110">
        <v>0</v>
      </c>
      <c r="AO95" s="110">
        <v>0</v>
      </c>
      <c r="AP95" s="110">
        <v>0</v>
      </c>
      <c r="AQ95" s="110">
        <v>0</v>
      </c>
      <c r="AR95" s="110">
        <v>0</v>
      </c>
      <c r="AS95" s="110">
        <v>0</v>
      </c>
      <c r="AT95" s="110">
        <v>0</v>
      </c>
      <c r="AU95" s="110">
        <v>0</v>
      </c>
      <c r="AV95" s="110">
        <v>0</v>
      </c>
      <c r="AW95" s="110">
        <v>0</v>
      </c>
      <c r="AX95" s="110">
        <v>0</v>
      </c>
      <c r="AY95" s="110">
        <v>0</v>
      </c>
    </row>
    <row r="96" spans="1:52">
      <c r="A96" s="109"/>
      <c r="B96" s="120">
        <v>2</v>
      </c>
      <c r="C96" s="110">
        <v>7299.298511752274</v>
      </c>
      <c r="D96" s="110">
        <v>7299.298511752274</v>
      </c>
      <c r="E96" s="110">
        <v>4946.0501802534145</v>
      </c>
      <c r="F96" s="110">
        <v>0</v>
      </c>
      <c r="G96" s="110">
        <v>0</v>
      </c>
      <c r="H96" s="110">
        <v>0</v>
      </c>
      <c r="I96" s="110">
        <v>0</v>
      </c>
      <c r="J96" s="110">
        <v>0</v>
      </c>
      <c r="K96" s="110">
        <v>0</v>
      </c>
      <c r="L96" s="110">
        <v>0</v>
      </c>
      <c r="M96" s="110">
        <v>0</v>
      </c>
      <c r="N96" s="110">
        <v>0</v>
      </c>
      <c r="O96" s="110">
        <v>0</v>
      </c>
      <c r="P96" s="110">
        <v>0</v>
      </c>
      <c r="Q96" s="110">
        <v>0</v>
      </c>
      <c r="R96" s="110">
        <v>0</v>
      </c>
      <c r="S96" s="110">
        <v>0</v>
      </c>
      <c r="T96" s="110">
        <v>0</v>
      </c>
      <c r="U96" s="110">
        <v>0</v>
      </c>
      <c r="V96" s="110">
        <v>0</v>
      </c>
      <c r="W96" s="110">
        <v>0</v>
      </c>
      <c r="X96" s="110">
        <v>0</v>
      </c>
      <c r="Y96" s="110">
        <v>0</v>
      </c>
      <c r="Z96" s="110">
        <v>0</v>
      </c>
      <c r="AA96" s="110">
        <v>0</v>
      </c>
      <c r="AB96" s="110">
        <v>0</v>
      </c>
      <c r="AC96" s="110">
        <v>0</v>
      </c>
      <c r="AD96" s="110">
        <v>0</v>
      </c>
      <c r="AE96" s="110">
        <v>0</v>
      </c>
      <c r="AF96" s="110">
        <v>0</v>
      </c>
      <c r="AG96" s="110">
        <v>0</v>
      </c>
      <c r="AH96" s="110">
        <v>0</v>
      </c>
      <c r="AI96" s="110">
        <v>0</v>
      </c>
      <c r="AJ96" s="110">
        <v>0</v>
      </c>
      <c r="AK96" s="110">
        <v>0</v>
      </c>
      <c r="AL96" s="110">
        <v>0</v>
      </c>
      <c r="AM96" s="110">
        <v>0</v>
      </c>
      <c r="AN96" s="110">
        <v>0</v>
      </c>
      <c r="AO96" s="110">
        <v>0</v>
      </c>
      <c r="AP96" s="110">
        <v>0</v>
      </c>
      <c r="AQ96" s="110">
        <v>0</v>
      </c>
      <c r="AR96" s="110">
        <v>0</v>
      </c>
      <c r="AS96" s="110">
        <v>0</v>
      </c>
      <c r="AT96" s="110">
        <v>0</v>
      </c>
      <c r="AU96" s="110">
        <v>0</v>
      </c>
      <c r="AV96" s="110">
        <v>0</v>
      </c>
      <c r="AW96" s="110">
        <v>0</v>
      </c>
      <c r="AX96" s="110">
        <v>0</v>
      </c>
      <c r="AY96" s="110">
        <v>0</v>
      </c>
    </row>
    <row r="97" spans="1:52">
      <c r="A97" s="109"/>
      <c r="B97" s="127">
        <v>3</v>
      </c>
      <c r="C97" s="110">
        <v>2588.9938132547022</v>
      </c>
      <c r="D97" s="110">
        <v>365.8724345860719</v>
      </c>
      <c r="E97" s="110">
        <v>0</v>
      </c>
      <c r="F97" s="110">
        <v>0</v>
      </c>
      <c r="G97" s="110">
        <v>0</v>
      </c>
      <c r="H97" s="110">
        <v>0</v>
      </c>
      <c r="I97" s="110">
        <v>0</v>
      </c>
      <c r="J97" s="110">
        <v>0</v>
      </c>
      <c r="K97" s="110">
        <v>0</v>
      </c>
      <c r="L97" s="110">
        <v>0</v>
      </c>
      <c r="M97" s="110">
        <v>0</v>
      </c>
      <c r="N97" s="110">
        <v>0</v>
      </c>
      <c r="O97" s="110">
        <v>0</v>
      </c>
      <c r="P97" s="110">
        <v>0</v>
      </c>
      <c r="Q97" s="110">
        <v>0</v>
      </c>
      <c r="R97" s="110">
        <v>0</v>
      </c>
      <c r="S97" s="110">
        <v>0</v>
      </c>
      <c r="T97" s="110">
        <v>0</v>
      </c>
      <c r="U97" s="110">
        <v>0</v>
      </c>
      <c r="V97" s="110">
        <v>0</v>
      </c>
      <c r="W97" s="110">
        <v>0</v>
      </c>
      <c r="X97" s="110">
        <v>0</v>
      </c>
      <c r="Y97" s="110">
        <v>0</v>
      </c>
      <c r="Z97" s="110">
        <v>0</v>
      </c>
      <c r="AA97" s="110">
        <v>0</v>
      </c>
      <c r="AB97" s="110">
        <v>0</v>
      </c>
      <c r="AC97" s="110">
        <v>0</v>
      </c>
      <c r="AD97" s="110">
        <v>0</v>
      </c>
      <c r="AE97" s="110">
        <v>0</v>
      </c>
      <c r="AF97" s="110">
        <v>0</v>
      </c>
      <c r="AG97" s="110">
        <v>0</v>
      </c>
      <c r="AH97" s="110">
        <v>0</v>
      </c>
      <c r="AI97" s="110">
        <v>0</v>
      </c>
      <c r="AJ97" s="110">
        <v>0</v>
      </c>
      <c r="AK97" s="110">
        <v>0</v>
      </c>
      <c r="AL97" s="110">
        <v>0</v>
      </c>
      <c r="AM97" s="110">
        <v>0</v>
      </c>
      <c r="AN97" s="110">
        <v>0</v>
      </c>
      <c r="AO97" s="110">
        <v>0</v>
      </c>
      <c r="AP97" s="110">
        <v>0</v>
      </c>
      <c r="AQ97" s="110">
        <v>0</v>
      </c>
      <c r="AR97" s="110">
        <v>0</v>
      </c>
      <c r="AS97" s="110">
        <v>0</v>
      </c>
      <c r="AT97" s="110">
        <v>0</v>
      </c>
      <c r="AU97" s="110">
        <v>0</v>
      </c>
      <c r="AV97" s="110">
        <v>0</v>
      </c>
      <c r="AW97" s="110">
        <v>0</v>
      </c>
      <c r="AX97" s="110">
        <v>0</v>
      </c>
      <c r="AY97" s="110">
        <v>0</v>
      </c>
    </row>
    <row r="98" spans="1:52">
      <c r="A98" s="109"/>
      <c r="B98" s="130">
        <v>4</v>
      </c>
      <c r="C98" s="106">
        <v>0</v>
      </c>
      <c r="D98" s="110">
        <v>0</v>
      </c>
      <c r="E98" s="110">
        <v>0</v>
      </c>
      <c r="F98" s="110">
        <v>0</v>
      </c>
      <c r="G98" s="110">
        <v>0</v>
      </c>
      <c r="H98" s="110">
        <v>0</v>
      </c>
      <c r="I98" s="110">
        <v>0</v>
      </c>
      <c r="J98" s="110">
        <v>0</v>
      </c>
      <c r="K98" s="110">
        <v>0</v>
      </c>
      <c r="L98" s="110">
        <v>0</v>
      </c>
      <c r="M98" s="110">
        <v>0</v>
      </c>
      <c r="N98" s="110">
        <v>0</v>
      </c>
      <c r="O98" s="110">
        <v>0</v>
      </c>
      <c r="P98" s="110">
        <v>0</v>
      </c>
      <c r="Q98" s="110">
        <v>0</v>
      </c>
      <c r="R98" s="110">
        <v>0</v>
      </c>
      <c r="S98" s="110">
        <v>0</v>
      </c>
      <c r="T98" s="110">
        <v>0</v>
      </c>
      <c r="U98" s="110">
        <v>0</v>
      </c>
      <c r="V98" s="110">
        <v>0</v>
      </c>
      <c r="W98" s="110">
        <v>0</v>
      </c>
      <c r="X98" s="110">
        <v>0</v>
      </c>
      <c r="Y98" s="110">
        <v>0</v>
      </c>
      <c r="Z98" s="110">
        <v>0</v>
      </c>
      <c r="AA98" s="110">
        <v>0</v>
      </c>
      <c r="AB98" s="110">
        <v>0</v>
      </c>
      <c r="AC98" s="110">
        <v>0</v>
      </c>
      <c r="AD98" s="110">
        <v>0</v>
      </c>
      <c r="AE98" s="110">
        <v>0</v>
      </c>
      <c r="AF98" s="110">
        <v>0</v>
      </c>
      <c r="AG98" s="110">
        <v>0</v>
      </c>
      <c r="AH98" s="110">
        <v>0</v>
      </c>
      <c r="AI98" s="110">
        <v>0</v>
      </c>
      <c r="AJ98" s="110">
        <v>0</v>
      </c>
      <c r="AK98" s="110">
        <v>0</v>
      </c>
      <c r="AL98" s="110">
        <v>0</v>
      </c>
      <c r="AM98" s="110">
        <v>0</v>
      </c>
      <c r="AN98" s="110">
        <v>0</v>
      </c>
      <c r="AO98" s="110">
        <v>0</v>
      </c>
      <c r="AP98" s="110">
        <v>0</v>
      </c>
      <c r="AQ98" s="110">
        <v>0</v>
      </c>
      <c r="AR98" s="110">
        <v>0</v>
      </c>
      <c r="AS98" s="110">
        <v>0</v>
      </c>
      <c r="AT98" s="110">
        <v>0</v>
      </c>
      <c r="AU98" s="110">
        <v>0</v>
      </c>
      <c r="AV98" s="110">
        <v>0</v>
      </c>
      <c r="AW98" s="110">
        <v>0</v>
      </c>
      <c r="AX98" s="110">
        <v>0</v>
      </c>
      <c r="AY98" s="110">
        <v>0</v>
      </c>
    </row>
    <row r="99" spans="1:52">
      <c r="A99" s="128"/>
      <c r="B99" s="132" t="s">
        <v>296</v>
      </c>
      <c r="C99" s="125">
        <v>0</v>
      </c>
      <c r="D99" s="125">
        <v>0</v>
      </c>
      <c r="E99" s="125">
        <v>0</v>
      </c>
      <c r="F99" s="125">
        <v>0</v>
      </c>
      <c r="G99" s="125">
        <v>0</v>
      </c>
      <c r="H99" s="125">
        <v>0</v>
      </c>
      <c r="I99" s="125">
        <v>0</v>
      </c>
      <c r="J99" s="125">
        <v>0</v>
      </c>
      <c r="K99" s="125">
        <v>0</v>
      </c>
      <c r="L99" s="125">
        <v>0</v>
      </c>
      <c r="M99" s="125">
        <v>0</v>
      </c>
      <c r="N99" s="125">
        <v>0</v>
      </c>
      <c r="O99" s="125">
        <v>0</v>
      </c>
      <c r="P99" s="125">
        <v>0</v>
      </c>
      <c r="Q99" s="125">
        <v>0</v>
      </c>
      <c r="R99" s="125">
        <v>0</v>
      </c>
      <c r="S99" s="125">
        <v>0</v>
      </c>
      <c r="T99" s="125">
        <v>0</v>
      </c>
      <c r="U99" s="125">
        <v>0</v>
      </c>
      <c r="V99" s="125">
        <v>0</v>
      </c>
      <c r="W99" s="125">
        <v>0</v>
      </c>
      <c r="X99" s="125">
        <v>0</v>
      </c>
      <c r="Y99" s="125">
        <v>0</v>
      </c>
      <c r="Z99" s="125">
        <v>0</v>
      </c>
      <c r="AA99" s="125">
        <v>0</v>
      </c>
      <c r="AB99" s="125">
        <v>0</v>
      </c>
      <c r="AC99" s="125">
        <v>0</v>
      </c>
      <c r="AD99" s="125">
        <v>0</v>
      </c>
      <c r="AE99" s="125">
        <v>0</v>
      </c>
      <c r="AF99" s="125">
        <v>0</v>
      </c>
      <c r="AG99" s="125">
        <v>0</v>
      </c>
      <c r="AH99" s="125">
        <v>0</v>
      </c>
      <c r="AI99" s="125">
        <v>0</v>
      </c>
      <c r="AJ99" s="125">
        <v>0</v>
      </c>
      <c r="AK99" s="125">
        <v>0</v>
      </c>
      <c r="AL99" s="125">
        <v>0</v>
      </c>
      <c r="AM99" s="125">
        <v>0</v>
      </c>
      <c r="AN99" s="125">
        <v>0</v>
      </c>
      <c r="AO99" s="125">
        <v>0</v>
      </c>
      <c r="AP99" s="125">
        <v>0</v>
      </c>
      <c r="AQ99" s="125">
        <v>0</v>
      </c>
      <c r="AR99" s="125">
        <v>0</v>
      </c>
      <c r="AS99" s="125">
        <v>0</v>
      </c>
      <c r="AT99" s="125">
        <v>0</v>
      </c>
      <c r="AU99" s="125">
        <v>0</v>
      </c>
      <c r="AV99" s="125">
        <v>0</v>
      </c>
      <c r="AW99" s="125">
        <v>0</v>
      </c>
      <c r="AX99" s="125">
        <v>0</v>
      </c>
      <c r="AY99" s="125">
        <v>0</v>
      </c>
      <c r="AZ99" s="107">
        <f>SUM($D99:$AY99)</f>
        <v>0</v>
      </c>
    </row>
    <row r="100" spans="1:52">
      <c r="A100" s="131" t="s">
        <v>133</v>
      </c>
      <c r="B100" s="119">
        <v>1</v>
      </c>
      <c r="C100" s="106">
        <v>995</v>
      </c>
      <c r="D100" s="106">
        <v>1461.5486240564219</v>
      </c>
      <c r="E100" s="106">
        <v>350</v>
      </c>
      <c r="F100" s="106">
        <v>1936.6676961000476</v>
      </c>
      <c r="G100" s="106">
        <v>350</v>
      </c>
      <c r="H100" s="106">
        <v>943.42805123827782</v>
      </c>
      <c r="I100" s="106">
        <v>420</v>
      </c>
      <c r="J100" s="106">
        <v>1143.4280512382782</v>
      </c>
      <c r="K100" s="106">
        <v>913.42805123827816</v>
      </c>
      <c r="L100" s="106">
        <v>1143.4280512382782</v>
      </c>
      <c r="M100" s="106">
        <v>913.42805123827816</v>
      </c>
      <c r="N100" s="106">
        <v>1143.4280512382782</v>
      </c>
      <c r="O100" s="106">
        <v>913.42805123827816</v>
      </c>
      <c r="P100" s="106">
        <v>1143.4280512382782</v>
      </c>
      <c r="Q100" s="106">
        <v>913.42805123827816</v>
      </c>
      <c r="R100" s="106">
        <v>1143.4280512382782</v>
      </c>
      <c r="S100" s="106">
        <v>913.42805123827816</v>
      </c>
      <c r="T100" s="106">
        <v>1143.4280512382782</v>
      </c>
      <c r="U100" s="106">
        <v>913.42805123827816</v>
      </c>
      <c r="V100" s="106">
        <v>1143.4280512382782</v>
      </c>
      <c r="W100" s="106">
        <v>913.42805123827816</v>
      </c>
      <c r="X100" s="106">
        <v>1143.4280512382782</v>
      </c>
      <c r="Y100" s="106">
        <v>540</v>
      </c>
      <c r="Z100" s="106">
        <v>1143.4280512382782</v>
      </c>
      <c r="AA100" s="106">
        <v>540</v>
      </c>
      <c r="AB100" s="106">
        <v>1143.4280512382782</v>
      </c>
      <c r="AC100" s="106">
        <v>913.42805123827816</v>
      </c>
      <c r="AD100" s="106">
        <v>1143.4280512382782</v>
      </c>
      <c r="AE100" s="106">
        <v>913.42805123827816</v>
      </c>
      <c r="AF100" s="106">
        <v>1143.4280512382782</v>
      </c>
      <c r="AG100" s="106">
        <v>913.42805123827816</v>
      </c>
      <c r="AH100" s="106">
        <v>1143.4280512382782</v>
      </c>
      <c r="AI100" s="106">
        <v>913.42805123827816</v>
      </c>
      <c r="AJ100" s="106">
        <v>1143.4280512382782</v>
      </c>
      <c r="AK100" s="106">
        <v>540</v>
      </c>
      <c r="AL100" s="106">
        <v>1143.4280512382782</v>
      </c>
      <c r="AM100" s="106">
        <v>120</v>
      </c>
      <c r="AN100" s="106">
        <v>1610</v>
      </c>
      <c r="AO100" s="106">
        <v>120</v>
      </c>
      <c r="AP100" s="106">
        <v>1936.8561024765563</v>
      </c>
      <c r="AQ100" s="106">
        <v>913.42805123827816</v>
      </c>
      <c r="AR100" s="106">
        <v>0</v>
      </c>
      <c r="AS100" s="106">
        <v>1610</v>
      </c>
      <c r="AT100" s="106">
        <v>120</v>
      </c>
      <c r="AU100" s="106">
        <v>1143.4280512382782</v>
      </c>
      <c r="AV100" s="106">
        <v>913.42805123827816</v>
      </c>
      <c r="AW100" s="106">
        <v>1143.4280512382782</v>
      </c>
      <c r="AX100" s="106">
        <v>120</v>
      </c>
      <c r="AY100" s="106">
        <v>350</v>
      </c>
    </row>
    <row r="101" spans="1:52">
      <c r="A101" s="109"/>
      <c r="B101" s="119">
        <v>2</v>
      </c>
      <c r="C101" s="106">
        <v>1395.2751615314546</v>
      </c>
      <c r="D101" s="106">
        <v>1826.5486240564219</v>
      </c>
      <c r="E101" s="106">
        <v>1476.5486240564219</v>
      </c>
      <c r="F101" s="106">
        <v>350</v>
      </c>
      <c r="G101" s="106">
        <v>2136.6676961000476</v>
      </c>
      <c r="H101" s="106">
        <v>1143.4280512382779</v>
      </c>
      <c r="I101" s="106">
        <v>1143.4280512382779</v>
      </c>
      <c r="J101" s="106">
        <v>420</v>
      </c>
      <c r="K101" s="106">
        <v>1143.4280512382782</v>
      </c>
      <c r="L101" s="106">
        <v>913.42805123827816</v>
      </c>
      <c r="M101" s="106">
        <v>1076.8984957914158</v>
      </c>
      <c r="N101" s="106">
        <v>995.49725216651609</v>
      </c>
      <c r="O101" s="106">
        <v>1033.5510492931116</v>
      </c>
      <c r="P101" s="106">
        <v>812.65292862827846</v>
      </c>
      <c r="Q101" s="106">
        <v>941.30272353796317</v>
      </c>
      <c r="R101" s="106">
        <v>905.23646255518338</v>
      </c>
      <c r="S101" s="106">
        <v>996.30043044371769</v>
      </c>
      <c r="T101" s="106">
        <v>690.03462783415989</v>
      </c>
      <c r="U101" s="106">
        <v>770.92678490580158</v>
      </c>
      <c r="V101" s="106">
        <v>768.22485664941155</v>
      </c>
      <c r="W101" s="106">
        <v>818.89647702506738</v>
      </c>
      <c r="X101" s="106">
        <v>532.66453463506673</v>
      </c>
      <c r="Y101" s="106">
        <v>632.18944097180861</v>
      </c>
      <c r="Z101" s="106">
        <v>552.59435696645278</v>
      </c>
      <c r="AA101" s="106">
        <v>773.59568507205699</v>
      </c>
      <c r="AB101" s="106">
        <v>587.82240216706236</v>
      </c>
      <c r="AC101" s="106">
        <v>595.25149509598441</v>
      </c>
      <c r="AD101" s="106">
        <v>654.05515998861915</v>
      </c>
      <c r="AE101" s="106">
        <v>665.02601165535395</v>
      </c>
      <c r="AF101" s="106">
        <v>751.15173104671089</v>
      </c>
      <c r="AG101" s="106">
        <v>803.28139308170364</v>
      </c>
      <c r="AH101" s="106">
        <v>657.57114919510548</v>
      </c>
      <c r="AI101" s="106">
        <v>547.3185510199653</v>
      </c>
      <c r="AJ101" s="106">
        <v>615.97404871035428</v>
      </c>
      <c r="AK101" s="106">
        <v>755.21677411817564</v>
      </c>
      <c r="AL101" s="106">
        <v>206.9277456158901</v>
      </c>
      <c r="AM101" s="106">
        <v>338.35579685416826</v>
      </c>
      <c r="AN101" s="106">
        <v>198.51670542207708</v>
      </c>
      <c r="AO101" s="106">
        <v>656.51670542207705</v>
      </c>
      <c r="AP101" s="106">
        <v>197.20654208500466</v>
      </c>
      <c r="AQ101" s="106">
        <v>1013.4806246907997</v>
      </c>
      <c r="AR101" s="106">
        <v>874.90867592907784</v>
      </c>
      <c r="AS101" s="106">
        <v>0</v>
      </c>
      <c r="AT101" s="106">
        <v>861.2936494149908</v>
      </c>
      <c r="AU101" s="106">
        <v>940.70531762344081</v>
      </c>
      <c r="AV101" s="106">
        <v>1089.0910810223806</v>
      </c>
      <c r="AW101" s="106">
        <v>845.10469071523289</v>
      </c>
      <c r="AX101" s="106">
        <v>934.53274195351105</v>
      </c>
      <c r="AY101" s="106">
        <v>0</v>
      </c>
    </row>
    <row r="102" spans="1:52">
      <c r="A102" s="109"/>
      <c r="B102" s="120">
        <v>3</v>
      </c>
      <c r="C102" s="106">
        <v>602.77346285634826</v>
      </c>
      <c r="D102" s="106">
        <v>543.04862438780287</v>
      </c>
      <c r="E102" s="106">
        <v>1359.5972484442248</v>
      </c>
      <c r="F102" s="106">
        <v>1826.5486240564219</v>
      </c>
      <c r="G102" s="106">
        <v>350</v>
      </c>
      <c r="H102" s="106">
        <v>2136.6676961000476</v>
      </c>
      <c r="I102" s="106">
        <v>1143.4280512382779</v>
      </c>
      <c r="J102" s="106">
        <v>681.2842300582638</v>
      </c>
      <c r="K102" s="106">
        <v>117.59367724264973</v>
      </c>
      <c r="L102" s="106">
        <v>7.5336506514093742</v>
      </c>
      <c r="M102" s="106">
        <v>0</v>
      </c>
      <c r="N102" s="106">
        <v>0</v>
      </c>
      <c r="O102" s="106">
        <v>0</v>
      </c>
      <c r="P102" s="106">
        <v>0</v>
      </c>
      <c r="Q102" s="106">
        <v>0</v>
      </c>
      <c r="R102" s="106">
        <v>0</v>
      </c>
      <c r="S102" s="106">
        <v>0</v>
      </c>
      <c r="T102" s="106">
        <v>0</v>
      </c>
      <c r="U102" s="106">
        <v>0</v>
      </c>
      <c r="V102" s="106">
        <v>0</v>
      </c>
      <c r="W102" s="106">
        <v>0</v>
      </c>
      <c r="X102" s="106">
        <v>0</v>
      </c>
      <c r="Y102" s="106">
        <v>0</v>
      </c>
      <c r="Z102" s="106">
        <v>0</v>
      </c>
      <c r="AA102" s="106">
        <v>0</v>
      </c>
      <c r="AB102" s="106">
        <v>0</v>
      </c>
      <c r="AC102" s="106">
        <v>0</v>
      </c>
      <c r="AD102" s="106">
        <v>0</v>
      </c>
      <c r="AE102" s="106">
        <v>0</v>
      </c>
      <c r="AF102" s="106">
        <v>0</v>
      </c>
      <c r="AG102" s="106">
        <v>0</v>
      </c>
      <c r="AH102" s="106">
        <v>0</v>
      </c>
      <c r="AI102" s="106">
        <v>0</v>
      </c>
      <c r="AJ102" s="106">
        <v>0</v>
      </c>
      <c r="AK102" s="106">
        <v>0</v>
      </c>
      <c r="AL102" s="106">
        <v>0</v>
      </c>
      <c r="AM102" s="106">
        <v>118.34671767486174</v>
      </c>
      <c r="AN102" s="106">
        <v>0</v>
      </c>
      <c r="AO102" s="106">
        <v>0</v>
      </c>
      <c r="AP102" s="106">
        <v>0</v>
      </c>
      <c r="AQ102" s="106">
        <v>0</v>
      </c>
      <c r="AR102" s="106">
        <v>0</v>
      </c>
      <c r="AS102" s="106">
        <v>8.4375469384343944</v>
      </c>
      <c r="AT102" s="106">
        <v>0</v>
      </c>
      <c r="AU102" s="106">
        <v>0</v>
      </c>
      <c r="AV102" s="106">
        <v>0</v>
      </c>
      <c r="AW102" s="106">
        <v>0</v>
      </c>
      <c r="AX102" s="106">
        <v>0</v>
      </c>
      <c r="AY102" s="106">
        <v>0</v>
      </c>
    </row>
    <row r="103" spans="1:52">
      <c r="A103" s="109"/>
      <c r="B103" s="120">
        <v>4</v>
      </c>
      <c r="C103" s="106">
        <v>0</v>
      </c>
      <c r="D103" s="106">
        <v>0</v>
      </c>
      <c r="E103" s="106">
        <v>0</v>
      </c>
      <c r="F103" s="106">
        <v>592.59724844422476</v>
      </c>
      <c r="G103" s="106">
        <v>1325.1458725006466</v>
      </c>
      <c r="H103" s="106">
        <v>251.36729849847512</v>
      </c>
      <c r="I103" s="106">
        <v>343.52786062010045</v>
      </c>
      <c r="J103" s="106">
        <v>0</v>
      </c>
      <c r="K103" s="106">
        <v>0</v>
      </c>
      <c r="L103" s="106">
        <v>0</v>
      </c>
      <c r="M103" s="106">
        <v>0</v>
      </c>
      <c r="N103" s="106">
        <v>0</v>
      </c>
      <c r="O103" s="106">
        <v>0</v>
      </c>
      <c r="P103" s="106">
        <v>0</v>
      </c>
      <c r="Q103" s="106">
        <v>0</v>
      </c>
      <c r="R103" s="106">
        <v>0</v>
      </c>
      <c r="S103" s="106">
        <v>0</v>
      </c>
      <c r="T103" s="106">
        <v>0</v>
      </c>
      <c r="U103" s="106">
        <v>0</v>
      </c>
      <c r="V103" s="106">
        <v>0</v>
      </c>
      <c r="W103" s="106">
        <v>0</v>
      </c>
      <c r="X103" s="106">
        <v>0</v>
      </c>
      <c r="Y103" s="106">
        <v>0</v>
      </c>
      <c r="Z103" s="106">
        <v>0</v>
      </c>
      <c r="AA103" s="106">
        <v>0</v>
      </c>
      <c r="AB103" s="106">
        <v>0</v>
      </c>
      <c r="AC103" s="106">
        <v>0</v>
      </c>
      <c r="AD103" s="106">
        <v>0</v>
      </c>
      <c r="AE103" s="106">
        <v>0</v>
      </c>
      <c r="AF103" s="106">
        <v>0</v>
      </c>
      <c r="AG103" s="106">
        <v>0</v>
      </c>
      <c r="AH103" s="106">
        <v>0</v>
      </c>
      <c r="AI103" s="106">
        <v>0</v>
      </c>
      <c r="AJ103" s="106">
        <v>0</v>
      </c>
      <c r="AK103" s="106">
        <v>0</v>
      </c>
      <c r="AL103" s="106">
        <v>0</v>
      </c>
      <c r="AM103" s="106">
        <v>0</v>
      </c>
      <c r="AN103" s="106">
        <v>0</v>
      </c>
      <c r="AO103" s="106">
        <v>0</v>
      </c>
      <c r="AP103" s="106">
        <v>0</v>
      </c>
      <c r="AQ103" s="106">
        <v>0</v>
      </c>
      <c r="AR103" s="106">
        <v>0</v>
      </c>
      <c r="AS103" s="106">
        <v>0</v>
      </c>
      <c r="AT103" s="106">
        <v>0</v>
      </c>
      <c r="AU103" s="106">
        <v>0</v>
      </c>
      <c r="AV103" s="106">
        <v>0</v>
      </c>
      <c r="AW103" s="106">
        <v>0</v>
      </c>
      <c r="AX103" s="106">
        <v>0</v>
      </c>
      <c r="AY103" s="106">
        <v>0</v>
      </c>
    </row>
    <row r="104" spans="1:52">
      <c r="A104" s="109"/>
      <c r="B104" s="127">
        <v>5</v>
      </c>
      <c r="C104" s="106">
        <v>0</v>
      </c>
      <c r="D104" s="106">
        <v>0</v>
      </c>
      <c r="E104" s="106">
        <v>0</v>
      </c>
      <c r="F104" s="106">
        <v>0</v>
      </c>
      <c r="G104" s="106">
        <v>0</v>
      </c>
      <c r="H104" s="106">
        <v>0</v>
      </c>
      <c r="I104" s="106">
        <v>0</v>
      </c>
      <c r="J104" s="106">
        <v>0</v>
      </c>
      <c r="K104" s="106">
        <v>0</v>
      </c>
      <c r="L104" s="106">
        <v>0</v>
      </c>
      <c r="M104" s="106">
        <v>0</v>
      </c>
      <c r="N104" s="106">
        <v>0</v>
      </c>
      <c r="O104" s="106">
        <v>0</v>
      </c>
      <c r="P104" s="106">
        <v>0</v>
      </c>
      <c r="Q104" s="106">
        <v>0</v>
      </c>
      <c r="R104" s="106">
        <v>0</v>
      </c>
      <c r="S104" s="106">
        <v>0</v>
      </c>
      <c r="T104" s="106">
        <v>0</v>
      </c>
      <c r="U104" s="106">
        <v>0</v>
      </c>
      <c r="V104" s="106">
        <v>0</v>
      </c>
      <c r="W104" s="106">
        <v>0</v>
      </c>
      <c r="X104" s="106">
        <v>0</v>
      </c>
      <c r="Y104" s="106">
        <v>0</v>
      </c>
      <c r="Z104" s="106">
        <v>0</v>
      </c>
      <c r="AA104" s="106">
        <v>0</v>
      </c>
      <c r="AB104" s="106">
        <v>0</v>
      </c>
      <c r="AC104" s="106">
        <v>0</v>
      </c>
      <c r="AD104" s="106">
        <v>0</v>
      </c>
      <c r="AE104" s="106">
        <v>0</v>
      </c>
      <c r="AF104" s="106">
        <v>0</v>
      </c>
      <c r="AG104" s="106">
        <v>0</v>
      </c>
      <c r="AH104" s="106">
        <v>0</v>
      </c>
      <c r="AI104" s="106">
        <v>0</v>
      </c>
      <c r="AJ104" s="106">
        <v>0</v>
      </c>
      <c r="AK104" s="106">
        <v>0</v>
      </c>
      <c r="AL104" s="106">
        <v>0</v>
      </c>
      <c r="AM104" s="106">
        <v>0</v>
      </c>
      <c r="AN104" s="106">
        <v>0</v>
      </c>
      <c r="AO104" s="106">
        <v>0</v>
      </c>
      <c r="AP104" s="106">
        <v>0</v>
      </c>
      <c r="AQ104" s="106">
        <v>0</v>
      </c>
      <c r="AR104" s="106">
        <v>0</v>
      </c>
      <c r="AS104" s="106">
        <v>0</v>
      </c>
      <c r="AT104" s="106">
        <v>0</v>
      </c>
      <c r="AU104" s="106">
        <v>0</v>
      </c>
      <c r="AV104" s="106">
        <v>0</v>
      </c>
      <c r="AW104" s="106">
        <v>0</v>
      </c>
      <c r="AX104" s="106">
        <v>0</v>
      </c>
      <c r="AY104" s="106">
        <v>0</v>
      </c>
    </row>
    <row r="105" spans="1:52">
      <c r="A105" s="109"/>
      <c r="B105" s="127">
        <v>6</v>
      </c>
      <c r="C105" s="106">
        <v>0</v>
      </c>
      <c r="D105" s="106">
        <v>0</v>
      </c>
      <c r="E105" s="106">
        <v>0</v>
      </c>
      <c r="F105" s="106">
        <v>0</v>
      </c>
      <c r="G105" s="106">
        <v>0</v>
      </c>
      <c r="H105" s="106">
        <v>0</v>
      </c>
      <c r="I105" s="106">
        <v>0</v>
      </c>
      <c r="J105" s="106">
        <v>0</v>
      </c>
      <c r="K105" s="106">
        <v>0</v>
      </c>
      <c r="L105" s="106">
        <v>0</v>
      </c>
      <c r="M105" s="106">
        <v>0</v>
      </c>
      <c r="N105" s="106">
        <v>0</v>
      </c>
      <c r="O105" s="106">
        <v>0</v>
      </c>
      <c r="P105" s="106">
        <v>0</v>
      </c>
      <c r="Q105" s="106">
        <v>0</v>
      </c>
      <c r="R105" s="106">
        <v>0</v>
      </c>
      <c r="S105" s="106">
        <v>0</v>
      </c>
      <c r="T105" s="106">
        <v>0</v>
      </c>
      <c r="U105" s="106">
        <v>0</v>
      </c>
      <c r="V105" s="106">
        <v>0</v>
      </c>
      <c r="W105" s="106">
        <v>0</v>
      </c>
      <c r="X105" s="106">
        <v>0</v>
      </c>
      <c r="Y105" s="106">
        <v>0</v>
      </c>
      <c r="Z105" s="106">
        <v>0</v>
      </c>
      <c r="AA105" s="106">
        <v>0</v>
      </c>
      <c r="AB105" s="106">
        <v>0</v>
      </c>
      <c r="AC105" s="106">
        <v>0</v>
      </c>
      <c r="AD105" s="106">
        <v>0</v>
      </c>
      <c r="AE105" s="106">
        <v>0</v>
      </c>
      <c r="AF105" s="106">
        <v>0</v>
      </c>
      <c r="AG105" s="106">
        <v>0</v>
      </c>
      <c r="AH105" s="106">
        <v>0</v>
      </c>
      <c r="AI105" s="106">
        <v>0</v>
      </c>
      <c r="AJ105" s="106">
        <v>0</v>
      </c>
      <c r="AK105" s="106">
        <v>0</v>
      </c>
      <c r="AL105" s="106">
        <v>0</v>
      </c>
      <c r="AM105" s="106">
        <v>0</v>
      </c>
      <c r="AN105" s="106">
        <v>0</v>
      </c>
      <c r="AO105" s="106">
        <v>0</v>
      </c>
      <c r="AP105" s="106">
        <v>0</v>
      </c>
      <c r="AQ105" s="106">
        <v>0</v>
      </c>
      <c r="AR105" s="106">
        <v>0</v>
      </c>
      <c r="AS105" s="106">
        <v>0</v>
      </c>
      <c r="AT105" s="106">
        <v>0</v>
      </c>
      <c r="AU105" s="106">
        <v>0</v>
      </c>
      <c r="AV105" s="106">
        <v>0</v>
      </c>
      <c r="AW105" s="106">
        <v>0</v>
      </c>
      <c r="AX105" s="106">
        <v>0</v>
      </c>
      <c r="AY105" s="106">
        <v>0</v>
      </c>
    </row>
    <row r="106" spans="1:52">
      <c r="A106" s="109"/>
      <c r="B106" s="130">
        <v>7</v>
      </c>
      <c r="C106" s="106">
        <v>0</v>
      </c>
      <c r="D106" s="106">
        <v>0</v>
      </c>
      <c r="E106" s="106">
        <v>0</v>
      </c>
      <c r="F106" s="106">
        <v>0</v>
      </c>
      <c r="G106" s="106">
        <v>0</v>
      </c>
      <c r="H106" s="106">
        <v>0</v>
      </c>
      <c r="I106" s="106">
        <v>0</v>
      </c>
      <c r="J106" s="106">
        <v>0</v>
      </c>
      <c r="K106" s="106">
        <v>0</v>
      </c>
      <c r="L106" s="106">
        <v>0</v>
      </c>
      <c r="M106" s="106">
        <v>0</v>
      </c>
      <c r="N106" s="106">
        <v>0</v>
      </c>
      <c r="O106" s="106">
        <v>0</v>
      </c>
      <c r="P106" s="106">
        <v>0</v>
      </c>
      <c r="Q106" s="106">
        <v>0</v>
      </c>
      <c r="R106" s="106">
        <v>0</v>
      </c>
      <c r="S106" s="106">
        <v>0</v>
      </c>
      <c r="T106" s="106">
        <v>0</v>
      </c>
      <c r="U106" s="106">
        <v>0</v>
      </c>
      <c r="V106" s="106">
        <v>0</v>
      </c>
      <c r="W106" s="106">
        <v>0</v>
      </c>
      <c r="X106" s="106">
        <v>0</v>
      </c>
      <c r="Y106" s="106">
        <v>0</v>
      </c>
      <c r="Z106" s="106">
        <v>0</v>
      </c>
      <c r="AA106" s="106">
        <v>0</v>
      </c>
      <c r="AB106" s="106">
        <v>0</v>
      </c>
      <c r="AC106" s="106">
        <v>0</v>
      </c>
      <c r="AD106" s="106">
        <v>0</v>
      </c>
      <c r="AE106" s="106">
        <v>0</v>
      </c>
      <c r="AF106" s="106">
        <v>0</v>
      </c>
      <c r="AG106" s="106">
        <v>0</v>
      </c>
      <c r="AH106" s="106">
        <v>0</v>
      </c>
      <c r="AI106" s="106">
        <v>0</v>
      </c>
      <c r="AJ106" s="106">
        <v>0</v>
      </c>
      <c r="AK106" s="106">
        <v>0</v>
      </c>
      <c r="AL106" s="106">
        <v>0</v>
      </c>
      <c r="AM106" s="106">
        <v>0</v>
      </c>
      <c r="AN106" s="106">
        <v>0</v>
      </c>
      <c r="AO106" s="106">
        <v>0</v>
      </c>
      <c r="AP106" s="106">
        <v>0</v>
      </c>
      <c r="AQ106" s="106">
        <v>0</v>
      </c>
      <c r="AR106" s="106">
        <v>0</v>
      </c>
      <c r="AS106" s="106">
        <v>0</v>
      </c>
      <c r="AT106" s="106">
        <v>0</v>
      </c>
      <c r="AU106" s="106">
        <v>0</v>
      </c>
      <c r="AV106" s="106">
        <v>0</v>
      </c>
      <c r="AW106" s="106">
        <v>0</v>
      </c>
      <c r="AX106" s="106">
        <v>0</v>
      </c>
      <c r="AY106" s="106">
        <v>0</v>
      </c>
    </row>
    <row r="107" spans="1:52">
      <c r="A107" s="109"/>
      <c r="B107" s="130">
        <v>8</v>
      </c>
      <c r="C107" s="106">
        <v>0</v>
      </c>
      <c r="D107" s="106">
        <v>0</v>
      </c>
      <c r="E107" s="106">
        <v>0</v>
      </c>
      <c r="F107" s="106">
        <v>0</v>
      </c>
      <c r="G107" s="106">
        <v>0</v>
      </c>
      <c r="H107" s="106">
        <v>0</v>
      </c>
      <c r="I107" s="106">
        <v>0</v>
      </c>
      <c r="J107" s="106">
        <v>0</v>
      </c>
      <c r="K107" s="106">
        <v>0</v>
      </c>
      <c r="L107" s="106">
        <v>0</v>
      </c>
      <c r="M107" s="106">
        <v>0</v>
      </c>
      <c r="N107" s="106">
        <v>0</v>
      </c>
      <c r="O107" s="106">
        <v>0</v>
      </c>
      <c r="P107" s="106">
        <v>0</v>
      </c>
      <c r="Q107" s="106">
        <v>0</v>
      </c>
      <c r="R107" s="106">
        <v>0</v>
      </c>
      <c r="S107" s="106">
        <v>0</v>
      </c>
      <c r="T107" s="106">
        <v>0</v>
      </c>
      <c r="U107" s="106">
        <v>0</v>
      </c>
      <c r="V107" s="106">
        <v>0</v>
      </c>
      <c r="W107" s="106">
        <v>0</v>
      </c>
      <c r="X107" s="106">
        <v>0</v>
      </c>
      <c r="Y107" s="106">
        <v>0</v>
      </c>
      <c r="Z107" s="106">
        <v>0</v>
      </c>
      <c r="AA107" s="106">
        <v>0</v>
      </c>
      <c r="AB107" s="106">
        <v>0</v>
      </c>
      <c r="AC107" s="106">
        <v>0</v>
      </c>
      <c r="AD107" s="106">
        <v>0</v>
      </c>
      <c r="AE107" s="106">
        <v>0</v>
      </c>
      <c r="AF107" s="106">
        <v>0</v>
      </c>
      <c r="AG107" s="106">
        <v>0</v>
      </c>
      <c r="AH107" s="106">
        <v>0</v>
      </c>
      <c r="AI107" s="106">
        <v>0</v>
      </c>
      <c r="AJ107" s="106">
        <v>0</v>
      </c>
      <c r="AK107" s="106">
        <v>0</v>
      </c>
      <c r="AL107" s="106">
        <v>0</v>
      </c>
      <c r="AM107" s="106">
        <v>0</v>
      </c>
      <c r="AN107" s="106">
        <v>0</v>
      </c>
      <c r="AO107" s="106">
        <v>0</v>
      </c>
      <c r="AP107" s="106">
        <v>0</v>
      </c>
      <c r="AQ107" s="106">
        <v>0</v>
      </c>
      <c r="AR107" s="106">
        <v>0</v>
      </c>
      <c r="AS107" s="106">
        <v>0</v>
      </c>
      <c r="AT107" s="106">
        <v>0</v>
      </c>
      <c r="AU107" s="106">
        <v>0</v>
      </c>
      <c r="AV107" s="106">
        <v>0</v>
      </c>
      <c r="AW107" s="106">
        <v>0</v>
      </c>
      <c r="AX107" s="106">
        <v>0</v>
      </c>
      <c r="AY107" s="106">
        <v>0</v>
      </c>
    </row>
    <row r="108" spans="1:52">
      <c r="A108" s="128"/>
      <c r="B108" s="132" t="s">
        <v>296</v>
      </c>
      <c r="C108" s="114">
        <v>0</v>
      </c>
      <c r="D108" s="125">
        <v>0</v>
      </c>
      <c r="E108" s="125">
        <v>0</v>
      </c>
      <c r="F108" s="125">
        <v>0</v>
      </c>
      <c r="G108" s="125">
        <v>0</v>
      </c>
      <c r="H108" s="125">
        <v>0</v>
      </c>
      <c r="I108" s="125">
        <v>0</v>
      </c>
      <c r="J108" s="125">
        <v>0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5">
        <v>0</v>
      </c>
      <c r="AF108" s="125">
        <v>0</v>
      </c>
      <c r="AG108" s="125">
        <v>0</v>
      </c>
      <c r="AH108" s="125">
        <v>0</v>
      </c>
      <c r="AI108" s="125">
        <v>0</v>
      </c>
      <c r="AJ108" s="125">
        <v>0</v>
      </c>
      <c r="AK108" s="125">
        <v>0</v>
      </c>
      <c r="AL108" s="125">
        <v>0</v>
      </c>
      <c r="AM108" s="125">
        <v>0</v>
      </c>
      <c r="AN108" s="125">
        <v>0</v>
      </c>
      <c r="AO108" s="125">
        <v>0</v>
      </c>
      <c r="AP108" s="125">
        <v>0</v>
      </c>
      <c r="AQ108" s="125">
        <v>0</v>
      </c>
      <c r="AR108" s="125">
        <v>0</v>
      </c>
      <c r="AS108" s="125">
        <v>0</v>
      </c>
      <c r="AT108" s="125">
        <v>0</v>
      </c>
      <c r="AU108" s="125">
        <v>0</v>
      </c>
      <c r="AV108" s="125">
        <v>0</v>
      </c>
      <c r="AW108" s="125">
        <v>0</v>
      </c>
      <c r="AX108" s="125">
        <v>0</v>
      </c>
      <c r="AY108" s="125">
        <v>0</v>
      </c>
      <c r="AZ108" s="107">
        <f>SUM($D108:$AY108)</f>
        <v>0</v>
      </c>
    </row>
    <row r="109" spans="1:52">
      <c r="A109" s="131" t="s">
        <v>134</v>
      </c>
      <c r="B109" s="119">
        <v>1</v>
      </c>
      <c r="C109" s="106">
        <v>2422.8000917556956</v>
      </c>
      <c r="D109" s="106">
        <v>2403.9270489948826</v>
      </c>
      <c r="E109" s="106">
        <v>3885.2114817072038</v>
      </c>
      <c r="F109" s="106">
        <v>4293.6770097707404</v>
      </c>
      <c r="G109" s="106">
        <v>4530.5856371701329</v>
      </c>
      <c r="H109" s="106">
        <v>4623.8889861577572</v>
      </c>
      <c r="I109" s="106">
        <v>4715.5570625300843</v>
      </c>
      <c r="J109" s="106">
        <v>4751.8712698809268</v>
      </c>
      <c r="K109" s="106">
        <v>4758.4260784384487</v>
      </c>
      <c r="L109" s="106">
        <v>4760.2100597441131</v>
      </c>
      <c r="M109" s="106">
        <v>4827.816128153624</v>
      </c>
      <c r="N109" s="106">
        <v>4822.6118905675221</v>
      </c>
      <c r="O109" s="106">
        <v>4804.1852632641376</v>
      </c>
      <c r="P109" s="106">
        <v>4858.1207543360397</v>
      </c>
      <c r="Q109" s="106">
        <v>4840.2607588006185</v>
      </c>
      <c r="R109" s="106">
        <v>4853.8875615686584</v>
      </c>
      <c r="S109" s="106">
        <v>4829.6561792848424</v>
      </c>
      <c r="T109" s="106">
        <v>4826.7927222688768</v>
      </c>
      <c r="U109" s="106">
        <v>4850.8573789189786</v>
      </c>
      <c r="V109" s="106">
        <v>4853.237466042041</v>
      </c>
      <c r="W109" s="106">
        <v>4844.4531200583397</v>
      </c>
      <c r="X109" s="106">
        <v>4853.8268255484454</v>
      </c>
      <c r="Y109" s="106">
        <v>4896.87852295231</v>
      </c>
      <c r="Z109" s="106">
        <v>4909.5105753427069</v>
      </c>
      <c r="AA109" s="106">
        <v>4876.3024478247526</v>
      </c>
      <c r="AB109" s="106">
        <v>4844.6934087636209</v>
      </c>
      <c r="AC109" s="106">
        <v>4846.755804545719</v>
      </c>
      <c r="AD109" s="106">
        <v>4904.65448993062</v>
      </c>
      <c r="AE109" s="106">
        <v>4873.6716748692588</v>
      </c>
      <c r="AF109" s="106">
        <v>4882.5823295312148</v>
      </c>
      <c r="AG109" s="106">
        <v>4887.7269354216278</v>
      </c>
      <c r="AH109" s="106">
        <v>4835.0565910736841</v>
      </c>
      <c r="AI109" s="106">
        <v>4881.0609775779585</v>
      </c>
      <c r="AJ109" s="106">
        <v>4898.5636972106086</v>
      </c>
      <c r="AK109" s="106">
        <v>4883.5753833828521</v>
      </c>
      <c r="AL109" s="106">
        <v>4817.282628809643</v>
      </c>
      <c r="AM109" s="106">
        <v>4817.6011209742528</v>
      </c>
      <c r="AN109" s="106">
        <v>4836.7985861163106</v>
      </c>
      <c r="AO109" s="106">
        <v>4835.4010145043867</v>
      </c>
      <c r="AP109" s="106">
        <v>4779.4345201049946</v>
      </c>
      <c r="AQ109" s="106">
        <v>4785.0152935773713</v>
      </c>
      <c r="AR109" s="106">
        <v>4806.3353731302441</v>
      </c>
      <c r="AS109" s="106">
        <v>4749.6338224530264</v>
      </c>
      <c r="AT109" s="106">
        <v>4727.0188610331506</v>
      </c>
      <c r="AU109" s="106">
        <v>4774.9375849528278</v>
      </c>
      <c r="AV109" s="106">
        <v>4818.3271937830277</v>
      </c>
      <c r="AW109" s="106">
        <v>4774.1687512577519</v>
      </c>
      <c r="AX109" s="106">
        <v>4833.8105168920802</v>
      </c>
      <c r="AY109" s="106">
        <v>4758.6884115853645</v>
      </c>
    </row>
    <row r="110" spans="1:52">
      <c r="A110" s="109"/>
      <c r="B110" s="119">
        <v>2</v>
      </c>
      <c r="C110" s="106">
        <v>2334.0271880731302</v>
      </c>
      <c r="D110" s="106">
        <v>2422.8000917556956</v>
      </c>
      <c r="E110" s="106">
        <v>2403.9270489948826</v>
      </c>
      <c r="F110" s="106">
        <v>3885.2114817072038</v>
      </c>
      <c r="G110" s="106">
        <v>4293.6770097707404</v>
      </c>
      <c r="H110" s="106">
        <v>4530.5856371701329</v>
      </c>
      <c r="I110" s="106">
        <v>4623.8889861577572</v>
      </c>
      <c r="J110" s="106">
        <v>4715.5570625300843</v>
      </c>
      <c r="K110" s="106">
        <v>4751.8712698809268</v>
      </c>
      <c r="L110" s="106">
        <v>4758.4260784384487</v>
      </c>
      <c r="M110" s="106">
        <v>4760.2100597441131</v>
      </c>
      <c r="N110" s="106">
        <v>4827.816128153624</v>
      </c>
      <c r="O110" s="106">
        <v>4822.6118905675221</v>
      </c>
      <c r="P110" s="106">
        <v>4804.1852632641376</v>
      </c>
      <c r="Q110" s="106">
        <v>4858.1207543360397</v>
      </c>
      <c r="R110" s="106">
        <v>4840.2607588006185</v>
      </c>
      <c r="S110" s="106">
        <v>4853.8875615686584</v>
      </c>
      <c r="T110" s="106">
        <v>4829.6561792848424</v>
      </c>
      <c r="U110" s="106">
        <v>4826.7927222688768</v>
      </c>
      <c r="V110" s="106">
        <v>4850.8573789189786</v>
      </c>
      <c r="W110" s="106">
        <v>4853.237466042041</v>
      </c>
      <c r="X110" s="106">
        <v>4844.4531200583397</v>
      </c>
      <c r="Y110" s="106">
        <v>4853.8268255484454</v>
      </c>
      <c r="Z110" s="106">
        <v>4896.87852295231</v>
      </c>
      <c r="AA110" s="106">
        <v>4909.5105753427069</v>
      </c>
      <c r="AB110" s="106">
        <v>4876.3024478247526</v>
      </c>
      <c r="AC110" s="106">
        <v>4844.6934087636209</v>
      </c>
      <c r="AD110" s="106">
        <v>4846.755804545719</v>
      </c>
      <c r="AE110" s="106">
        <v>4904.65448993062</v>
      </c>
      <c r="AF110" s="106">
        <v>4873.6716748692588</v>
      </c>
      <c r="AG110" s="106">
        <v>4882.5823295312148</v>
      </c>
      <c r="AH110" s="106">
        <v>4887.7269354216278</v>
      </c>
      <c r="AI110" s="106">
        <v>4835.0565910736841</v>
      </c>
      <c r="AJ110" s="106">
        <v>4881.0609775779585</v>
      </c>
      <c r="AK110" s="106">
        <v>4898.5636972106086</v>
      </c>
      <c r="AL110" s="106">
        <v>4883.5753833828521</v>
      </c>
      <c r="AM110" s="106">
        <v>4817.282628809643</v>
      </c>
      <c r="AN110" s="106">
        <v>4817.6011209742528</v>
      </c>
      <c r="AO110" s="106">
        <v>4836.7985861163106</v>
      </c>
      <c r="AP110" s="106">
        <v>4835.4010145043867</v>
      </c>
      <c r="AQ110" s="106">
        <v>4779.4345201049946</v>
      </c>
      <c r="AR110" s="106">
        <v>4785.0152935773713</v>
      </c>
      <c r="AS110" s="106">
        <v>4806.3353731302441</v>
      </c>
      <c r="AT110" s="106">
        <v>4749.6338224530264</v>
      </c>
      <c r="AU110" s="106">
        <v>4727.0188610331506</v>
      </c>
      <c r="AV110" s="106">
        <v>4774.9375849528278</v>
      </c>
      <c r="AW110" s="106">
        <v>4818.3271937830277</v>
      </c>
      <c r="AX110" s="106">
        <v>4774.1687512577519</v>
      </c>
      <c r="AY110" s="106">
        <v>4833.8105168920802</v>
      </c>
    </row>
    <row r="111" spans="1:52">
      <c r="A111" s="109"/>
      <c r="B111" s="119">
        <v>3</v>
      </c>
      <c r="C111" s="106">
        <v>2257.9339967438223</v>
      </c>
      <c r="D111" s="106">
        <v>2334.0271880731302</v>
      </c>
      <c r="E111" s="106">
        <v>2422.8000917556956</v>
      </c>
      <c r="F111" s="106">
        <v>2403.9270489948826</v>
      </c>
      <c r="G111" s="106">
        <v>3885.2114817072038</v>
      </c>
      <c r="H111" s="106">
        <v>4293.6770097707404</v>
      </c>
      <c r="I111" s="106">
        <v>4530.5856371701329</v>
      </c>
      <c r="J111" s="106">
        <v>4623.8889861577572</v>
      </c>
      <c r="K111" s="106">
        <v>4715.5570625300843</v>
      </c>
      <c r="L111" s="106">
        <v>4751.8712698809268</v>
      </c>
      <c r="M111" s="106">
        <v>4758.4260784384487</v>
      </c>
      <c r="N111" s="106">
        <v>4760.2100597441131</v>
      </c>
      <c r="O111" s="106">
        <v>4827.816128153624</v>
      </c>
      <c r="P111" s="106">
        <v>4822.6118905675221</v>
      </c>
      <c r="Q111" s="106">
        <v>4804.1852632641376</v>
      </c>
      <c r="R111" s="106">
        <v>4858.1207543360397</v>
      </c>
      <c r="S111" s="106">
        <v>4840.2607588006185</v>
      </c>
      <c r="T111" s="106">
        <v>4853.8875615686584</v>
      </c>
      <c r="U111" s="106">
        <v>4829.6561792848424</v>
      </c>
      <c r="V111" s="106">
        <v>4826.7927222688768</v>
      </c>
      <c r="W111" s="106">
        <v>4850.8573789189786</v>
      </c>
      <c r="X111" s="106">
        <v>4853.237466042041</v>
      </c>
      <c r="Y111" s="106">
        <v>4844.4531200583397</v>
      </c>
      <c r="Z111" s="106">
        <v>4853.8268255484454</v>
      </c>
      <c r="AA111" s="106">
        <v>4896.87852295231</v>
      </c>
      <c r="AB111" s="106">
        <v>4909.5105753427069</v>
      </c>
      <c r="AC111" s="106">
        <v>4876.3024478247526</v>
      </c>
      <c r="AD111" s="106">
        <v>4844.6934087636209</v>
      </c>
      <c r="AE111" s="106">
        <v>4846.755804545719</v>
      </c>
      <c r="AF111" s="106">
        <v>4904.65448993062</v>
      </c>
      <c r="AG111" s="106">
        <v>4873.6716748692588</v>
      </c>
      <c r="AH111" s="106">
        <v>4882.5823295312148</v>
      </c>
      <c r="AI111" s="106">
        <v>4887.7269354216278</v>
      </c>
      <c r="AJ111" s="106">
        <v>4835.0565910736841</v>
      </c>
      <c r="AK111" s="106">
        <v>4881.0609775779585</v>
      </c>
      <c r="AL111" s="106">
        <v>4898.5636972106086</v>
      </c>
      <c r="AM111" s="106">
        <v>4883.5753833828521</v>
      </c>
      <c r="AN111" s="106">
        <v>4817.282628809643</v>
      </c>
      <c r="AO111" s="106">
        <v>4817.6011209742528</v>
      </c>
      <c r="AP111" s="106">
        <v>4836.7985861163106</v>
      </c>
      <c r="AQ111" s="106">
        <v>4835.4010145043867</v>
      </c>
      <c r="AR111" s="106">
        <v>4779.4345201049946</v>
      </c>
      <c r="AS111" s="106">
        <v>4785.0152935773713</v>
      </c>
      <c r="AT111" s="106">
        <v>4806.3353731302441</v>
      </c>
      <c r="AU111" s="106">
        <v>4749.6338224530264</v>
      </c>
      <c r="AV111" s="106">
        <v>4727.0188610331506</v>
      </c>
      <c r="AW111" s="106">
        <v>4774.9375849528278</v>
      </c>
      <c r="AX111" s="106">
        <v>4818.3271937830277</v>
      </c>
      <c r="AY111" s="106">
        <v>4774.1687512577519</v>
      </c>
    </row>
    <row r="112" spans="1:52">
      <c r="A112" s="109"/>
      <c r="B112" s="120">
        <v>4</v>
      </c>
      <c r="C112" s="106">
        <v>2278.1115561115448</v>
      </c>
      <c r="D112" s="106">
        <v>2257.9339967438223</v>
      </c>
      <c r="E112" s="106">
        <v>2334.0271880731302</v>
      </c>
      <c r="F112" s="106">
        <v>2422.8000917556956</v>
      </c>
      <c r="G112" s="106">
        <v>2403.9270489948826</v>
      </c>
      <c r="H112" s="106">
        <v>3885.2114817072038</v>
      </c>
      <c r="I112" s="106">
        <v>4293.6770097707404</v>
      </c>
      <c r="J112" s="106">
        <v>4530.5856371701329</v>
      </c>
      <c r="K112" s="106">
        <v>4623.8889861577572</v>
      </c>
      <c r="L112" s="106">
        <v>4715.5570625300843</v>
      </c>
      <c r="M112" s="106">
        <v>4751.8712698809268</v>
      </c>
      <c r="N112" s="106">
        <v>4758.4260784384487</v>
      </c>
      <c r="O112" s="106">
        <v>4760.2100597441131</v>
      </c>
      <c r="P112" s="106">
        <v>4827.816128153624</v>
      </c>
      <c r="Q112" s="106">
        <v>4822.6118905675221</v>
      </c>
      <c r="R112" s="106">
        <v>4804.1852632641376</v>
      </c>
      <c r="S112" s="106">
        <v>4858.1207543360397</v>
      </c>
      <c r="T112" s="106">
        <v>4840.2607588006185</v>
      </c>
      <c r="U112" s="106">
        <v>4853.8875615686584</v>
      </c>
      <c r="V112" s="106">
        <v>4829.6561792848424</v>
      </c>
      <c r="W112" s="106">
        <v>4826.7927222688768</v>
      </c>
      <c r="X112" s="106">
        <v>4850.8573789189786</v>
      </c>
      <c r="Y112" s="106">
        <v>4853.237466042041</v>
      </c>
      <c r="Z112" s="106">
        <v>4844.4531200583397</v>
      </c>
      <c r="AA112" s="106">
        <v>4853.8268255484454</v>
      </c>
      <c r="AB112" s="106">
        <v>4896.87852295231</v>
      </c>
      <c r="AC112" s="106">
        <v>4909.5105753427069</v>
      </c>
      <c r="AD112" s="106">
        <v>4876.3024478247526</v>
      </c>
      <c r="AE112" s="106">
        <v>4844.6934087636209</v>
      </c>
      <c r="AF112" s="106">
        <v>4846.755804545719</v>
      </c>
      <c r="AG112" s="106">
        <v>4904.65448993062</v>
      </c>
      <c r="AH112" s="106">
        <v>4873.6716748692588</v>
      </c>
      <c r="AI112" s="106">
        <v>4882.5823295312148</v>
      </c>
      <c r="AJ112" s="106">
        <v>4887.7269354216278</v>
      </c>
      <c r="AK112" s="106">
        <v>4835.0565910736841</v>
      </c>
      <c r="AL112" s="106">
        <v>4881.0609775779585</v>
      </c>
      <c r="AM112" s="106">
        <v>4898.5636972106086</v>
      </c>
      <c r="AN112" s="106">
        <v>4883.5753833828521</v>
      </c>
      <c r="AO112" s="106">
        <v>4817.282628809643</v>
      </c>
      <c r="AP112" s="106">
        <v>4817.6011209742528</v>
      </c>
      <c r="AQ112" s="106">
        <v>4836.7985861163106</v>
      </c>
      <c r="AR112" s="106">
        <v>4835.4010145043867</v>
      </c>
      <c r="AS112" s="106">
        <v>4779.4345201049946</v>
      </c>
      <c r="AT112" s="106">
        <v>4785.0152935773713</v>
      </c>
      <c r="AU112" s="106">
        <v>4806.3353731302441</v>
      </c>
      <c r="AV112" s="106">
        <v>4749.6338224530264</v>
      </c>
      <c r="AW112" s="106">
        <v>4727.0188610331506</v>
      </c>
      <c r="AX112" s="106">
        <v>4774.9375849528278</v>
      </c>
      <c r="AY112" s="106">
        <v>4818.3271937830277</v>
      </c>
    </row>
    <row r="113" spans="1:52">
      <c r="A113" s="109"/>
      <c r="B113" s="120">
        <v>5</v>
      </c>
      <c r="C113" s="106">
        <v>2320.0578540655811</v>
      </c>
      <c r="D113" s="106">
        <v>2278.1115561115448</v>
      </c>
      <c r="E113" s="106">
        <v>2257.9339967438223</v>
      </c>
      <c r="F113" s="106">
        <v>2334.0271880731302</v>
      </c>
      <c r="G113" s="106">
        <v>2422.8000917556956</v>
      </c>
      <c r="H113" s="106">
        <v>2403.9270489948826</v>
      </c>
      <c r="I113" s="106">
        <v>3885.2114817072038</v>
      </c>
      <c r="J113" s="106">
        <v>4293.6770097707404</v>
      </c>
      <c r="K113" s="106">
        <v>4530.5856371701329</v>
      </c>
      <c r="L113" s="106">
        <v>4623.8889861577572</v>
      </c>
      <c r="M113" s="106">
        <v>4715.5570625300843</v>
      </c>
      <c r="N113" s="106">
        <v>4751.8712698809268</v>
      </c>
      <c r="O113" s="106">
        <v>4758.4260784384487</v>
      </c>
      <c r="P113" s="106">
        <v>4760.2100597441131</v>
      </c>
      <c r="Q113" s="106">
        <v>4827.816128153624</v>
      </c>
      <c r="R113" s="106">
        <v>4822.6118905675221</v>
      </c>
      <c r="S113" s="106">
        <v>4804.1852632641376</v>
      </c>
      <c r="T113" s="106">
        <v>4858.1207543360397</v>
      </c>
      <c r="U113" s="106">
        <v>4840.2607588006185</v>
      </c>
      <c r="V113" s="106">
        <v>4853.8875615686584</v>
      </c>
      <c r="W113" s="106">
        <v>4829.6561792848424</v>
      </c>
      <c r="X113" s="106">
        <v>4826.7927222688768</v>
      </c>
      <c r="Y113" s="106">
        <v>4850.8573789189786</v>
      </c>
      <c r="Z113" s="106">
        <v>4853.237466042041</v>
      </c>
      <c r="AA113" s="106">
        <v>4844.4531200583397</v>
      </c>
      <c r="AB113" s="106">
        <v>4853.8268255484454</v>
      </c>
      <c r="AC113" s="106">
        <v>4896.87852295231</v>
      </c>
      <c r="AD113" s="106">
        <v>4909.5105753427069</v>
      </c>
      <c r="AE113" s="106">
        <v>4876.3024478247526</v>
      </c>
      <c r="AF113" s="106">
        <v>4844.6934087636209</v>
      </c>
      <c r="AG113" s="106">
        <v>4846.755804545719</v>
      </c>
      <c r="AH113" s="106">
        <v>4904.65448993062</v>
      </c>
      <c r="AI113" s="106">
        <v>4873.6716748692588</v>
      </c>
      <c r="AJ113" s="106">
        <v>4882.5823295312148</v>
      </c>
      <c r="AK113" s="106">
        <v>4887.7269354216278</v>
      </c>
      <c r="AL113" s="106">
        <v>4835.0565910736841</v>
      </c>
      <c r="AM113" s="106">
        <v>4881.0609775779585</v>
      </c>
      <c r="AN113" s="106">
        <v>4898.5636972106086</v>
      </c>
      <c r="AO113" s="106">
        <v>4883.5753833828521</v>
      </c>
      <c r="AP113" s="106">
        <v>4817.282628809643</v>
      </c>
      <c r="AQ113" s="106">
        <v>4817.6011209742528</v>
      </c>
      <c r="AR113" s="106">
        <v>4836.7985861163106</v>
      </c>
      <c r="AS113" s="106">
        <v>4835.4010145043867</v>
      </c>
      <c r="AT113" s="106">
        <v>4779.4345201049946</v>
      </c>
      <c r="AU113" s="106">
        <v>4785.0152935773713</v>
      </c>
      <c r="AV113" s="106">
        <v>4806.3353731302441</v>
      </c>
      <c r="AW113" s="106">
        <v>4749.6338224530264</v>
      </c>
      <c r="AX113" s="106">
        <v>4727.0188610331506</v>
      </c>
      <c r="AY113" s="106">
        <v>4774.9375849528278</v>
      </c>
    </row>
    <row r="114" spans="1:52">
      <c r="A114" s="109"/>
      <c r="B114" s="120">
        <v>6</v>
      </c>
      <c r="C114" s="106">
        <v>2649.1790584900364</v>
      </c>
      <c r="D114" s="106">
        <v>2320.0578540655811</v>
      </c>
      <c r="E114" s="106">
        <v>2278.1115561115448</v>
      </c>
      <c r="F114" s="106">
        <v>2257.9339967438223</v>
      </c>
      <c r="G114" s="106">
        <v>2334.0271880731302</v>
      </c>
      <c r="H114" s="106">
        <v>2422.8000917556956</v>
      </c>
      <c r="I114" s="106">
        <v>2403.9270489948826</v>
      </c>
      <c r="J114" s="106">
        <v>3885.2114817072038</v>
      </c>
      <c r="K114" s="106">
        <v>4293.6770097707404</v>
      </c>
      <c r="L114" s="106">
        <v>4530.5856371701329</v>
      </c>
      <c r="M114" s="106">
        <v>4504.7089316770016</v>
      </c>
      <c r="N114" s="106">
        <v>4297.5464717470568</v>
      </c>
      <c r="O114" s="106">
        <v>4295.2431784164446</v>
      </c>
      <c r="P114" s="106">
        <v>4233.4466114347979</v>
      </c>
      <c r="Q114" s="106">
        <v>4218.8861101842976</v>
      </c>
      <c r="R114" s="106">
        <v>4062.6477332357636</v>
      </c>
      <c r="S114" s="106">
        <v>4202.0748898298198</v>
      </c>
      <c r="T114" s="106">
        <v>4192.4051896185865</v>
      </c>
      <c r="U114" s="106">
        <v>4342.5130207980483</v>
      </c>
      <c r="V114" s="106">
        <v>4125.3549417701206</v>
      </c>
      <c r="W114" s="106">
        <v>4289.4501168781944</v>
      </c>
      <c r="X114" s="106">
        <v>4208.217472468109</v>
      </c>
      <c r="Y114" s="106">
        <v>4608.7925735535764</v>
      </c>
      <c r="Z114" s="106">
        <v>4113.6962191547063</v>
      </c>
      <c r="AA114" s="106">
        <v>4556.2396422444899</v>
      </c>
      <c r="AB114" s="106">
        <v>4132.9172278846199</v>
      </c>
      <c r="AC114" s="106">
        <v>4210.1941944192004</v>
      </c>
      <c r="AD114" s="106">
        <v>3995.1482863939468</v>
      </c>
      <c r="AE114" s="106">
        <v>4226.5672439849905</v>
      </c>
      <c r="AF114" s="106">
        <v>3890.6232063334501</v>
      </c>
      <c r="AG114" s="106">
        <v>4164.0661869771493</v>
      </c>
      <c r="AH114" s="106">
        <v>3970.4114693245306</v>
      </c>
      <c r="AI114" s="106">
        <v>4288.1977913453547</v>
      </c>
      <c r="AJ114" s="106">
        <v>4004.093202439296</v>
      </c>
      <c r="AK114" s="106">
        <v>4641.7400917160294</v>
      </c>
      <c r="AL114" s="106">
        <v>4656.207238316736</v>
      </c>
      <c r="AM114" s="106">
        <v>4835.0565910736841</v>
      </c>
      <c r="AN114" s="106">
        <v>4212.922366230604</v>
      </c>
      <c r="AO114" s="106">
        <v>4898.5636972106086</v>
      </c>
      <c r="AP114" s="106">
        <v>4187.2739755147095</v>
      </c>
      <c r="AQ114" s="106">
        <v>4370.5898068719071</v>
      </c>
      <c r="AR114" s="106">
        <v>4817.6011209742528</v>
      </c>
      <c r="AS114" s="106">
        <v>4836.7985861163106</v>
      </c>
      <c r="AT114" s="106">
        <v>4835.4010145043867</v>
      </c>
      <c r="AU114" s="106">
        <v>4393.1172912994762</v>
      </c>
      <c r="AV114" s="106">
        <v>4557.626055392986</v>
      </c>
      <c r="AW114" s="106">
        <v>4446.8270527454342</v>
      </c>
      <c r="AX114" s="106">
        <v>4749.6338224530264</v>
      </c>
      <c r="AY114" s="106">
        <v>4727.0188610331506</v>
      </c>
    </row>
    <row r="115" spans="1:52">
      <c r="A115" s="109"/>
      <c r="B115" s="127">
        <v>7</v>
      </c>
      <c r="C115" s="106">
        <v>612.20376936843968</v>
      </c>
      <c r="D115" s="106">
        <v>1844.382827858476</v>
      </c>
      <c r="E115" s="106">
        <v>2320.0578540655811</v>
      </c>
      <c r="F115" s="106">
        <v>2278.1115561115448</v>
      </c>
      <c r="G115" s="106">
        <v>2257.9339967438223</v>
      </c>
      <c r="H115" s="106">
        <v>2334.0271880731302</v>
      </c>
      <c r="I115" s="106">
        <v>2422.8000917556956</v>
      </c>
      <c r="J115" s="106">
        <v>1432.3223808591188</v>
      </c>
      <c r="K115" s="106">
        <v>624.67559805871724</v>
      </c>
      <c r="L115" s="106">
        <v>90.291868335768868</v>
      </c>
      <c r="M115" s="106">
        <v>0</v>
      </c>
      <c r="N115" s="106">
        <v>0</v>
      </c>
      <c r="O115" s="106">
        <v>0</v>
      </c>
      <c r="P115" s="106">
        <v>0</v>
      </c>
      <c r="Q115" s="106">
        <v>0</v>
      </c>
      <c r="R115" s="106">
        <v>0</v>
      </c>
      <c r="S115" s="106">
        <v>0</v>
      </c>
      <c r="T115" s="106">
        <v>0</v>
      </c>
      <c r="U115" s="106">
        <v>0</v>
      </c>
      <c r="V115" s="106">
        <v>0</v>
      </c>
      <c r="W115" s="106">
        <v>0</v>
      </c>
      <c r="X115" s="106">
        <v>0</v>
      </c>
      <c r="Y115" s="106">
        <v>0</v>
      </c>
      <c r="Z115" s="106">
        <v>0</v>
      </c>
      <c r="AA115" s="106">
        <v>0</v>
      </c>
      <c r="AB115" s="106">
        <v>0</v>
      </c>
      <c r="AC115" s="106">
        <v>0</v>
      </c>
      <c r="AD115" s="106">
        <v>0</v>
      </c>
      <c r="AE115" s="106">
        <v>0</v>
      </c>
      <c r="AF115" s="106">
        <v>0</v>
      </c>
      <c r="AG115" s="106">
        <v>0</v>
      </c>
      <c r="AH115" s="106">
        <v>0</v>
      </c>
      <c r="AI115" s="106">
        <v>0</v>
      </c>
      <c r="AJ115" s="106">
        <v>0</v>
      </c>
      <c r="AK115" s="106">
        <v>0</v>
      </c>
      <c r="AL115" s="106">
        <v>0</v>
      </c>
      <c r="AM115" s="106">
        <v>561.73975455694517</v>
      </c>
      <c r="AN115" s="106">
        <v>0</v>
      </c>
      <c r="AO115" s="106">
        <v>556.80160014567264</v>
      </c>
      <c r="AP115" s="106">
        <v>0</v>
      </c>
      <c r="AQ115" s="106">
        <v>0</v>
      </c>
      <c r="AR115" s="106">
        <v>765.46904078697571</v>
      </c>
      <c r="AS115" s="106">
        <v>149.42052466694304</v>
      </c>
      <c r="AT115" s="106">
        <v>770.24224222175644</v>
      </c>
      <c r="AU115" s="106">
        <v>0</v>
      </c>
      <c r="AV115" s="106">
        <v>0</v>
      </c>
      <c r="AW115" s="106">
        <v>0</v>
      </c>
      <c r="AX115" s="106">
        <v>744.70628666051016</v>
      </c>
      <c r="AY115" s="106">
        <v>1424.7520849821149</v>
      </c>
    </row>
    <row r="116" spans="1:52">
      <c r="A116" s="109"/>
      <c r="B116" s="127">
        <v>8</v>
      </c>
      <c r="C116" s="106">
        <v>0</v>
      </c>
      <c r="D116" s="106">
        <v>0</v>
      </c>
      <c r="E116" s="106">
        <v>248.38282785847605</v>
      </c>
      <c r="F116" s="106">
        <v>1270.4406819240571</v>
      </c>
      <c r="G116" s="106">
        <v>2212.5522380356019</v>
      </c>
      <c r="H116" s="106">
        <v>1621.630768426741</v>
      </c>
      <c r="I116" s="106">
        <v>569.04432439335505</v>
      </c>
      <c r="J116" s="106">
        <v>0</v>
      </c>
      <c r="K116" s="106">
        <v>0</v>
      </c>
      <c r="L116" s="106">
        <v>0</v>
      </c>
      <c r="M116" s="106">
        <v>0</v>
      </c>
      <c r="N116" s="106">
        <v>0</v>
      </c>
      <c r="O116" s="106">
        <v>0</v>
      </c>
      <c r="P116" s="106">
        <v>0</v>
      </c>
      <c r="Q116" s="106">
        <v>0</v>
      </c>
      <c r="R116" s="106">
        <v>0</v>
      </c>
      <c r="S116" s="106">
        <v>0</v>
      </c>
      <c r="T116" s="106">
        <v>0</v>
      </c>
      <c r="U116" s="106">
        <v>0</v>
      </c>
      <c r="V116" s="106">
        <v>0</v>
      </c>
      <c r="W116" s="106">
        <v>0</v>
      </c>
      <c r="X116" s="106">
        <v>0</v>
      </c>
      <c r="Y116" s="106">
        <v>0</v>
      </c>
      <c r="Z116" s="106">
        <v>0</v>
      </c>
      <c r="AA116" s="106">
        <v>0</v>
      </c>
      <c r="AB116" s="106">
        <v>0</v>
      </c>
      <c r="AC116" s="106">
        <v>0</v>
      </c>
      <c r="AD116" s="106">
        <v>0</v>
      </c>
      <c r="AE116" s="106">
        <v>0</v>
      </c>
      <c r="AF116" s="106">
        <v>0</v>
      </c>
      <c r="AG116" s="106">
        <v>0</v>
      </c>
      <c r="AH116" s="106">
        <v>0</v>
      </c>
      <c r="AI116" s="106">
        <v>0</v>
      </c>
      <c r="AJ116" s="106">
        <v>0</v>
      </c>
      <c r="AK116" s="106">
        <v>0</v>
      </c>
      <c r="AL116" s="106">
        <v>0</v>
      </c>
      <c r="AM116" s="106">
        <v>0</v>
      </c>
      <c r="AN116" s="106">
        <v>0</v>
      </c>
      <c r="AO116" s="106">
        <v>0</v>
      </c>
      <c r="AP116" s="106">
        <v>0</v>
      </c>
      <c r="AQ116" s="106">
        <v>0</v>
      </c>
      <c r="AR116" s="106">
        <v>0</v>
      </c>
      <c r="AS116" s="106">
        <v>0</v>
      </c>
      <c r="AT116" s="106">
        <v>0</v>
      </c>
      <c r="AU116" s="106">
        <v>0</v>
      </c>
      <c r="AV116" s="106">
        <v>0</v>
      </c>
      <c r="AW116" s="106">
        <v>0</v>
      </c>
      <c r="AX116" s="106">
        <v>0</v>
      </c>
      <c r="AY116" s="106">
        <v>0</v>
      </c>
    </row>
    <row r="117" spans="1:52">
      <c r="A117" s="109"/>
      <c r="B117" s="127">
        <v>9</v>
      </c>
      <c r="C117" s="106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6">
        <v>0</v>
      </c>
      <c r="J117" s="106">
        <v>0</v>
      </c>
      <c r="K117" s="106">
        <v>0</v>
      </c>
      <c r="L117" s="106">
        <v>0</v>
      </c>
      <c r="M117" s="106">
        <v>0</v>
      </c>
      <c r="N117" s="106">
        <v>0</v>
      </c>
      <c r="O117" s="106">
        <v>0</v>
      </c>
      <c r="P117" s="106">
        <v>0</v>
      </c>
      <c r="Q117" s="106">
        <v>0</v>
      </c>
      <c r="R117" s="106">
        <v>0</v>
      </c>
      <c r="S117" s="106">
        <v>0</v>
      </c>
      <c r="T117" s="106">
        <v>0</v>
      </c>
      <c r="U117" s="106">
        <v>0</v>
      </c>
      <c r="V117" s="106">
        <v>0</v>
      </c>
      <c r="W117" s="106">
        <v>0</v>
      </c>
      <c r="X117" s="106">
        <v>0</v>
      </c>
      <c r="Y117" s="106">
        <v>0</v>
      </c>
      <c r="Z117" s="106">
        <v>0</v>
      </c>
      <c r="AA117" s="106">
        <v>0</v>
      </c>
      <c r="AB117" s="106">
        <v>0</v>
      </c>
      <c r="AC117" s="106">
        <v>0</v>
      </c>
      <c r="AD117" s="106">
        <v>0</v>
      </c>
      <c r="AE117" s="106">
        <v>0</v>
      </c>
      <c r="AF117" s="106">
        <v>0</v>
      </c>
      <c r="AG117" s="106">
        <v>0</v>
      </c>
      <c r="AH117" s="106">
        <v>0</v>
      </c>
      <c r="AI117" s="106">
        <v>0</v>
      </c>
      <c r="AJ117" s="106">
        <v>0</v>
      </c>
      <c r="AK117" s="106">
        <v>0</v>
      </c>
      <c r="AL117" s="106">
        <v>0</v>
      </c>
      <c r="AM117" s="106">
        <v>0</v>
      </c>
      <c r="AN117" s="106">
        <v>0</v>
      </c>
      <c r="AO117" s="106">
        <v>0</v>
      </c>
      <c r="AP117" s="106">
        <v>0</v>
      </c>
      <c r="AQ117" s="106">
        <v>0</v>
      </c>
      <c r="AR117" s="106">
        <v>0</v>
      </c>
      <c r="AS117" s="106">
        <v>0</v>
      </c>
      <c r="AT117" s="106">
        <v>0</v>
      </c>
      <c r="AU117" s="106">
        <v>0</v>
      </c>
      <c r="AV117" s="106">
        <v>0</v>
      </c>
      <c r="AW117" s="106">
        <v>0</v>
      </c>
      <c r="AX117" s="106">
        <v>0</v>
      </c>
      <c r="AY117" s="106">
        <v>0</v>
      </c>
    </row>
    <row r="118" spans="1:52">
      <c r="A118" s="109"/>
      <c r="B118" s="130">
        <v>10</v>
      </c>
      <c r="C118" s="106">
        <v>0</v>
      </c>
      <c r="D118" s="106">
        <v>0</v>
      </c>
      <c r="E118" s="106">
        <v>0</v>
      </c>
      <c r="F118" s="106">
        <v>0</v>
      </c>
      <c r="G118" s="106">
        <v>0</v>
      </c>
      <c r="H118" s="106">
        <v>0</v>
      </c>
      <c r="I118" s="106">
        <v>0</v>
      </c>
      <c r="J118" s="106">
        <v>0</v>
      </c>
      <c r="K118" s="106">
        <v>0</v>
      </c>
      <c r="L118" s="106">
        <v>0</v>
      </c>
      <c r="M118" s="106">
        <v>0</v>
      </c>
      <c r="N118" s="106">
        <v>0</v>
      </c>
      <c r="O118" s="106">
        <v>0</v>
      </c>
      <c r="P118" s="106">
        <v>0</v>
      </c>
      <c r="Q118" s="106">
        <v>0</v>
      </c>
      <c r="R118" s="106">
        <v>0</v>
      </c>
      <c r="S118" s="106">
        <v>0</v>
      </c>
      <c r="T118" s="106">
        <v>0</v>
      </c>
      <c r="U118" s="106">
        <v>0</v>
      </c>
      <c r="V118" s="106">
        <v>0</v>
      </c>
      <c r="W118" s="106">
        <v>0</v>
      </c>
      <c r="X118" s="106">
        <v>0</v>
      </c>
      <c r="Y118" s="106">
        <v>0</v>
      </c>
      <c r="Z118" s="106">
        <v>0</v>
      </c>
      <c r="AA118" s="106">
        <v>0</v>
      </c>
      <c r="AB118" s="106">
        <v>0</v>
      </c>
      <c r="AC118" s="106">
        <v>0</v>
      </c>
      <c r="AD118" s="106">
        <v>0</v>
      </c>
      <c r="AE118" s="106">
        <v>0</v>
      </c>
      <c r="AF118" s="106">
        <v>0</v>
      </c>
      <c r="AG118" s="106">
        <v>0</v>
      </c>
      <c r="AH118" s="106">
        <v>0</v>
      </c>
      <c r="AI118" s="106">
        <v>0</v>
      </c>
      <c r="AJ118" s="106">
        <v>0</v>
      </c>
      <c r="AK118" s="106">
        <v>0</v>
      </c>
      <c r="AL118" s="106">
        <v>0</v>
      </c>
      <c r="AM118" s="106">
        <v>0</v>
      </c>
      <c r="AN118" s="106">
        <v>0</v>
      </c>
      <c r="AO118" s="106">
        <v>0</v>
      </c>
      <c r="AP118" s="106">
        <v>0</v>
      </c>
      <c r="AQ118" s="106">
        <v>0</v>
      </c>
      <c r="AR118" s="106">
        <v>0</v>
      </c>
      <c r="AS118" s="106">
        <v>0</v>
      </c>
      <c r="AT118" s="106">
        <v>0</v>
      </c>
      <c r="AU118" s="106">
        <v>0</v>
      </c>
      <c r="AV118" s="106">
        <v>0</v>
      </c>
      <c r="AW118" s="106">
        <v>0</v>
      </c>
      <c r="AX118" s="106">
        <v>0</v>
      </c>
      <c r="AY118" s="106">
        <v>0</v>
      </c>
    </row>
    <row r="119" spans="1:52">
      <c r="A119" s="109"/>
      <c r="B119" s="130">
        <v>11</v>
      </c>
      <c r="C119" s="106">
        <v>0</v>
      </c>
      <c r="D119" s="106">
        <v>0</v>
      </c>
      <c r="E119" s="106">
        <v>0</v>
      </c>
      <c r="F119" s="106">
        <v>0</v>
      </c>
      <c r="G119" s="106">
        <v>0</v>
      </c>
      <c r="H119" s="106">
        <v>0</v>
      </c>
      <c r="I119" s="106">
        <v>0</v>
      </c>
      <c r="J119" s="106">
        <v>0</v>
      </c>
      <c r="K119" s="106">
        <v>0</v>
      </c>
      <c r="L119" s="106">
        <v>0</v>
      </c>
      <c r="M119" s="106">
        <v>0</v>
      </c>
      <c r="N119" s="106">
        <v>0</v>
      </c>
      <c r="O119" s="106">
        <v>0</v>
      </c>
      <c r="P119" s="106">
        <v>0</v>
      </c>
      <c r="Q119" s="106">
        <v>0</v>
      </c>
      <c r="R119" s="106">
        <v>0</v>
      </c>
      <c r="S119" s="106">
        <v>0</v>
      </c>
      <c r="T119" s="106">
        <v>0</v>
      </c>
      <c r="U119" s="106">
        <v>0</v>
      </c>
      <c r="V119" s="106">
        <v>0</v>
      </c>
      <c r="W119" s="106">
        <v>0</v>
      </c>
      <c r="X119" s="106">
        <v>0</v>
      </c>
      <c r="Y119" s="106">
        <v>0</v>
      </c>
      <c r="Z119" s="106">
        <v>0</v>
      </c>
      <c r="AA119" s="106">
        <v>0</v>
      </c>
      <c r="AB119" s="106">
        <v>0</v>
      </c>
      <c r="AC119" s="106">
        <v>0</v>
      </c>
      <c r="AD119" s="106">
        <v>0</v>
      </c>
      <c r="AE119" s="106">
        <v>0</v>
      </c>
      <c r="AF119" s="106">
        <v>0</v>
      </c>
      <c r="AG119" s="106">
        <v>0</v>
      </c>
      <c r="AH119" s="106">
        <v>0</v>
      </c>
      <c r="AI119" s="106">
        <v>0</v>
      </c>
      <c r="AJ119" s="106">
        <v>0</v>
      </c>
      <c r="AK119" s="106">
        <v>0</v>
      </c>
      <c r="AL119" s="106">
        <v>0</v>
      </c>
      <c r="AM119" s="106">
        <v>0</v>
      </c>
      <c r="AN119" s="106">
        <v>0</v>
      </c>
      <c r="AO119" s="106">
        <v>0</v>
      </c>
      <c r="AP119" s="106">
        <v>0</v>
      </c>
      <c r="AQ119" s="106">
        <v>0</v>
      </c>
      <c r="AR119" s="106">
        <v>0</v>
      </c>
      <c r="AS119" s="106">
        <v>0</v>
      </c>
      <c r="AT119" s="106">
        <v>0</v>
      </c>
      <c r="AU119" s="106">
        <v>0</v>
      </c>
      <c r="AV119" s="106">
        <v>0</v>
      </c>
      <c r="AW119" s="106">
        <v>0</v>
      </c>
      <c r="AX119" s="106">
        <v>0</v>
      </c>
      <c r="AY119" s="106">
        <v>0</v>
      </c>
    </row>
    <row r="120" spans="1:52">
      <c r="A120" s="109"/>
      <c r="B120" s="130">
        <v>12</v>
      </c>
      <c r="C120" s="106">
        <v>0</v>
      </c>
      <c r="D120" s="106">
        <v>0</v>
      </c>
      <c r="E120" s="106">
        <v>0</v>
      </c>
      <c r="F120" s="106">
        <v>0</v>
      </c>
      <c r="G120" s="106">
        <v>0</v>
      </c>
      <c r="H120" s="106">
        <v>0</v>
      </c>
      <c r="I120" s="106">
        <v>0</v>
      </c>
      <c r="J120" s="106">
        <v>0</v>
      </c>
      <c r="K120" s="106">
        <v>0</v>
      </c>
      <c r="L120" s="106">
        <v>0</v>
      </c>
      <c r="M120" s="106">
        <v>0</v>
      </c>
      <c r="N120" s="106">
        <v>0</v>
      </c>
      <c r="O120" s="106">
        <v>0</v>
      </c>
      <c r="P120" s="106">
        <v>0</v>
      </c>
      <c r="Q120" s="106">
        <v>0</v>
      </c>
      <c r="R120" s="106">
        <v>0</v>
      </c>
      <c r="S120" s="106">
        <v>0</v>
      </c>
      <c r="T120" s="106">
        <v>0</v>
      </c>
      <c r="U120" s="106">
        <v>0</v>
      </c>
      <c r="V120" s="106">
        <v>0</v>
      </c>
      <c r="W120" s="106">
        <v>0</v>
      </c>
      <c r="X120" s="106">
        <v>0</v>
      </c>
      <c r="Y120" s="106">
        <v>0</v>
      </c>
      <c r="Z120" s="106">
        <v>0</v>
      </c>
      <c r="AA120" s="106">
        <v>0</v>
      </c>
      <c r="AB120" s="106">
        <v>0</v>
      </c>
      <c r="AC120" s="106">
        <v>0</v>
      </c>
      <c r="AD120" s="106">
        <v>0</v>
      </c>
      <c r="AE120" s="106">
        <v>0</v>
      </c>
      <c r="AF120" s="106">
        <v>0</v>
      </c>
      <c r="AG120" s="106">
        <v>0</v>
      </c>
      <c r="AH120" s="106">
        <v>0</v>
      </c>
      <c r="AI120" s="106">
        <v>0</v>
      </c>
      <c r="AJ120" s="106">
        <v>0</v>
      </c>
      <c r="AK120" s="106">
        <v>0</v>
      </c>
      <c r="AL120" s="106">
        <v>0</v>
      </c>
      <c r="AM120" s="106">
        <v>0</v>
      </c>
      <c r="AN120" s="106">
        <v>0</v>
      </c>
      <c r="AO120" s="106">
        <v>0</v>
      </c>
      <c r="AP120" s="106">
        <v>0</v>
      </c>
      <c r="AQ120" s="106">
        <v>0</v>
      </c>
      <c r="AR120" s="106">
        <v>0</v>
      </c>
      <c r="AS120" s="106">
        <v>0</v>
      </c>
      <c r="AT120" s="106">
        <v>0</v>
      </c>
      <c r="AU120" s="106">
        <v>0</v>
      </c>
      <c r="AV120" s="106">
        <v>0</v>
      </c>
      <c r="AW120" s="106">
        <v>0</v>
      </c>
      <c r="AX120" s="106">
        <v>0</v>
      </c>
      <c r="AY120" s="106">
        <v>0</v>
      </c>
    </row>
    <row r="121" spans="1:52">
      <c r="A121" s="128"/>
      <c r="B121" s="132" t="s">
        <v>296</v>
      </c>
      <c r="C121" s="114">
        <v>0</v>
      </c>
      <c r="D121" s="125">
        <v>0</v>
      </c>
      <c r="E121" s="125">
        <v>0</v>
      </c>
      <c r="F121" s="125">
        <v>0</v>
      </c>
      <c r="G121" s="125">
        <v>0</v>
      </c>
      <c r="H121" s="125">
        <v>0</v>
      </c>
      <c r="I121" s="125">
        <v>0</v>
      </c>
      <c r="J121" s="125">
        <v>0</v>
      </c>
      <c r="K121" s="125">
        <v>0</v>
      </c>
      <c r="L121" s="125">
        <v>0</v>
      </c>
      <c r="M121" s="125">
        <v>0</v>
      </c>
      <c r="N121" s="125">
        <v>0</v>
      </c>
      <c r="O121" s="125">
        <v>0</v>
      </c>
      <c r="P121" s="125">
        <v>0</v>
      </c>
      <c r="Q121" s="125">
        <v>0</v>
      </c>
      <c r="R121" s="125">
        <v>0</v>
      </c>
      <c r="S121" s="125">
        <v>0</v>
      </c>
      <c r="T121" s="125">
        <v>0</v>
      </c>
      <c r="U121" s="125">
        <v>0</v>
      </c>
      <c r="V121" s="125">
        <v>0</v>
      </c>
      <c r="W121" s="125">
        <v>0</v>
      </c>
      <c r="X121" s="125">
        <v>0</v>
      </c>
      <c r="Y121" s="125">
        <v>0</v>
      </c>
      <c r="Z121" s="125">
        <v>0</v>
      </c>
      <c r="AA121" s="125">
        <v>0</v>
      </c>
      <c r="AB121" s="125">
        <v>0</v>
      </c>
      <c r="AC121" s="125">
        <v>0</v>
      </c>
      <c r="AD121" s="125">
        <v>0</v>
      </c>
      <c r="AE121" s="125">
        <v>0</v>
      </c>
      <c r="AF121" s="125">
        <v>0</v>
      </c>
      <c r="AG121" s="125">
        <v>0</v>
      </c>
      <c r="AH121" s="125">
        <v>0</v>
      </c>
      <c r="AI121" s="125">
        <v>0</v>
      </c>
      <c r="AJ121" s="125">
        <v>0</v>
      </c>
      <c r="AK121" s="125">
        <v>0</v>
      </c>
      <c r="AL121" s="125">
        <v>0</v>
      </c>
      <c r="AM121" s="125">
        <v>0</v>
      </c>
      <c r="AN121" s="125">
        <v>0</v>
      </c>
      <c r="AO121" s="125">
        <v>0</v>
      </c>
      <c r="AP121" s="125">
        <v>0</v>
      </c>
      <c r="AQ121" s="125">
        <v>0</v>
      </c>
      <c r="AR121" s="125">
        <v>0</v>
      </c>
      <c r="AS121" s="125">
        <v>0</v>
      </c>
      <c r="AT121" s="125">
        <v>0</v>
      </c>
      <c r="AU121" s="125">
        <v>0</v>
      </c>
      <c r="AV121" s="125">
        <v>0</v>
      </c>
      <c r="AW121" s="125">
        <v>0</v>
      </c>
      <c r="AX121" s="125">
        <v>0</v>
      </c>
      <c r="AY121" s="125">
        <v>0</v>
      </c>
      <c r="AZ121" s="107">
        <f>SUM($D121:$AY121)</f>
        <v>0</v>
      </c>
    </row>
    <row r="122" spans="1:52">
      <c r="A122" s="131" t="s">
        <v>123</v>
      </c>
      <c r="B122" s="119">
        <v>1</v>
      </c>
      <c r="C122" s="106">
        <v>3440.4241505689879</v>
      </c>
      <c r="D122" s="106">
        <v>5629.1207660849332</v>
      </c>
      <c r="E122" s="106">
        <v>5629.1207660849332</v>
      </c>
      <c r="F122" s="106">
        <v>5629.1207660849332</v>
      </c>
      <c r="G122" s="106">
        <v>5629.1207660849332</v>
      </c>
      <c r="H122" s="106">
        <v>5629.1207660849332</v>
      </c>
      <c r="I122" s="106">
        <v>5629.1207660849332</v>
      </c>
      <c r="J122" s="106">
        <v>5629.1207660849332</v>
      </c>
      <c r="K122" s="106">
        <v>5629.1207660849332</v>
      </c>
      <c r="L122" s="106">
        <v>5629.1207660849332</v>
      </c>
      <c r="M122" s="106">
        <v>5629.1207660849332</v>
      </c>
      <c r="N122" s="106">
        <v>5629.1207660849332</v>
      </c>
      <c r="O122" s="106">
        <v>5629.1207660849332</v>
      </c>
      <c r="P122" s="106">
        <v>5629.1207660849332</v>
      </c>
      <c r="Q122" s="106">
        <v>5629.1207660849332</v>
      </c>
      <c r="R122" s="106">
        <v>5629.1207660849332</v>
      </c>
      <c r="S122" s="106">
        <v>5629.1207660849332</v>
      </c>
      <c r="T122" s="106">
        <v>5629.1207660849332</v>
      </c>
      <c r="U122" s="106">
        <v>5629.1207660849332</v>
      </c>
      <c r="V122" s="106">
        <v>5629.1207660849332</v>
      </c>
      <c r="W122" s="106">
        <v>5629.1207660849332</v>
      </c>
      <c r="X122" s="106">
        <v>5629.1207660849332</v>
      </c>
      <c r="Y122" s="106">
        <v>5629.1207660849332</v>
      </c>
      <c r="Z122" s="106">
        <v>5629.1207660849332</v>
      </c>
      <c r="AA122" s="106">
        <v>5629.1207660849332</v>
      </c>
      <c r="AB122" s="106">
        <v>5629.1207660849332</v>
      </c>
      <c r="AC122" s="106">
        <v>5629.1207660849332</v>
      </c>
      <c r="AD122" s="106">
        <v>5629.1207660849332</v>
      </c>
      <c r="AE122" s="106">
        <v>5629.1207660849332</v>
      </c>
      <c r="AF122" s="106">
        <v>5629.1207660849332</v>
      </c>
      <c r="AG122" s="106">
        <v>5629.1207660849332</v>
      </c>
      <c r="AH122" s="106">
        <v>5629.1207660849332</v>
      </c>
      <c r="AI122" s="106">
        <v>5629.1207660849332</v>
      </c>
      <c r="AJ122" s="106">
        <v>5629.1207660849332</v>
      </c>
      <c r="AK122" s="106">
        <v>5629.1207660849332</v>
      </c>
      <c r="AL122" s="106">
        <v>5629.1207660849332</v>
      </c>
      <c r="AM122" s="106">
        <v>5629.1207660849332</v>
      </c>
      <c r="AN122" s="106">
        <v>5629.1207660849332</v>
      </c>
      <c r="AO122" s="106">
        <v>5629.1207660849332</v>
      </c>
      <c r="AP122" s="106">
        <v>5629.1207660849332</v>
      </c>
      <c r="AQ122" s="106">
        <v>5629.1207660849332</v>
      </c>
      <c r="AR122" s="106">
        <v>5629.1207660849332</v>
      </c>
      <c r="AS122" s="106">
        <v>5629.1207660849332</v>
      </c>
      <c r="AT122" s="106">
        <v>5629.1207660849332</v>
      </c>
      <c r="AU122" s="106">
        <v>5629.1207660849332</v>
      </c>
      <c r="AV122" s="106">
        <v>5629.1207660849332</v>
      </c>
      <c r="AW122" s="106">
        <v>5629.1207660849332</v>
      </c>
      <c r="AX122" s="106">
        <v>5629.1207660849332</v>
      </c>
      <c r="AY122" s="106">
        <v>5629.1207660849332</v>
      </c>
    </row>
    <row r="123" spans="1:52">
      <c r="A123" s="109"/>
      <c r="B123" s="119">
        <v>2</v>
      </c>
      <c r="C123" s="106">
        <v>2399.4575395055022</v>
      </c>
      <c r="D123" s="106">
        <v>2399.4575395055022</v>
      </c>
      <c r="E123" s="106">
        <v>3490.0548749726586</v>
      </c>
      <c r="F123" s="106">
        <v>3490.0548749726586</v>
      </c>
      <c r="G123" s="106">
        <v>3490.0548749726586</v>
      </c>
      <c r="H123" s="106">
        <v>3490.0548749726586</v>
      </c>
      <c r="I123" s="106">
        <v>3490.0548749726586</v>
      </c>
      <c r="J123" s="106">
        <v>3490.0548749726586</v>
      </c>
      <c r="K123" s="106">
        <v>3490.0548749726586</v>
      </c>
      <c r="L123" s="106">
        <v>3490.0548749726586</v>
      </c>
      <c r="M123" s="106">
        <v>3490.0548749726586</v>
      </c>
      <c r="N123" s="106">
        <v>3490.0548749726586</v>
      </c>
      <c r="O123" s="106">
        <v>3490.0548749726586</v>
      </c>
      <c r="P123" s="106">
        <v>3490.0548749726586</v>
      </c>
      <c r="Q123" s="106">
        <v>3490.0548749726586</v>
      </c>
      <c r="R123" s="106">
        <v>3490.0548749726586</v>
      </c>
      <c r="S123" s="106">
        <v>3490.0548749726586</v>
      </c>
      <c r="T123" s="106">
        <v>3490.0548749726586</v>
      </c>
      <c r="U123" s="106">
        <v>3490.0548749726586</v>
      </c>
      <c r="V123" s="106">
        <v>3490.0548749726586</v>
      </c>
      <c r="W123" s="106">
        <v>3490.0548749726586</v>
      </c>
      <c r="X123" s="106">
        <v>3490.0548749726586</v>
      </c>
      <c r="Y123" s="106">
        <v>3490.0548749726586</v>
      </c>
      <c r="Z123" s="106">
        <v>3490.0548749726586</v>
      </c>
      <c r="AA123" s="106">
        <v>3490.0548749726586</v>
      </c>
      <c r="AB123" s="106">
        <v>3490.0548749726586</v>
      </c>
      <c r="AC123" s="106">
        <v>3490.0548749726586</v>
      </c>
      <c r="AD123" s="106">
        <v>3490.0548749726586</v>
      </c>
      <c r="AE123" s="106">
        <v>3490.0548749726586</v>
      </c>
      <c r="AF123" s="106">
        <v>3490.0548749726586</v>
      </c>
      <c r="AG123" s="106">
        <v>3490.0548749726586</v>
      </c>
      <c r="AH123" s="106">
        <v>3490.0548749726586</v>
      </c>
      <c r="AI123" s="106">
        <v>3490.0548749726586</v>
      </c>
      <c r="AJ123" s="106">
        <v>3490.0548749726586</v>
      </c>
      <c r="AK123" s="106">
        <v>3490.0548749726586</v>
      </c>
      <c r="AL123" s="106">
        <v>3490.0548749726586</v>
      </c>
      <c r="AM123" s="106">
        <v>3490.0548749726586</v>
      </c>
      <c r="AN123" s="106">
        <v>3490.0548749726586</v>
      </c>
      <c r="AO123" s="106">
        <v>3490.0548749726586</v>
      </c>
      <c r="AP123" s="106">
        <v>3490.0548749726586</v>
      </c>
      <c r="AQ123" s="106">
        <v>3490.0548749726586</v>
      </c>
      <c r="AR123" s="106">
        <v>3490.0548749726586</v>
      </c>
      <c r="AS123" s="106">
        <v>3490.0548749726586</v>
      </c>
      <c r="AT123" s="106">
        <v>3490.0548749726586</v>
      </c>
      <c r="AU123" s="106">
        <v>3490.0548749726586</v>
      </c>
      <c r="AV123" s="106">
        <v>3490.0548749726586</v>
      </c>
      <c r="AW123" s="106">
        <v>3490.0548749726586</v>
      </c>
      <c r="AX123" s="106">
        <v>3490.0548749726586</v>
      </c>
      <c r="AY123" s="106">
        <v>3490.0548749726586</v>
      </c>
    </row>
    <row r="124" spans="1:52">
      <c r="A124" s="109"/>
      <c r="B124" s="119">
        <v>3</v>
      </c>
      <c r="C124" s="106">
        <v>1673.4554322139677</v>
      </c>
      <c r="D124" s="106">
        <v>1673.4554322139677</v>
      </c>
      <c r="E124" s="106">
        <v>1487.6636744934112</v>
      </c>
      <c r="F124" s="106">
        <v>2163.8340224830481</v>
      </c>
      <c r="G124" s="106">
        <v>2163.8340224830481</v>
      </c>
      <c r="H124" s="106">
        <v>2163.8340224830481</v>
      </c>
      <c r="I124" s="106">
        <v>2163.8340224830481</v>
      </c>
      <c r="J124" s="106">
        <v>2163.8340224830481</v>
      </c>
      <c r="K124" s="106">
        <v>2163.8340224830481</v>
      </c>
      <c r="L124" s="106">
        <v>2163.8340224830481</v>
      </c>
      <c r="M124" s="106">
        <v>2163.8340224830481</v>
      </c>
      <c r="N124" s="106">
        <v>2163.8340224830481</v>
      </c>
      <c r="O124" s="106">
        <v>2163.8340224830481</v>
      </c>
      <c r="P124" s="106">
        <v>2163.8340224830481</v>
      </c>
      <c r="Q124" s="106">
        <v>2163.8340224830481</v>
      </c>
      <c r="R124" s="106">
        <v>2163.8340224830481</v>
      </c>
      <c r="S124" s="106">
        <v>2163.8340224830481</v>
      </c>
      <c r="T124" s="106">
        <v>2163.8340224830481</v>
      </c>
      <c r="U124" s="106">
        <v>2163.8340224830481</v>
      </c>
      <c r="V124" s="106">
        <v>2163.8340224830481</v>
      </c>
      <c r="W124" s="106">
        <v>2163.8340224830481</v>
      </c>
      <c r="X124" s="106">
        <v>2163.8340224830481</v>
      </c>
      <c r="Y124" s="106">
        <v>2163.8340224830481</v>
      </c>
      <c r="Z124" s="106">
        <v>2163.8340224830481</v>
      </c>
      <c r="AA124" s="106">
        <v>2163.8340224830481</v>
      </c>
      <c r="AB124" s="106">
        <v>2163.8340224830481</v>
      </c>
      <c r="AC124" s="106">
        <v>2163.8340224830481</v>
      </c>
      <c r="AD124" s="106">
        <v>2163.8340224830481</v>
      </c>
      <c r="AE124" s="106">
        <v>2163.8340224830481</v>
      </c>
      <c r="AF124" s="106">
        <v>2163.8340224830481</v>
      </c>
      <c r="AG124" s="106">
        <v>2163.8340224830481</v>
      </c>
      <c r="AH124" s="106">
        <v>2163.8340224830481</v>
      </c>
      <c r="AI124" s="106">
        <v>2163.8340224830481</v>
      </c>
      <c r="AJ124" s="106">
        <v>2163.8340224830481</v>
      </c>
      <c r="AK124" s="106">
        <v>2163.8340224830481</v>
      </c>
      <c r="AL124" s="106">
        <v>2163.8340224830481</v>
      </c>
      <c r="AM124" s="106">
        <v>2163.8340224830481</v>
      </c>
      <c r="AN124" s="106">
        <v>2163.8340224830481</v>
      </c>
      <c r="AO124" s="106">
        <v>2163.8340224830481</v>
      </c>
      <c r="AP124" s="106">
        <v>2163.8340224830481</v>
      </c>
      <c r="AQ124" s="106">
        <v>2163.8340224830481</v>
      </c>
      <c r="AR124" s="106">
        <v>2163.8340224830481</v>
      </c>
      <c r="AS124" s="106">
        <v>2163.8340224830481</v>
      </c>
      <c r="AT124" s="106">
        <v>2163.8340224830481</v>
      </c>
      <c r="AU124" s="106">
        <v>2163.8340224830481</v>
      </c>
      <c r="AV124" s="106">
        <v>2163.8340224830481</v>
      </c>
      <c r="AW124" s="106">
        <v>2163.8340224830481</v>
      </c>
      <c r="AX124" s="106">
        <v>2163.8340224830481</v>
      </c>
      <c r="AY124" s="106">
        <v>2163.8340224830481</v>
      </c>
    </row>
    <row r="125" spans="1:52">
      <c r="A125" s="109"/>
      <c r="B125" s="119">
        <v>4</v>
      </c>
      <c r="C125" s="106">
        <v>431.70990195623813</v>
      </c>
      <c r="D125" s="106">
        <v>522.20700353034317</v>
      </c>
      <c r="E125" s="106">
        <v>692.3107101614728</v>
      </c>
      <c r="F125" s="106">
        <v>639.58411848602805</v>
      </c>
      <c r="G125" s="106">
        <v>885.11924740082713</v>
      </c>
      <c r="H125" s="106">
        <v>1126.3510273280026</v>
      </c>
      <c r="I125" s="106">
        <v>1221.9147308828515</v>
      </c>
      <c r="J125" s="106">
        <v>1239.1642270868576</v>
      </c>
      <c r="K125" s="106">
        <v>1243.8589147333414</v>
      </c>
      <c r="L125" s="106">
        <v>1341.5770939394897</v>
      </c>
      <c r="M125" s="106">
        <v>1341.5770939394897</v>
      </c>
      <c r="N125" s="106">
        <v>1341.5770939394897</v>
      </c>
      <c r="O125" s="106">
        <v>1341.5770939394897</v>
      </c>
      <c r="P125" s="106">
        <v>1341.5770939394897</v>
      </c>
      <c r="Q125" s="106">
        <v>1341.5770939394897</v>
      </c>
      <c r="R125" s="106">
        <v>1341.5770939394897</v>
      </c>
      <c r="S125" s="106">
        <v>1341.5770939394897</v>
      </c>
      <c r="T125" s="106">
        <v>1341.5770939394897</v>
      </c>
      <c r="U125" s="106">
        <v>1341.5770939394897</v>
      </c>
      <c r="V125" s="106">
        <v>1341.5770939394897</v>
      </c>
      <c r="W125" s="106">
        <v>1341.5770939394897</v>
      </c>
      <c r="X125" s="106">
        <v>1341.5770939394897</v>
      </c>
      <c r="Y125" s="106">
        <v>1341.5770939394897</v>
      </c>
      <c r="Z125" s="106">
        <v>1341.5770939394897</v>
      </c>
      <c r="AA125" s="106">
        <v>1341.5770939394897</v>
      </c>
      <c r="AB125" s="106">
        <v>1341.5770939394897</v>
      </c>
      <c r="AC125" s="106">
        <v>1341.5770939394897</v>
      </c>
      <c r="AD125" s="106">
        <v>1341.5770939394897</v>
      </c>
      <c r="AE125" s="106">
        <v>1341.5770939394897</v>
      </c>
      <c r="AF125" s="106">
        <v>1341.5770939394897</v>
      </c>
      <c r="AG125" s="106">
        <v>1341.5770939394897</v>
      </c>
      <c r="AH125" s="106">
        <v>1341.5770939394897</v>
      </c>
      <c r="AI125" s="106">
        <v>1341.5770939394897</v>
      </c>
      <c r="AJ125" s="106">
        <v>1341.5770939394897</v>
      </c>
      <c r="AK125" s="106">
        <v>1341.5770939394897</v>
      </c>
      <c r="AL125" s="106">
        <v>1341.5770939394897</v>
      </c>
      <c r="AM125" s="106">
        <v>1341.5770939394897</v>
      </c>
      <c r="AN125" s="106">
        <v>1341.5770939394897</v>
      </c>
      <c r="AO125" s="106">
        <v>1294.4495998935568</v>
      </c>
      <c r="AP125" s="106">
        <v>1309.1358458734949</v>
      </c>
      <c r="AQ125" s="106">
        <v>1341.5770939394897</v>
      </c>
      <c r="AR125" s="106">
        <v>1216.0267113357449</v>
      </c>
      <c r="AS125" s="106">
        <v>1156.5136549676517</v>
      </c>
      <c r="AT125" s="106">
        <v>1282.6155600194338</v>
      </c>
      <c r="AU125" s="106">
        <v>1341.5770939394897</v>
      </c>
      <c r="AV125" s="106">
        <v>1280.5923134534437</v>
      </c>
      <c r="AW125" s="106">
        <v>1341.5770939394897</v>
      </c>
      <c r="AX125" s="106">
        <v>1239.8545774734771</v>
      </c>
      <c r="AY125" s="106">
        <v>1255.2869319730455</v>
      </c>
    </row>
    <row r="126" spans="1:52">
      <c r="A126" s="109"/>
      <c r="B126" s="119">
        <v>5</v>
      </c>
      <c r="C126" s="106">
        <v>0</v>
      </c>
      <c r="D126" s="106">
        <v>0</v>
      </c>
      <c r="E126" s="106">
        <v>0</v>
      </c>
      <c r="F126" s="106">
        <v>0</v>
      </c>
      <c r="G126" s="106">
        <v>0</v>
      </c>
      <c r="H126" s="106">
        <v>0</v>
      </c>
      <c r="I126" s="106">
        <v>0</v>
      </c>
      <c r="J126" s="106">
        <v>0</v>
      </c>
      <c r="K126" s="106">
        <v>0</v>
      </c>
      <c r="L126" s="106">
        <v>80.19252713467165</v>
      </c>
      <c r="M126" s="106">
        <v>66.497165065980084</v>
      </c>
      <c r="N126" s="106">
        <v>18.006040583391268</v>
      </c>
      <c r="O126" s="106">
        <v>159.94154340418618</v>
      </c>
      <c r="P126" s="106">
        <v>112.94155515307909</v>
      </c>
      <c r="Q126" s="106">
        <v>148.8015624373927</v>
      </c>
      <c r="R126" s="106">
        <v>85.034766953667145</v>
      </c>
      <c r="S126" s="106">
        <v>77.499353753757305</v>
      </c>
      <c r="T126" s="106">
        <v>140.82739756981323</v>
      </c>
      <c r="U126" s="106">
        <v>147.09078473576778</v>
      </c>
      <c r="V126" s="106">
        <v>123.97408477865963</v>
      </c>
      <c r="W126" s="106">
        <v>148.64173080525256</v>
      </c>
      <c r="X126" s="106">
        <v>261.9356713417402</v>
      </c>
      <c r="Y126" s="106">
        <v>295.17791447436252</v>
      </c>
      <c r="Z126" s="106">
        <v>207.78810521658841</v>
      </c>
      <c r="AA126" s="106">
        <v>124.60642347676844</v>
      </c>
      <c r="AB126" s="106">
        <v>130.0337807980801</v>
      </c>
      <c r="AC126" s="106">
        <v>282.39874233729324</v>
      </c>
      <c r="AD126" s="106">
        <v>200.8650184916055</v>
      </c>
      <c r="AE126" s="106">
        <v>224.31410970727904</v>
      </c>
      <c r="AF126" s="106">
        <v>237.85254626099663</v>
      </c>
      <c r="AG126" s="106">
        <v>99.246376924301558</v>
      </c>
      <c r="AH126" s="106">
        <v>220.31055193555062</v>
      </c>
      <c r="AI126" s="106">
        <v>266.37034044252505</v>
      </c>
      <c r="AJ126" s="106">
        <v>226.92740931684921</v>
      </c>
      <c r="AK126" s="106">
        <v>52.472792018930136</v>
      </c>
      <c r="AL126" s="106">
        <v>53.310929294220273</v>
      </c>
      <c r="AM126" s="106">
        <v>103.83057440490018</v>
      </c>
      <c r="AN126" s="106">
        <v>100.1527543735217</v>
      </c>
      <c r="AO126" s="106">
        <v>0</v>
      </c>
      <c r="AP126" s="106">
        <v>0</v>
      </c>
      <c r="AQ126" s="106">
        <v>23.66422444156683</v>
      </c>
      <c r="AR126" s="106">
        <v>0</v>
      </c>
      <c r="AS126" s="106">
        <v>0</v>
      </c>
      <c r="AT126" s="106">
        <v>0</v>
      </c>
      <c r="AU126" s="106">
        <v>55.221647212048993</v>
      </c>
      <c r="AV126" s="106">
        <v>0</v>
      </c>
      <c r="AW126" s="106">
        <v>95.967234341135054</v>
      </c>
      <c r="AX126" s="106">
        <v>0</v>
      </c>
      <c r="AY126" s="106">
        <v>0</v>
      </c>
    </row>
    <row r="127" spans="1:52">
      <c r="A127" s="109"/>
      <c r="B127" s="119">
        <v>6</v>
      </c>
      <c r="C127" s="106">
        <v>0</v>
      </c>
      <c r="D127" s="106">
        <v>0</v>
      </c>
      <c r="E127" s="106">
        <v>0</v>
      </c>
      <c r="F127" s="106">
        <v>0</v>
      </c>
      <c r="G127" s="106">
        <v>0</v>
      </c>
      <c r="H127" s="106">
        <v>0</v>
      </c>
      <c r="I127" s="106">
        <v>0</v>
      </c>
      <c r="J127" s="106">
        <v>0</v>
      </c>
      <c r="K127" s="106">
        <v>0</v>
      </c>
      <c r="L127" s="106">
        <v>0</v>
      </c>
      <c r="M127" s="106">
        <v>0</v>
      </c>
      <c r="N127" s="106">
        <v>0</v>
      </c>
      <c r="O127" s="106">
        <v>0</v>
      </c>
      <c r="P127" s="106">
        <v>0</v>
      </c>
      <c r="Q127" s="106">
        <v>0</v>
      </c>
      <c r="R127" s="106">
        <v>0</v>
      </c>
      <c r="S127" s="106">
        <v>0</v>
      </c>
      <c r="T127" s="106">
        <v>0</v>
      </c>
      <c r="U127" s="106">
        <v>0</v>
      </c>
      <c r="V127" s="106">
        <v>0</v>
      </c>
      <c r="W127" s="106">
        <v>0</v>
      </c>
      <c r="X127" s="106">
        <v>0</v>
      </c>
      <c r="Y127" s="106">
        <v>0</v>
      </c>
      <c r="Z127" s="106">
        <v>0</v>
      </c>
      <c r="AA127" s="106">
        <v>0</v>
      </c>
      <c r="AB127" s="106">
        <v>0</v>
      </c>
      <c r="AC127" s="106">
        <v>0</v>
      </c>
      <c r="AD127" s="106">
        <v>0</v>
      </c>
      <c r="AE127" s="106">
        <v>0</v>
      </c>
      <c r="AF127" s="106">
        <v>0</v>
      </c>
      <c r="AG127" s="106">
        <v>0</v>
      </c>
      <c r="AH127" s="106">
        <v>0</v>
      </c>
      <c r="AI127" s="106">
        <v>0</v>
      </c>
      <c r="AJ127" s="106">
        <v>0</v>
      </c>
      <c r="AK127" s="106">
        <v>0</v>
      </c>
      <c r="AL127" s="106">
        <v>0</v>
      </c>
      <c r="AM127" s="106">
        <v>0</v>
      </c>
      <c r="AN127" s="106">
        <v>0</v>
      </c>
      <c r="AO127" s="106">
        <v>0</v>
      </c>
      <c r="AP127" s="106">
        <v>0</v>
      </c>
      <c r="AQ127" s="106">
        <v>0</v>
      </c>
      <c r="AR127" s="106">
        <v>0</v>
      </c>
      <c r="AS127" s="106">
        <v>0</v>
      </c>
      <c r="AT127" s="106">
        <v>0</v>
      </c>
      <c r="AU127" s="106">
        <v>0</v>
      </c>
      <c r="AV127" s="106">
        <v>0</v>
      </c>
      <c r="AW127" s="106">
        <v>0</v>
      </c>
      <c r="AX127" s="106">
        <v>0</v>
      </c>
      <c r="AY127" s="106">
        <v>0</v>
      </c>
    </row>
    <row r="128" spans="1:52">
      <c r="A128" s="109"/>
      <c r="B128" s="119">
        <v>7</v>
      </c>
      <c r="C128" s="106">
        <v>0</v>
      </c>
      <c r="D128" s="106">
        <v>0</v>
      </c>
      <c r="E128" s="106">
        <v>0</v>
      </c>
      <c r="F128" s="106">
        <v>0</v>
      </c>
      <c r="G128" s="106">
        <v>0</v>
      </c>
      <c r="H128" s="106">
        <v>0</v>
      </c>
      <c r="I128" s="106">
        <v>0</v>
      </c>
      <c r="J128" s="106">
        <v>0</v>
      </c>
      <c r="K128" s="106">
        <v>0</v>
      </c>
      <c r="L128" s="106">
        <v>0</v>
      </c>
      <c r="M128" s="106">
        <v>0</v>
      </c>
      <c r="N128" s="106">
        <v>0</v>
      </c>
      <c r="O128" s="106">
        <v>0</v>
      </c>
      <c r="P128" s="106">
        <v>0</v>
      </c>
      <c r="Q128" s="106">
        <v>0</v>
      </c>
      <c r="R128" s="106">
        <v>0</v>
      </c>
      <c r="S128" s="106">
        <v>0</v>
      </c>
      <c r="T128" s="106">
        <v>0</v>
      </c>
      <c r="U128" s="106">
        <v>0</v>
      </c>
      <c r="V128" s="106">
        <v>0</v>
      </c>
      <c r="W128" s="106">
        <v>0</v>
      </c>
      <c r="X128" s="106">
        <v>0</v>
      </c>
      <c r="Y128" s="106">
        <v>0</v>
      </c>
      <c r="Z128" s="106">
        <v>0</v>
      </c>
      <c r="AA128" s="106">
        <v>0</v>
      </c>
      <c r="AB128" s="106">
        <v>0</v>
      </c>
      <c r="AC128" s="106">
        <v>0</v>
      </c>
      <c r="AD128" s="106">
        <v>0</v>
      </c>
      <c r="AE128" s="106">
        <v>0</v>
      </c>
      <c r="AF128" s="106">
        <v>0</v>
      </c>
      <c r="AG128" s="106">
        <v>0</v>
      </c>
      <c r="AH128" s="106">
        <v>0</v>
      </c>
      <c r="AI128" s="106">
        <v>0</v>
      </c>
      <c r="AJ128" s="106">
        <v>0</v>
      </c>
      <c r="AK128" s="106">
        <v>0</v>
      </c>
      <c r="AL128" s="106">
        <v>0</v>
      </c>
      <c r="AM128" s="106">
        <v>0</v>
      </c>
      <c r="AN128" s="106">
        <v>0</v>
      </c>
      <c r="AO128" s="106">
        <v>0</v>
      </c>
      <c r="AP128" s="106">
        <v>0</v>
      </c>
      <c r="AQ128" s="106">
        <v>0</v>
      </c>
      <c r="AR128" s="106">
        <v>0</v>
      </c>
      <c r="AS128" s="106">
        <v>0</v>
      </c>
      <c r="AT128" s="106">
        <v>0</v>
      </c>
      <c r="AU128" s="106">
        <v>0</v>
      </c>
      <c r="AV128" s="106">
        <v>0</v>
      </c>
      <c r="AW128" s="106">
        <v>0</v>
      </c>
      <c r="AX128" s="106">
        <v>0</v>
      </c>
      <c r="AY128" s="106">
        <v>0</v>
      </c>
    </row>
    <row r="129" spans="1:51">
      <c r="A129" s="109"/>
      <c r="B129" s="119">
        <v>8</v>
      </c>
      <c r="C129" s="106">
        <v>0</v>
      </c>
      <c r="D129" s="106">
        <v>0</v>
      </c>
      <c r="E129" s="106">
        <v>0</v>
      </c>
      <c r="F129" s="106">
        <v>0</v>
      </c>
      <c r="G129" s="106">
        <v>0</v>
      </c>
      <c r="H129" s="106">
        <v>0</v>
      </c>
      <c r="I129" s="106">
        <v>0</v>
      </c>
      <c r="J129" s="106">
        <v>0</v>
      </c>
      <c r="K129" s="106">
        <v>0</v>
      </c>
      <c r="L129" s="106">
        <v>0</v>
      </c>
      <c r="M129" s="106">
        <v>0</v>
      </c>
      <c r="N129" s="106">
        <v>0</v>
      </c>
      <c r="O129" s="106">
        <v>0</v>
      </c>
      <c r="P129" s="106">
        <v>0</v>
      </c>
      <c r="Q129" s="106">
        <v>0</v>
      </c>
      <c r="R129" s="106">
        <v>0</v>
      </c>
      <c r="S129" s="106">
        <v>0</v>
      </c>
      <c r="T129" s="106">
        <v>0</v>
      </c>
      <c r="U129" s="106">
        <v>0</v>
      </c>
      <c r="V129" s="106">
        <v>0</v>
      </c>
      <c r="W129" s="106">
        <v>0</v>
      </c>
      <c r="X129" s="106">
        <v>0</v>
      </c>
      <c r="Y129" s="106">
        <v>0</v>
      </c>
      <c r="Z129" s="106">
        <v>0</v>
      </c>
      <c r="AA129" s="106">
        <v>0</v>
      </c>
      <c r="AB129" s="106">
        <v>0</v>
      </c>
      <c r="AC129" s="106">
        <v>0</v>
      </c>
      <c r="AD129" s="106">
        <v>0</v>
      </c>
      <c r="AE129" s="106">
        <v>0</v>
      </c>
      <c r="AF129" s="106">
        <v>0</v>
      </c>
      <c r="AG129" s="106">
        <v>0</v>
      </c>
      <c r="AH129" s="106">
        <v>0</v>
      </c>
      <c r="AI129" s="106">
        <v>0</v>
      </c>
      <c r="AJ129" s="106">
        <v>0</v>
      </c>
      <c r="AK129" s="106">
        <v>0</v>
      </c>
      <c r="AL129" s="106">
        <v>0</v>
      </c>
      <c r="AM129" s="106">
        <v>0</v>
      </c>
      <c r="AN129" s="106">
        <v>0</v>
      </c>
      <c r="AO129" s="106">
        <v>0</v>
      </c>
      <c r="AP129" s="106">
        <v>0</v>
      </c>
      <c r="AQ129" s="106">
        <v>0</v>
      </c>
      <c r="AR129" s="106">
        <v>0</v>
      </c>
      <c r="AS129" s="106">
        <v>0</v>
      </c>
      <c r="AT129" s="106">
        <v>0</v>
      </c>
      <c r="AU129" s="106">
        <v>0</v>
      </c>
      <c r="AV129" s="106">
        <v>0</v>
      </c>
      <c r="AW129" s="106">
        <v>0</v>
      </c>
      <c r="AX129" s="106">
        <v>0</v>
      </c>
      <c r="AY129" s="106">
        <v>0</v>
      </c>
    </row>
    <row r="130" spans="1:51">
      <c r="A130" s="109"/>
      <c r="B130" s="119">
        <v>9</v>
      </c>
      <c r="C130" s="106">
        <v>0</v>
      </c>
      <c r="D130" s="106">
        <v>0</v>
      </c>
      <c r="E130" s="106">
        <v>0</v>
      </c>
      <c r="F130" s="106">
        <v>0</v>
      </c>
      <c r="G130" s="106">
        <v>0</v>
      </c>
      <c r="H130" s="106">
        <v>0</v>
      </c>
      <c r="I130" s="106">
        <v>0</v>
      </c>
      <c r="J130" s="106">
        <v>0</v>
      </c>
      <c r="K130" s="106">
        <v>0</v>
      </c>
      <c r="L130" s="106">
        <v>0</v>
      </c>
      <c r="M130" s="106">
        <v>0</v>
      </c>
      <c r="N130" s="106">
        <v>0</v>
      </c>
      <c r="O130" s="106">
        <v>0</v>
      </c>
      <c r="P130" s="106">
        <v>0</v>
      </c>
      <c r="Q130" s="106">
        <v>0</v>
      </c>
      <c r="R130" s="106">
        <v>0</v>
      </c>
      <c r="S130" s="106">
        <v>0</v>
      </c>
      <c r="T130" s="106">
        <v>0</v>
      </c>
      <c r="U130" s="106">
        <v>0</v>
      </c>
      <c r="V130" s="106">
        <v>0</v>
      </c>
      <c r="W130" s="106">
        <v>0</v>
      </c>
      <c r="X130" s="106">
        <v>0</v>
      </c>
      <c r="Y130" s="106">
        <v>0</v>
      </c>
      <c r="Z130" s="106">
        <v>0</v>
      </c>
      <c r="AA130" s="106">
        <v>0</v>
      </c>
      <c r="AB130" s="106">
        <v>0</v>
      </c>
      <c r="AC130" s="106">
        <v>0</v>
      </c>
      <c r="AD130" s="106">
        <v>0</v>
      </c>
      <c r="AE130" s="106">
        <v>0</v>
      </c>
      <c r="AF130" s="106">
        <v>0</v>
      </c>
      <c r="AG130" s="106">
        <v>0</v>
      </c>
      <c r="AH130" s="106">
        <v>0</v>
      </c>
      <c r="AI130" s="106">
        <v>0</v>
      </c>
      <c r="AJ130" s="106">
        <v>0</v>
      </c>
      <c r="AK130" s="106">
        <v>0</v>
      </c>
      <c r="AL130" s="106">
        <v>0</v>
      </c>
      <c r="AM130" s="106">
        <v>0</v>
      </c>
      <c r="AN130" s="106">
        <v>0</v>
      </c>
      <c r="AO130" s="106">
        <v>0</v>
      </c>
      <c r="AP130" s="106">
        <v>0</v>
      </c>
      <c r="AQ130" s="106">
        <v>0</v>
      </c>
      <c r="AR130" s="106">
        <v>0</v>
      </c>
      <c r="AS130" s="106">
        <v>0</v>
      </c>
      <c r="AT130" s="106">
        <v>0</v>
      </c>
      <c r="AU130" s="106">
        <v>0</v>
      </c>
      <c r="AV130" s="106">
        <v>0</v>
      </c>
      <c r="AW130" s="106">
        <v>0</v>
      </c>
      <c r="AX130" s="106">
        <v>0</v>
      </c>
      <c r="AY130" s="106">
        <v>0</v>
      </c>
    </row>
    <row r="131" spans="1:51">
      <c r="A131" s="109"/>
      <c r="B131" s="119">
        <v>10</v>
      </c>
      <c r="C131" s="106">
        <v>0</v>
      </c>
      <c r="D131" s="106">
        <v>0</v>
      </c>
      <c r="E131" s="106">
        <v>0</v>
      </c>
      <c r="F131" s="106">
        <v>0</v>
      </c>
      <c r="G131" s="106">
        <v>0</v>
      </c>
      <c r="H131" s="106">
        <v>0</v>
      </c>
      <c r="I131" s="106">
        <v>0</v>
      </c>
      <c r="J131" s="106">
        <v>0</v>
      </c>
      <c r="K131" s="106">
        <v>0</v>
      </c>
      <c r="L131" s="106">
        <v>0</v>
      </c>
      <c r="M131" s="106">
        <v>0</v>
      </c>
      <c r="N131" s="106">
        <v>0</v>
      </c>
      <c r="O131" s="106">
        <v>0</v>
      </c>
      <c r="P131" s="106">
        <v>0</v>
      </c>
      <c r="Q131" s="106">
        <v>0</v>
      </c>
      <c r="R131" s="106">
        <v>0</v>
      </c>
      <c r="S131" s="106">
        <v>0</v>
      </c>
      <c r="T131" s="106">
        <v>0</v>
      </c>
      <c r="U131" s="106">
        <v>0</v>
      </c>
      <c r="V131" s="106">
        <v>0</v>
      </c>
      <c r="W131" s="106">
        <v>0</v>
      </c>
      <c r="X131" s="106">
        <v>0</v>
      </c>
      <c r="Y131" s="106">
        <v>0</v>
      </c>
      <c r="Z131" s="106">
        <v>0</v>
      </c>
      <c r="AA131" s="106">
        <v>0</v>
      </c>
      <c r="AB131" s="106">
        <v>0</v>
      </c>
      <c r="AC131" s="106">
        <v>0</v>
      </c>
      <c r="AD131" s="106">
        <v>0</v>
      </c>
      <c r="AE131" s="106">
        <v>0</v>
      </c>
      <c r="AF131" s="106">
        <v>0</v>
      </c>
      <c r="AG131" s="106">
        <v>0</v>
      </c>
      <c r="AH131" s="106">
        <v>0</v>
      </c>
      <c r="AI131" s="106">
        <v>0</v>
      </c>
      <c r="AJ131" s="106">
        <v>0</v>
      </c>
      <c r="AK131" s="106">
        <v>0</v>
      </c>
      <c r="AL131" s="106">
        <v>0</v>
      </c>
      <c r="AM131" s="106">
        <v>0</v>
      </c>
      <c r="AN131" s="106">
        <v>0</v>
      </c>
      <c r="AO131" s="106">
        <v>0</v>
      </c>
      <c r="AP131" s="106">
        <v>0</v>
      </c>
      <c r="AQ131" s="106">
        <v>0</v>
      </c>
      <c r="AR131" s="106">
        <v>0</v>
      </c>
      <c r="AS131" s="106">
        <v>0</v>
      </c>
      <c r="AT131" s="106">
        <v>0</v>
      </c>
      <c r="AU131" s="106">
        <v>0</v>
      </c>
      <c r="AV131" s="106">
        <v>0</v>
      </c>
      <c r="AW131" s="106">
        <v>0</v>
      </c>
      <c r="AX131" s="106">
        <v>0</v>
      </c>
      <c r="AY131" s="106">
        <v>0</v>
      </c>
    </row>
    <row r="132" spans="1:51">
      <c r="A132" s="109"/>
      <c r="B132" s="119">
        <v>11</v>
      </c>
      <c r="C132" s="106">
        <v>0</v>
      </c>
      <c r="D132" s="106">
        <v>0</v>
      </c>
      <c r="E132" s="106">
        <v>0</v>
      </c>
      <c r="F132" s="106">
        <v>0</v>
      </c>
      <c r="G132" s="106">
        <v>0</v>
      </c>
      <c r="H132" s="106">
        <v>0</v>
      </c>
      <c r="I132" s="106">
        <v>0</v>
      </c>
      <c r="J132" s="106">
        <v>0</v>
      </c>
      <c r="K132" s="106">
        <v>0</v>
      </c>
      <c r="L132" s="106">
        <v>0</v>
      </c>
      <c r="M132" s="106">
        <v>0</v>
      </c>
      <c r="N132" s="106">
        <v>0</v>
      </c>
      <c r="O132" s="106">
        <v>0</v>
      </c>
      <c r="P132" s="106">
        <v>0</v>
      </c>
      <c r="Q132" s="106">
        <v>0</v>
      </c>
      <c r="R132" s="106">
        <v>0</v>
      </c>
      <c r="S132" s="106">
        <v>0</v>
      </c>
      <c r="T132" s="106">
        <v>0</v>
      </c>
      <c r="U132" s="106">
        <v>0</v>
      </c>
      <c r="V132" s="106">
        <v>0</v>
      </c>
      <c r="W132" s="106">
        <v>0</v>
      </c>
      <c r="X132" s="106">
        <v>0</v>
      </c>
      <c r="Y132" s="106">
        <v>0</v>
      </c>
      <c r="Z132" s="106">
        <v>0</v>
      </c>
      <c r="AA132" s="106">
        <v>0</v>
      </c>
      <c r="AB132" s="106">
        <v>0</v>
      </c>
      <c r="AC132" s="106">
        <v>0</v>
      </c>
      <c r="AD132" s="106">
        <v>0</v>
      </c>
      <c r="AE132" s="106">
        <v>0</v>
      </c>
      <c r="AF132" s="106">
        <v>0</v>
      </c>
      <c r="AG132" s="106">
        <v>0</v>
      </c>
      <c r="AH132" s="106">
        <v>0</v>
      </c>
      <c r="AI132" s="106">
        <v>0</v>
      </c>
      <c r="AJ132" s="106">
        <v>0</v>
      </c>
      <c r="AK132" s="106">
        <v>0</v>
      </c>
      <c r="AL132" s="106">
        <v>0</v>
      </c>
      <c r="AM132" s="106">
        <v>0</v>
      </c>
      <c r="AN132" s="106">
        <v>0</v>
      </c>
      <c r="AO132" s="106">
        <v>0</v>
      </c>
      <c r="AP132" s="106">
        <v>0</v>
      </c>
      <c r="AQ132" s="106">
        <v>0</v>
      </c>
      <c r="AR132" s="106">
        <v>0</v>
      </c>
      <c r="AS132" s="106">
        <v>0</v>
      </c>
      <c r="AT132" s="106">
        <v>0</v>
      </c>
      <c r="AU132" s="106">
        <v>0</v>
      </c>
      <c r="AV132" s="106">
        <v>0</v>
      </c>
      <c r="AW132" s="106">
        <v>0</v>
      </c>
      <c r="AX132" s="106">
        <v>0</v>
      </c>
      <c r="AY132" s="106">
        <v>0</v>
      </c>
    </row>
    <row r="133" spans="1:51">
      <c r="A133" s="109"/>
      <c r="B133" s="119">
        <v>12</v>
      </c>
      <c r="C133" s="106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6">
        <v>0</v>
      </c>
      <c r="J133" s="106">
        <v>0</v>
      </c>
      <c r="K133" s="106">
        <v>0</v>
      </c>
      <c r="L133" s="106">
        <v>0</v>
      </c>
      <c r="M133" s="106">
        <v>0</v>
      </c>
      <c r="N133" s="106">
        <v>0</v>
      </c>
      <c r="O133" s="106">
        <v>0</v>
      </c>
      <c r="P133" s="106">
        <v>0</v>
      </c>
      <c r="Q133" s="106">
        <v>0</v>
      </c>
      <c r="R133" s="106">
        <v>0</v>
      </c>
      <c r="S133" s="106">
        <v>0</v>
      </c>
      <c r="T133" s="106">
        <v>0</v>
      </c>
      <c r="U133" s="106">
        <v>0</v>
      </c>
      <c r="V133" s="106">
        <v>0</v>
      </c>
      <c r="W133" s="106">
        <v>0</v>
      </c>
      <c r="X133" s="106">
        <v>0</v>
      </c>
      <c r="Y133" s="106">
        <v>0</v>
      </c>
      <c r="Z133" s="106">
        <v>0</v>
      </c>
      <c r="AA133" s="106">
        <v>0</v>
      </c>
      <c r="AB133" s="106">
        <v>0</v>
      </c>
      <c r="AC133" s="106">
        <v>0</v>
      </c>
      <c r="AD133" s="106">
        <v>0</v>
      </c>
      <c r="AE133" s="106">
        <v>0</v>
      </c>
      <c r="AF133" s="106">
        <v>0</v>
      </c>
      <c r="AG133" s="106">
        <v>0</v>
      </c>
      <c r="AH133" s="106">
        <v>0</v>
      </c>
      <c r="AI133" s="106">
        <v>0</v>
      </c>
      <c r="AJ133" s="106">
        <v>0</v>
      </c>
      <c r="AK133" s="106">
        <v>0</v>
      </c>
      <c r="AL133" s="106">
        <v>0</v>
      </c>
      <c r="AM133" s="106">
        <v>0</v>
      </c>
      <c r="AN133" s="106">
        <v>0</v>
      </c>
      <c r="AO133" s="106">
        <v>0</v>
      </c>
      <c r="AP133" s="106">
        <v>0</v>
      </c>
      <c r="AQ133" s="106">
        <v>0</v>
      </c>
      <c r="AR133" s="106">
        <v>0</v>
      </c>
      <c r="AS133" s="106">
        <v>0</v>
      </c>
      <c r="AT133" s="106">
        <v>0</v>
      </c>
      <c r="AU133" s="106">
        <v>0</v>
      </c>
      <c r="AV133" s="106">
        <v>0</v>
      </c>
      <c r="AW133" s="106">
        <v>0</v>
      </c>
      <c r="AX133" s="106">
        <v>0</v>
      </c>
      <c r="AY133" s="106">
        <v>0</v>
      </c>
    </row>
    <row r="134" spans="1:51">
      <c r="A134" s="109"/>
      <c r="B134" s="120">
        <v>13</v>
      </c>
      <c r="C134" s="106">
        <v>0</v>
      </c>
      <c r="D134" s="106">
        <v>0</v>
      </c>
      <c r="E134" s="106">
        <v>0</v>
      </c>
      <c r="F134" s="106">
        <v>0</v>
      </c>
      <c r="G134" s="106">
        <v>0</v>
      </c>
      <c r="H134" s="106">
        <v>0</v>
      </c>
      <c r="I134" s="106">
        <v>0</v>
      </c>
      <c r="J134" s="106">
        <v>0</v>
      </c>
      <c r="K134" s="106">
        <v>0</v>
      </c>
      <c r="L134" s="106">
        <v>0</v>
      </c>
      <c r="M134" s="106">
        <v>0</v>
      </c>
      <c r="N134" s="106">
        <v>0</v>
      </c>
      <c r="O134" s="106">
        <v>0</v>
      </c>
      <c r="P134" s="106">
        <v>0</v>
      </c>
      <c r="Q134" s="106">
        <v>0</v>
      </c>
      <c r="R134" s="106">
        <v>0</v>
      </c>
      <c r="S134" s="106">
        <v>0</v>
      </c>
      <c r="T134" s="106">
        <v>0</v>
      </c>
      <c r="U134" s="106">
        <v>0</v>
      </c>
      <c r="V134" s="106">
        <v>0</v>
      </c>
      <c r="W134" s="106">
        <v>0</v>
      </c>
      <c r="X134" s="106">
        <v>0</v>
      </c>
      <c r="Y134" s="106">
        <v>0</v>
      </c>
      <c r="Z134" s="106">
        <v>0</v>
      </c>
      <c r="AA134" s="106">
        <v>0</v>
      </c>
      <c r="AB134" s="106">
        <v>0</v>
      </c>
      <c r="AC134" s="106">
        <v>0</v>
      </c>
      <c r="AD134" s="106">
        <v>0</v>
      </c>
      <c r="AE134" s="106">
        <v>0</v>
      </c>
      <c r="AF134" s="106">
        <v>0</v>
      </c>
      <c r="AG134" s="106">
        <v>0</v>
      </c>
      <c r="AH134" s="106">
        <v>0</v>
      </c>
      <c r="AI134" s="106">
        <v>0</v>
      </c>
      <c r="AJ134" s="106">
        <v>0</v>
      </c>
      <c r="AK134" s="106">
        <v>0</v>
      </c>
      <c r="AL134" s="106">
        <v>0</v>
      </c>
      <c r="AM134" s="106">
        <v>0</v>
      </c>
      <c r="AN134" s="106">
        <v>0</v>
      </c>
      <c r="AO134" s="106">
        <v>0</v>
      </c>
      <c r="AP134" s="106">
        <v>0</v>
      </c>
      <c r="AQ134" s="106">
        <v>0</v>
      </c>
      <c r="AR134" s="106">
        <v>0</v>
      </c>
      <c r="AS134" s="106">
        <v>0</v>
      </c>
      <c r="AT134" s="106">
        <v>0</v>
      </c>
      <c r="AU134" s="106">
        <v>0</v>
      </c>
      <c r="AV134" s="106">
        <v>0</v>
      </c>
      <c r="AW134" s="106">
        <v>0</v>
      </c>
      <c r="AX134" s="106">
        <v>0</v>
      </c>
      <c r="AY134" s="106">
        <v>0</v>
      </c>
    </row>
    <row r="135" spans="1:51">
      <c r="A135" s="109"/>
      <c r="B135" s="120">
        <v>14</v>
      </c>
      <c r="C135" s="106">
        <v>0</v>
      </c>
      <c r="D135" s="106">
        <v>0</v>
      </c>
      <c r="E135" s="106">
        <v>0</v>
      </c>
      <c r="F135" s="106">
        <v>0</v>
      </c>
      <c r="G135" s="106">
        <v>0</v>
      </c>
      <c r="H135" s="106">
        <v>0</v>
      </c>
      <c r="I135" s="106">
        <v>0</v>
      </c>
      <c r="J135" s="106">
        <v>0</v>
      </c>
      <c r="K135" s="106">
        <v>0</v>
      </c>
      <c r="L135" s="106">
        <v>0</v>
      </c>
      <c r="M135" s="106">
        <v>0</v>
      </c>
      <c r="N135" s="106">
        <v>0</v>
      </c>
      <c r="O135" s="106">
        <v>0</v>
      </c>
      <c r="P135" s="106">
        <v>0</v>
      </c>
      <c r="Q135" s="106">
        <v>0</v>
      </c>
      <c r="R135" s="106">
        <v>0</v>
      </c>
      <c r="S135" s="106">
        <v>0</v>
      </c>
      <c r="T135" s="106">
        <v>0</v>
      </c>
      <c r="U135" s="106">
        <v>0</v>
      </c>
      <c r="V135" s="106">
        <v>0</v>
      </c>
      <c r="W135" s="106">
        <v>0</v>
      </c>
      <c r="X135" s="106">
        <v>0</v>
      </c>
      <c r="Y135" s="106">
        <v>0</v>
      </c>
      <c r="Z135" s="106">
        <v>0</v>
      </c>
      <c r="AA135" s="106">
        <v>0</v>
      </c>
      <c r="AB135" s="106">
        <v>0</v>
      </c>
      <c r="AC135" s="106">
        <v>0</v>
      </c>
      <c r="AD135" s="106">
        <v>0</v>
      </c>
      <c r="AE135" s="106">
        <v>0</v>
      </c>
      <c r="AF135" s="106">
        <v>0</v>
      </c>
      <c r="AG135" s="106">
        <v>0</v>
      </c>
      <c r="AH135" s="106">
        <v>0</v>
      </c>
      <c r="AI135" s="106">
        <v>0</v>
      </c>
      <c r="AJ135" s="106">
        <v>0</v>
      </c>
      <c r="AK135" s="106">
        <v>0</v>
      </c>
      <c r="AL135" s="106">
        <v>0</v>
      </c>
      <c r="AM135" s="106">
        <v>0</v>
      </c>
      <c r="AN135" s="106">
        <v>0</v>
      </c>
      <c r="AO135" s="106">
        <v>0</v>
      </c>
      <c r="AP135" s="106">
        <v>0</v>
      </c>
      <c r="AQ135" s="106">
        <v>0</v>
      </c>
      <c r="AR135" s="106">
        <v>0</v>
      </c>
      <c r="AS135" s="106">
        <v>0</v>
      </c>
      <c r="AT135" s="106">
        <v>0</v>
      </c>
      <c r="AU135" s="106">
        <v>0</v>
      </c>
      <c r="AV135" s="106">
        <v>0</v>
      </c>
      <c r="AW135" s="106">
        <v>0</v>
      </c>
      <c r="AX135" s="106">
        <v>0</v>
      </c>
      <c r="AY135" s="106">
        <v>0</v>
      </c>
    </row>
    <row r="136" spans="1:51">
      <c r="A136" s="109"/>
      <c r="B136" s="120">
        <v>15</v>
      </c>
      <c r="C136" s="106">
        <v>0</v>
      </c>
      <c r="D136" s="106">
        <v>0</v>
      </c>
      <c r="E136" s="106">
        <v>0</v>
      </c>
      <c r="F136" s="106">
        <v>0</v>
      </c>
      <c r="G136" s="106">
        <v>0</v>
      </c>
      <c r="H136" s="106">
        <v>0</v>
      </c>
      <c r="I136" s="106">
        <v>0</v>
      </c>
      <c r="J136" s="106">
        <v>0</v>
      </c>
      <c r="K136" s="106">
        <v>0</v>
      </c>
      <c r="L136" s="106">
        <v>0</v>
      </c>
      <c r="M136" s="106">
        <v>0</v>
      </c>
      <c r="N136" s="106">
        <v>0</v>
      </c>
      <c r="O136" s="106">
        <v>0</v>
      </c>
      <c r="P136" s="106">
        <v>0</v>
      </c>
      <c r="Q136" s="106">
        <v>0</v>
      </c>
      <c r="R136" s="106">
        <v>0</v>
      </c>
      <c r="S136" s="106">
        <v>0</v>
      </c>
      <c r="T136" s="106">
        <v>0</v>
      </c>
      <c r="U136" s="106">
        <v>0</v>
      </c>
      <c r="V136" s="106">
        <v>0</v>
      </c>
      <c r="W136" s="106">
        <v>0</v>
      </c>
      <c r="X136" s="106">
        <v>0</v>
      </c>
      <c r="Y136" s="106">
        <v>0</v>
      </c>
      <c r="Z136" s="106">
        <v>0</v>
      </c>
      <c r="AA136" s="106">
        <v>0</v>
      </c>
      <c r="AB136" s="106">
        <v>0</v>
      </c>
      <c r="AC136" s="106">
        <v>0</v>
      </c>
      <c r="AD136" s="106">
        <v>0</v>
      </c>
      <c r="AE136" s="106">
        <v>0</v>
      </c>
      <c r="AF136" s="106">
        <v>0</v>
      </c>
      <c r="AG136" s="106">
        <v>0</v>
      </c>
      <c r="AH136" s="106">
        <v>0</v>
      </c>
      <c r="AI136" s="106">
        <v>0</v>
      </c>
      <c r="AJ136" s="106">
        <v>0</v>
      </c>
      <c r="AK136" s="106">
        <v>0</v>
      </c>
      <c r="AL136" s="106">
        <v>0</v>
      </c>
      <c r="AM136" s="106">
        <v>0</v>
      </c>
      <c r="AN136" s="106">
        <v>0</v>
      </c>
      <c r="AO136" s="106">
        <v>0</v>
      </c>
      <c r="AP136" s="106">
        <v>0</v>
      </c>
      <c r="AQ136" s="106">
        <v>0</v>
      </c>
      <c r="AR136" s="106">
        <v>0</v>
      </c>
      <c r="AS136" s="106">
        <v>0</v>
      </c>
      <c r="AT136" s="106">
        <v>0</v>
      </c>
      <c r="AU136" s="106">
        <v>0</v>
      </c>
      <c r="AV136" s="106">
        <v>0</v>
      </c>
      <c r="AW136" s="106">
        <v>0</v>
      </c>
      <c r="AX136" s="106">
        <v>0</v>
      </c>
      <c r="AY136" s="106">
        <v>0</v>
      </c>
    </row>
    <row r="137" spans="1:51">
      <c r="A137" s="109"/>
      <c r="B137" s="120">
        <v>16</v>
      </c>
      <c r="C137" s="106">
        <v>0</v>
      </c>
      <c r="D137" s="106">
        <v>0</v>
      </c>
      <c r="E137" s="106">
        <v>0</v>
      </c>
      <c r="F137" s="106">
        <v>0</v>
      </c>
      <c r="G137" s="106">
        <v>0</v>
      </c>
      <c r="H137" s="106">
        <v>0</v>
      </c>
      <c r="I137" s="106">
        <v>0</v>
      </c>
      <c r="J137" s="106">
        <v>0</v>
      </c>
      <c r="K137" s="106">
        <v>0</v>
      </c>
      <c r="L137" s="106">
        <v>0</v>
      </c>
      <c r="M137" s="106">
        <v>0</v>
      </c>
      <c r="N137" s="106">
        <v>0</v>
      </c>
      <c r="O137" s="106">
        <v>0</v>
      </c>
      <c r="P137" s="106">
        <v>0</v>
      </c>
      <c r="Q137" s="106">
        <v>0</v>
      </c>
      <c r="R137" s="106">
        <v>0</v>
      </c>
      <c r="S137" s="106">
        <v>0</v>
      </c>
      <c r="T137" s="106">
        <v>0</v>
      </c>
      <c r="U137" s="106">
        <v>0</v>
      </c>
      <c r="V137" s="106">
        <v>0</v>
      </c>
      <c r="W137" s="106">
        <v>0</v>
      </c>
      <c r="X137" s="106">
        <v>0</v>
      </c>
      <c r="Y137" s="106">
        <v>0</v>
      </c>
      <c r="Z137" s="106">
        <v>0</v>
      </c>
      <c r="AA137" s="106">
        <v>0</v>
      </c>
      <c r="AB137" s="106">
        <v>0</v>
      </c>
      <c r="AC137" s="106">
        <v>0</v>
      </c>
      <c r="AD137" s="106">
        <v>0</v>
      </c>
      <c r="AE137" s="106">
        <v>0</v>
      </c>
      <c r="AF137" s="106">
        <v>0</v>
      </c>
      <c r="AG137" s="106">
        <v>0</v>
      </c>
      <c r="AH137" s="106">
        <v>0</v>
      </c>
      <c r="AI137" s="106">
        <v>0</v>
      </c>
      <c r="AJ137" s="106">
        <v>0</v>
      </c>
      <c r="AK137" s="106">
        <v>0</v>
      </c>
      <c r="AL137" s="106">
        <v>0</v>
      </c>
      <c r="AM137" s="106">
        <v>0</v>
      </c>
      <c r="AN137" s="106">
        <v>0</v>
      </c>
      <c r="AO137" s="106">
        <v>0</v>
      </c>
      <c r="AP137" s="106">
        <v>0</v>
      </c>
      <c r="AQ137" s="106">
        <v>0</v>
      </c>
      <c r="AR137" s="106">
        <v>0</v>
      </c>
      <c r="AS137" s="106">
        <v>0</v>
      </c>
      <c r="AT137" s="106">
        <v>0</v>
      </c>
      <c r="AU137" s="106">
        <v>0</v>
      </c>
      <c r="AV137" s="106">
        <v>0</v>
      </c>
      <c r="AW137" s="106">
        <v>0</v>
      </c>
      <c r="AX137" s="106">
        <v>0</v>
      </c>
      <c r="AY137" s="106">
        <v>0</v>
      </c>
    </row>
    <row r="138" spans="1:51">
      <c r="A138" s="109"/>
      <c r="B138" s="120">
        <v>17</v>
      </c>
      <c r="C138" s="106">
        <v>0</v>
      </c>
      <c r="D138" s="106">
        <v>0</v>
      </c>
      <c r="E138" s="106">
        <v>0</v>
      </c>
      <c r="F138" s="106">
        <v>0</v>
      </c>
      <c r="G138" s="106">
        <v>0</v>
      </c>
      <c r="H138" s="106">
        <v>0</v>
      </c>
      <c r="I138" s="106">
        <v>0</v>
      </c>
      <c r="J138" s="106">
        <v>0</v>
      </c>
      <c r="K138" s="106">
        <v>0</v>
      </c>
      <c r="L138" s="106">
        <v>0</v>
      </c>
      <c r="M138" s="106">
        <v>0</v>
      </c>
      <c r="N138" s="106">
        <v>0</v>
      </c>
      <c r="O138" s="106">
        <v>0</v>
      </c>
      <c r="P138" s="106">
        <v>0</v>
      </c>
      <c r="Q138" s="106">
        <v>0</v>
      </c>
      <c r="R138" s="106">
        <v>0</v>
      </c>
      <c r="S138" s="106">
        <v>0</v>
      </c>
      <c r="T138" s="106">
        <v>0</v>
      </c>
      <c r="U138" s="106">
        <v>0</v>
      </c>
      <c r="V138" s="106">
        <v>0</v>
      </c>
      <c r="W138" s="106">
        <v>0</v>
      </c>
      <c r="X138" s="106">
        <v>0</v>
      </c>
      <c r="Y138" s="106">
        <v>0</v>
      </c>
      <c r="Z138" s="106">
        <v>0</v>
      </c>
      <c r="AA138" s="106">
        <v>0</v>
      </c>
      <c r="AB138" s="106">
        <v>0</v>
      </c>
      <c r="AC138" s="106">
        <v>0</v>
      </c>
      <c r="AD138" s="106">
        <v>0</v>
      </c>
      <c r="AE138" s="106">
        <v>0</v>
      </c>
      <c r="AF138" s="106">
        <v>0</v>
      </c>
      <c r="AG138" s="106">
        <v>0</v>
      </c>
      <c r="AH138" s="106">
        <v>0</v>
      </c>
      <c r="AI138" s="106">
        <v>0</v>
      </c>
      <c r="AJ138" s="106">
        <v>0</v>
      </c>
      <c r="AK138" s="106">
        <v>0</v>
      </c>
      <c r="AL138" s="106">
        <v>0</v>
      </c>
      <c r="AM138" s="106">
        <v>0</v>
      </c>
      <c r="AN138" s="106">
        <v>0</v>
      </c>
      <c r="AO138" s="106">
        <v>0</v>
      </c>
      <c r="AP138" s="106">
        <v>0</v>
      </c>
      <c r="AQ138" s="106">
        <v>0</v>
      </c>
      <c r="AR138" s="106">
        <v>0</v>
      </c>
      <c r="AS138" s="106">
        <v>0</v>
      </c>
      <c r="AT138" s="106">
        <v>0</v>
      </c>
      <c r="AU138" s="106">
        <v>0</v>
      </c>
      <c r="AV138" s="106">
        <v>0</v>
      </c>
      <c r="AW138" s="106">
        <v>0</v>
      </c>
      <c r="AX138" s="106">
        <v>0</v>
      </c>
      <c r="AY138" s="106">
        <v>0</v>
      </c>
    </row>
    <row r="139" spans="1:51">
      <c r="A139" s="109"/>
      <c r="B139" s="120">
        <v>18</v>
      </c>
      <c r="C139" s="106">
        <v>0</v>
      </c>
      <c r="D139" s="106">
        <v>0</v>
      </c>
      <c r="E139" s="106">
        <v>0</v>
      </c>
      <c r="F139" s="106">
        <v>0</v>
      </c>
      <c r="G139" s="106">
        <v>0</v>
      </c>
      <c r="H139" s="106">
        <v>0</v>
      </c>
      <c r="I139" s="106">
        <v>0</v>
      </c>
      <c r="J139" s="106">
        <v>0</v>
      </c>
      <c r="K139" s="106">
        <v>0</v>
      </c>
      <c r="L139" s="106">
        <v>0</v>
      </c>
      <c r="M139" s="106">
        <v>0</v>
      </c>
      <c r="N139" s="106">
        <v>0</v>
      </c>
      <c r="O139" s="106">
        <v>0</v>
      </c>
      <c r="P139" s="106">
        <v>0</v>
      </c>
      <c r="Q139" s="106">
        <v>0</v>
      </c>
      <c r="R139" s="106">
        <v>0</v>
      </c>
      <c r="S139" s="106">
        <v>0</v>
      </c>
      <c r="T139" s="106">
        <v>0</v>
      </c>
      <c r="U139" s="106">
        <v>0</v>
      </c>
      <c r="V139" s="106">
        <v>0</v>
      </c>
      <c r="W139" s="106">
        <v>0</v>
      </c>
      <c r="X139" s="106">
        <v>0</v>
      </c>
      <c r="Y139" s="106">
        <v>0</v>
      </c>
      <c r="Z139" s="106">
        <v>0</v>
      </c>
      <c r="AA139" s="106">
        <v>0</v>
      </c>
      <c r="AB139" s="106">
        <v>0</v>
      </c>
      <c r="AC139" s="106">
        <v>0</v>
      </c>
      <c r="AD139" s="106">
        <v>0</v>
      </c>
      <c r="AE139" s="106">
        <v>0</v>
      </c>
      <c r="AF139" s="106">
        <v>0</v>
      </c>
      <c r="AG139" s="106">
        <v>0</v>
      </c>
      <c r="AH139" s="106">
        <v>0</v>
      </c>
      <c r="AI139" s="106">
        <v>0</v>
      </c>
      <c r="AJ139" s="106">
        <v>0</v>
      </c>
      <c r="AK139" s="106">
        <v>0</v>
      </c>
      <c r="AL139" s="106">
        <v>0</v>
      </c>
      <c r="AM139" s="106">
        <v>0</v>
      </c>
      <c r="AN139" s="106">
        <v>0</v>
      </c>
      <c r="AO139" s="106">
        <v>0</v>
      </c>
      <c r="AP139" s="106">
        <v>0</v>
      </c>
      <c r="AQ139" s="106">
        <v>0</v>
      </c>
      <c r="AR139" s="106">
        <v>0</v>
      </c>
      <c r="AS139" s="106">
        <v>0</v>
      </c>
      <c r="AT139" s="106">
        <v>0</v>
      </c>
      <c r="AU139" s="106">
        <v>0</v>
      </c>
      <c r="AV139" s="106">
        <v>0</v>
      </c>
      <c r="AW139" s="106">
        <v>0</v>
      </c>
      <c r="AX139" s="106">
        <v>0</v>
      </c>
      <c r="AY139" s="106">
        <v>0</v>
      </c>
    </row>
    <row r="140" spans="1:51">
      <c r="A140" s="109"/>
      <c r="B140" s="120">
        <v>19</v>
      </c>
      <c r="C140" s="106">
        <v>0</v>
      </c>
      <c r="D140" s="106">
        <v>0</v>
      </c>
      <c r="E140" s="106">
        <v>0</v>
      </c>
      <c r="F140" s="106">
        <v>0</v>
      </c>
      <c r="G140" s="106">
        <v>0</v>
      </c>
      <c r="H140" s="106">
        <v>0</v>
      </c>
      <c r="I140" s="106">
        <v>0</v>
      </c>
      <c r="J140" s="106">
        <v>0</v>
      </c>
      <c r="K140" s="106">
        <v>0</v>
      </c>
      <c r="L140" s="106">
        <v>0</v>
      </c>
      <c r="M140" s="106">
        <v>0</v>
      </c>
      <c r="N140" s="106">
        <v>0</v>
      </c>
      <c r="O140" s="106">
        <v>0</v>
      </c>
      <c r="P140" s="106">
        <v>0</v>
      </c>
      <c r="Q140" s="106">
        <v>0</v>
      </c>
      <c r="R140" s="106">
        <v>0</v>
      </c>
      <c r="S140" s="106">
        <v>0</v>
      </c>
      <c r="T140" s="106">
        <v>0</v>
      </c>
      <c r="U140" s="106">
        <v>0</v>
      </c>
      <c r="V140" s="106">
        <v>0</v>
      </c>
      <c r="W140" s="106">
        <v>0</v>
      </c>
      <c r="X140" s="106">
        <v>0</v>
      </c>
      <c r="Y140" s="106">
        <v>0</v>
      </c>
      <c r="Z140" s="106">
        <v>0</v>
      </c>
      <c r="AA140" s="106">
        <v>0</v>
      </c>
      <c r="AB140" s="106">
        <v>0</v>
      </c>
      <c r="AC140" s="106">
        <v>0</v>
      </c>
      <c r="AD140" s="106">
        <v>0</v>
      </c>
      <c r="AE140" s="106">
        <v>0</v>
      </c>
      <c r="AF140" s="106">
        <v>0</v>
      </c>
      <c r="AG140" s="106">
        <v>0</v>
      </c>
      <c r="AH140" s="106">
        <v>0</v>
      </c>
      <c r="AI140" s="106">
        <v>0</v>
      </c>
      <c r="AJ140" s="106">
        <v>0</v>
      </c>
      <c r="AK140" s="106">
        <v>0</v>
      </c>
      <c r="AL140" s="106">
        <v>0</v>
      </c>
      <c r="AM140" s="106">
        <v>0</v>
      </c>
      <c r="AN140" s="106">
        <v>0</v>
      </c>
      <c r="AO140" s="106">
        <v>0</v>
      </c>
      <c r="AP140" s="106">
        <v>0</v>
      </c>
      <c r="AQ140" s="106">
        <v>0</v>
      </c>
      <c r="AR140" s="106">
        <v>0</v>
      </c>
      <c r="AS140" s="106">
        <v>0</v>
      </c>
      <c r="AT140" s="106">
        <v>0</v>
      </c>
      <c r="AU140" s="106">
        <v>0</v>
      </c>
      <c r="AV140" s="106">
        <v>0</v>
      </c>
      <c r="AW140" s="106">
        <v>0</v>
      </c>
      <c r="AX140" s="106">
        <v>0</v>
      </c>
      <c r="AY140" s="106">
        <v>0</v>
      </c>
    </row>
    <row r="141" spans="1:51">
      <c r="A141" s="109"/>
      <c r="B141" s="120">
        <v>20</v>
      </c>
      <c r="C141" s="106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6">
        <v>0</v>
      </c>
      <c r="J141" s="106">
        <v>0</v>
      </c>
      <c r="K141" s="106">
        <v>0</v>
      </c>
      <c r="L141" s="106">
        <v>0</v>
      </c>
      <c r="M141" s="106">
        <v>0</v>
      </c>
      <c r="N141" s="106">
        <v>0</v>
      </c>
      <c r="O141" s="106">
        <v>0</v>
      </c>
      <c r="P141" s="106">
        <v>0</v>
      </c>
      <c r="Q141" s="106">
        <v>0</v>
      </c>
      <c r="R141" s="106">
        <v>0</v>
      </c>
      <c r="S141" s="106">
        <v>0</v>
      </c>
      <c r="T141" s="106">
        <v>0</v>
      </c>
      <c r="U141" s="106">
        <v>0</v>
      </c>
      <c r="V141" s="106">
        <v>0</v>
      </c>
      <c r="W141" s="106">
        <v>0</v>
      </c>
      <c r="X141" s="106">
        <v>0</v>
      </c>
      <c r="Y141" s="106">
        <v>0</v>
      </c>
      <c r="Z141" s="106">
        <v>0</v>
      </c>
      <c r="AA141" s="106">
        <v>0</v>
      </c>
      <c r="AB141" s="106">
        <v>0</v>
      </c>
      <c r="AC141" s="106">
        <v>0</v>
      </c>
      <c r="AD141" s="106">
        <v>0</v>
      </c>
      <c r="AE141" s="106">
        <v>0</v>
      </c>
      <c r="AF141" s="106">
        <v>0</v>
      </c>
      <c r="AG141" s="106">
        <v>0</v>
      </c>
      <c r="AH141" s="106">
        <v>0</v>
      </c>
      <c r="AI141" s="106">
        <v>0</v>
      </c>
      <c r="AJ141" s="106">
        <v>0</v>
      </c>
      <c r="AK141" s="106">
        <v>0</v>
      </c>
      <c r="AL141" s="106">
        <v>0</v>
      </c>
      <c r="AM141" s="106">
        <v>0</v>
      </c>
      <c r="AN141" s="106">
        <v>0</v>
      </c>
      <c r="AO141" s="106">
        <v>0</v>
      </c>
      <c r="AP141" s="106">
        <v>0</v>
      </c>
      <c r="AQ141" s="106">
        <v>0</v>
      </c>
      <c r="AR141" s="106">
        <v>0</v>
      </c>
      <c r="AS141" s="106">
        <v>0</v>
      </c>
      <c r="AT141" s="106">
        <v>0</v>
      </c>
      <c r="AU141" s="106">
        <v>0</v>
      </c>
      <c r="AV141" s="106">
        <v>0</v>
      </c>
      <c r="AW141" s="106">
        <v>0</v>
      </c>
      <c r="AX141" s="106">
        <v>0</v>
      </c>
      <c r="AY141" s="106">
        <v>0</v>
      </c>
    </row>
    <row r="142" spans="1:51">
      <c r="A142" s="109"/>
      <c r="B142" s="120">
        <v>21</v>
      </c>
      <c r="C142" s="106">
        <v>0</v>
      </c>
      <c r="D142" s="106">
        <v>0</v>
      </c>
      <c r="E142" s="106">
        <v>0</v>
      </c>
      <c r="F142" s="106">
        <v>0</v>
      </c>
      <c r="G142" s="106">
        <v>0</v>
      </c>
      <c r="H142" s="106">
        <v>0</v>
      </c>
      <c r="I142" s="106">
        <v>0</v>
      </c>
      <c r="J142" s="106">
        <v>0</v>
      </c>
      <c r="K142" s="106">
        <v>0</v>
      </c>
      <c r="L142" s="106">
        <v>0</v>
      </c>
      <c r="M142" s="106">
        <v>0</v>
      </c>
      <c r="N142" s="106">
        <v>0</v>
      </c>
      <c r="O142" s="106">
        <v>0</v>
      </c>
      <c r="P142" s="106">
        <v>0</v>
      </c>
      <c r="Q142" s="106">
        <v>0</v>
      </c>
      <c r="R142" s="106">
        <v>0</v>
      </c>
      <c r="S142" s="106">
        <v>0</v>
      </c>
      <c r="T142" s="106">
        <v>0</v>
      </c>
      <c r="U142" s="106">
        <v>0</v>
      </c>
      <c r="V142" s="106">
        <v>0</v>
      </c>
      <c r="W142" s="106">
        <v>0</v>
      </c>
      <c r="X142" s="106">
        <v>0</v>
      </c>
      <c r="Y142" s="106">
        <v>0</v>
      </c>
      <c r="Z142" s="106">
        <v>0</v>
      </c>
      <c r="AA142" s="106">
        <v>0</v>
      </c>
      <c r="AB142" s="106">
        <v>0</v>
      </c>
      <c r="AC142" s="106">
        <v>0</v>
      </c>
      <c r="AD142" s="106">
        <v>0</v>
      </c>
      <c r="AE142" s="106">
        <v>0</v>
      </c>
      <c r="AF142" s="106">
        <v>0</v>
      </c>
      <c r="AG142" s="106">
        <v>0</v>
      </c>
      <c r="AH142" s="106">
        <v>0</v>
      </c>
      <c r="AI142" s="106">
        <v>0</v>
      </c>
      <c r="AJ142" s="106">
        <v>0</v>
      </c>
      <c r="AK142" s="106">
        <v>0</v>
      </c>
      <c r="AL142" s="106">
        <v>0</v>
      </c>
      <c r="AM142" s="106">
        <v>0</v>
      </c>
      <c r="AN142" s="106">
        <v>0</v>
      </c>
      <c r="AO142" s="106">
        <v>0</v>
      </c>
      <c r="AP142" s="106">
        <v>0</v>
      </c>
      <c r="AQ142" s="106">
        <v>0</v>
      </c>
      <c r="AR142" s="106">
        <v>0</v>
      </c>
      <c r="AS142" s="106">
        <v>0</v>
      </c>
      <c r="AT142" s="106">
        <v>0</v>
      </c>
      <c r="AU142" s="106">
        <v>0</v>
      </c>
      <c r="AV142" s="106">
        <v>0</v>
      </c>
      <c r="AW142" s="106">
        <v>0</v>
      </c>
      <c r="AX142" s="106">
        <v>0</v>
      </c>
      <c r="AY142" s="106">
        <v>0</v>
      </c>
    </row>
    <row r="143" spans="1:51">
      <c r="A143" s="109"/>
      <c r="B143" s="120">
        <v>22</v>
      </c>
      <c r="C143" s="106">
        <v>0</v>
      </c>
      <c r="D143" s="106">
        <v>0</v>
      </c>
      <c r="E143" s="106">
        <v>0</v>
      </c>
      <c r="F143" s="106">
        <v>0</v>
      </c>
      <c r="G143" s="106">
        <v>0</v>
      </c>
      <c r="H143" s="106">
        <v>0</v>
      </c>
      <c r="I143" s="106">
        <v>0</v>
      </c>
      <c r="J143" s="106">
        <v>0</v>
      </c>
      <c r="K143" s="106">
        <v>0</v>
      </c>
      <c r="L143" s="106">
        <v>0</v>
      </c>
      <c r="M143" s="106">
        <v>0</v>
      </c>
      <c r="N143" s="106">
        <v>0</v>
      </c>
      <c r="O143" s="106">
        <v>0</v>
      </c>
      <c r="P143" s="106">
        <v>0</v>
      </c>
      <c r="Q143" s="106">
        <v>0</v>
      </c>
      <c r="R143" s="106">
        <v>0</v>
      </c>
      <c r="S143" s="106">
        <v>0</v>
      </c>
      <c r="T143" s="106">
        <v>0</v>
      </c>
      <c r="U143" s="106">
        <v>0</v>
      </c>
      <c r="V143" s="106">
        <v>0</v>
      </c>
      <c r="W143" s="106">
        <v>0</v>
      </c>
      <c r="X143" s="106">
        <v>0</v>
      </c>
      <c r="Y143" s="106">
        <v>0</v>
      </c>
      <c r="Z143" s="106">
        <v>0</v>
      </c>
      <c r="AA143" s="106">
        <v>0</v>
      </c>
      <c r="AB143" s="106">
        <v>0</v>
      </c>
      <c r="AC143" s="106">
        <v>0</v>
      </c>
      <c r="AD143" s="106">
        <v>0</v>
      </c>
      <c r="AE143" s="106">
        <v>0</v>
      </c>
      <c r="AF143" s="106">
        <v>0</v>
      </c>
      <c r="AG143" s="106">
        <v>0</v>
      </c>
      <c r="AH143" s="106">
        <v>0</v>
      </c>
      <c r="AI143" s="106">
        <v>0</v>
      </c>
      <c r="AJ143" s="106">
        <v>0</v>
      </c>
      <c r="AK143" s="106">
        <v>0</v>
      </c>
      <c r="AL143" s="106">
        <v>0</v>
      </c>
      <c r="AM143" s="106">
        <v>0</v>
      </c>
      <c r="AN143" s="106">
        <v>0</v>
      </c>
      <c r="AO143" s="106">
        <v>0</v>
      </c>
      <c r="AP143" s="106">
        <v>0</v>
      </c>
      <c r="AQ143" s="106">
        <v>0</v>
      </c>
      <c r="AR143" s="106">
        <v>0</v>
      </c>
      <c r="AS143" s="106">
        <v>0</v>
      </c>
      <c r="AT143" s="106">
        <v>0</v>
      </c>
      <c r="AU143" s="106">
        <v>0</v>
      </c>
      <c r="AV143" s="106">
        <v>0</v>
      </c>
      <c r="AW143" s="106">
        <v>0</v>
      </c>
      <c r="AX143" s="106">
        <v>0</v>
      </c>
      <c r="AY143" s="106">
        <v>0</v>
      </c>
    </row>
    <row r="144" spans="1:51">
      <c r="A144" s="109"/>
      <c r="B144" s="120">
        <v>23</v>
      </c>
      <c r="C144" s="106">
        <v>0</v>
      </c>
      <c r="D144" s="106">
        <v>0</v>
      </c>
      <c r="E144" s="106">
        <v>0</v>
      </c>
      <c r="F144" s="106">
        <v>0</v>
      </c>
      <c r="G144" s="106">
        <v>0</v>
      </c>
      <c r="H144" s="106">
        <v>0</v>
      </c>
      <c r="I144" s="106">
        <v>0</v>
      </c>
      <c r="J144" s="106">
        <v>0</v>
      </c>
      <c r="K144" s="106">
        <v>0</v>
      </c>
      <c r="L144" s="106">
        <v>0</v>
      </c>
      <c r="M144" s="106">
        <v>0</v>
      </c>
      <c r="N144" s="106">
        <v>0</v>
      </c>
      <c r="O144" s="106">
        <v>0</v>
      </c>
      <c r="P144" s="106">
        <v>0</v>
      </c>
      <c r="Q144" s="106">
        <v>0</v>
      </c>
      <c r="R144" s="106">
        <v>0</v>
      </c>
      <c r="S144" s="106">
        <v>0</v>
      </c>
      <c r="T144" s="106">
        <v>0</v>
      </c>
      <c r="U144" s="106">
        <v>0</v>
      </c>
      <c r="V144" s="106">
        <v>0</v>
      </c>
      <c r="W144" s="106">
        <v>0</v>
      </c>
      <c r="X144" s="106">
        <v>0</v>
      </c>
      <c r="Y144" s="106">
        <v>0</v>
      </c>
      <c r="Z144" s="106">
        <v>0</v>
      </c>
      <c r="AA144" s="106">
        <v>0</v>
      </c>
      <c r="AB144" s="106">
        <v>0</v>
      </c>
      <c r="AC144" s="106">
        <v>0</v>
      </c>
      <c r="AD144" s="106">
        <v>0</v>
      </c>
      <c r="AE144" s="106">
        <v>0</v>
      </c>
      <c r="AF144" s="106">
        <v>0</v>
      </c>
      <c r="AG144" s="106">
        <v>0</v>
      </c>
      <c r="AH144" s="106">
        <v>0</v>
      </c>
      <c r="AI144" s="106">
        <v>0</v>
      </c>
      <c r="AJ144" s="106">
        <v>0</v>
      </c>
      <c r="AK144" s="106">
        <v>0</v>
      </c>
      <c r="AL144" s="106">
        <v>0</v>
      </c>
      <c r="AM144" s="106">
        <v>0</v>
      </c>
      <c r="AN144" s="106">
        <v>0</v>
      </c>
      <c r="AO144" s="106">
        <v>0</v>
      </c>
      <c r="AP144" s="106">
        <v>0</v>
      </c>
      <c r="AQ144" s="106">
        <v>0</v>
      </c>
      <c r="AR144" s="106">
        <v>0</v>
      </c>
      <c r="AS144" s="106">
        <v>0</v>
      </c>
      <c r="AT144" s="106">
        <v>0</v>
      </c>
      <c r="AU144" s="106">
        <v>0</v>
      </c>
      <c r="AV144" s="106">
        <v>0</v>
      </c>
      <c r="AW144" s="106">
        <v>0</v>
      </c>
      <c r="AX144" s="106">
        <v>0</v>
      </c>
      <c r="AY144" s="106">
        <v>0</v>
      </c>
    </row>
    <row r="145" spans="1:51">
      <c r="A145" s="109"/>
      <c r="B145" s="120">
        <v>24</v>
      </c>
      <c r="C145" s="106">
        <v>0</v>
      </c>
      <c r="D145" s="106">
        <v>0</v>
      </c>
      <c r="E145" s="106">
        <v>0</v>
      </c>
      <c r="F145" s="106">
        <v>0</v>
      </c>
      <c r="G145" s="106">
        <v>0</v>
      </c>
      <c r="H145" s="106">
        <v>0</v>
      </c>
      <c r="I145" s="106">
        <v>0</v>
      </c>
      <c r="J145" s="106">
        <v>0</v>
      </c>
      <c r="K145" s="106">
        <v>0</v>
      </c>
      <c r="L145" s="106">
        <v>0</v>
      </c>
      <c r="M145" s="106">
        <v>0</v>
      </c>
      <c r="N145" s="106">
        <v>0</v>
      </c>
      <c r="O145" s="106">
        <v>0</v>
      </c>
      <c r="P145" s="106">
        <v>0</v>
      </c>
      <c r="Q145" s="106">
        <v>0</v>
      </c>
      <c r="R145" s="106">
        <v>0</v>
      </c>
      <c r="S145" s="106">
        <v>0</v>
      </c>
      <c r="T145" s="106">
        <v>0</v>
      </c>
      <c r="U145" s="106">
        <v>0</v>
      </c>
      <c r="V145" s="106">
        <v>0</v>
      </c>
      <c r="W145" s="106">
        <v>0</v>
      </c>
      <c r="X145" s="106">
        <v>0</v>
      </c>
      <c r="Y145" s="106">
        <v>0</v>
      </c>
      <c r="Z145" s="106">
        <v>0</v>
      </c>
      <c r="AA145" s="106">
        <v>0</v>
      </c>
      <c r="AB145" s="106">
        <v>0</v>
      </c>
      <c r="AC145" s="106">
        <v>0</v>
      </c>
      <c r="AD145" s="106">
        <v>0</v>
      </c>
      <c r="AE145" s="106">
        <v>0</v>
      </c>
      <c r="AF145" s="106">
        <v>0</v>
      </c>
      <c r="AG145" s="106">
        <v>0</v>
      </c>
      <c r="AH145" s="106">
        <v>0</v>
      </c>
      <c r="AI145" s="106">
        <v>0</v>
      </c>
      <c r="AJ145" s="106">
        <v>0</v>
      </c>
      <c r="AK145" s="106">
        <v>0</v>
      </c>
      <c r="AL145" s="106">
        <v>0</v>
      </c>
      <c r="AM145" s="106">
        <v>0</v>
      </c>
      <c r="AN145" s="106">
        <v>0</v>
      </c>
      <c r="AO145" s="106">
        <v>0</v>
      </c>
      <c r="AP145" s="106">
        <v>0</v>
      </c>
      <c r="AQ145" s="106">
        <v>0</v>
      </c>
      <c r="AR145" s="106">
        <v>0</v>
      </c>
      <c r="AS145" s="106">
        <v>0</v>
      </c>
      <c r="AT145" s="106">
        <v>0</v>
      </c>
      <c r="AU145" s="106">
        <v>0</v>
      </c>
      <c r="AV145" s="106">
        <v>0</v>
      </c>
      <c r="AW145" s="106">
        <v>0</v>
      </c>
      <c r="AX145" s="106">
        <v>0</v>
      </c>
      <c r="AY145" s="106">
        <v>0</v>
      </c>
    </row>
    <row r="146" spans="1:51">
      <c r="A146" s="109"/>
      <c r="B146" s="127">
        <v>25</v>
      </c>
      <c r="C146" s="106">
        <v>0</v>
      </c>
      <c r="D146" s="106">
        <v>0</v>
      </c>
      <c r="E146" s="106">
        <v>0</v>
      </c>
      <c r="F146" s="106">
        <v>0</v>
      </c>
      <c r="G146" s="106">
        <v>0</v>
      </c>
      <c r="H146" s="106">
        <v>0</v>
      </c>
      <c r="I146" s="106">
        <v>0</v>
      </c>
      <c r="J146" s="106">
        <v>0</v>
      </c>
      <c r="K146" s="106">
        <v>0</v>
      </c>
      <c r="L146" s="106">
        <v>0</v>
      </c>
      <c r="M146" s="106">
        <v>0</v>
      </c>
      <c r="N146" s="106">
        <v>0</v>
      </c>
      <c r="O146" s="106">
        <v>0</v>
      </c>
      <c r="P146" s="106">
        <v>0</v>
      </c>
      <c r="Q146" s="106">
        <v>0</v>
      </c>
      <c r="R146" s="106">
        <v>0</v>
      </c>
      <c r="S146" s="106">
        <v>0</v>
      </c>
      <c r="T146" s="106">
        <v>0</v>
      </c>
      <c r="U146" s="106">
        <v>0</v>
      </c>
      <c r="V146" s="106">
        <v>0</v>
      </c>
      <c r="W146" s="106">
        <v>0</v>
      </c>
      <c r="X146" s="106">
        <v>0</v>
      </c>
      <c r="Y146" s="106">
        <v>0</v>
      </c>
      <c r="Z146" s="106">
        <v>0</v>
      </c>
      <c r="AA146" s="106">
        <v>0</v>
      </c>
      <c r="AB146" s="106">
        <v>0</v>
      </c>
      <c r="AC146" s="106">
        <v>0</v>
      </c>
      <c r="AD146" s="106">
        <v>0</v>
      </c>
      <c r="AE146" s="106">
        <v>0</v>
      </c>
      <c r="AF146" s="106">
        <v>0</v>
      </c>
      <c r="AG146" s="106">
        <v>0</v>
      </c>
      <c r="AH146" s="106">
        <v>0</v>
      </c>
      <c r="AI146" s="106">
        <v>0</v>
      </c>
      <c r="AJ146" s="106">
        <v>0</v>
      </c>
      <c r="AK146" s="106">
        <v>0</v>
      </c>
      <c r="AL146" s="106">
        <v>0</v>
      </c>
      <c r="AM146" s="106">
        <v>0</v>
      </c>
      <c r="AN146" s="106">
        <v>0</v>
      </c>
      <c r="AO146" s="106">
        <v>0</v>
      </c>
      <c r="AP146" s="106">
        <v>0</v>
      </c>
      <c r="AQ146" s="106">
        <v>0</v>
      </c>
      <c r="AR146" s="106">
        <v>0</v>
      </c>
      <c r="AS146" s="106">
        <v>0</v>
      </c>
      <c r="AT146" s="106">
        <v>0</v>
      </c>
      <c r="AU146" s="106">
        <v>0</v>
      </c>
      <c r="AV146" s="106">
        <v>0</v>
      </c>
      <c r="AW146" s="106">
        <v>0</v>
      </c>
      <c r="AX146" s="106">
        <v>0</v>
      </c>
      <c r="AY146" s="106">
        <v>0</v>
      </c>
    </row>
    <row r="147" spans="1:51">
      <c r="A147" s="109"/>
      <c r="B147" s="127">
        <v>26</v>
      </c>
      <c r="C147" s="106">
        <v>0</v>
      </c>
      <c r="D147" s="106">
        <v>0</v>
      </c>
      <c r="E147" s="106">
        <v>0</v>
      </c>
      <c r="F147" s="106">
        <v>0</v>
      </c>
      <c r="G147" s="106">
        <v>0</v>
      </c>
      <c r="H147" s="106">
        <v>0</v>
      </c>
      <c r="I147" s="106">
        <v>0</v>
      </c>
      <c r="J147" s="106">
        <v>0</v>
      </c>
      <c r="K147" s="106">
        <v>0</v>
      </c>
      <c r="L147" s="106">
        <v>0</v>
      </c>
      <c r="M147" s="106">
        <v>0</v>
      </c>
      <c r="N147" s="106">
        <v>0</v>
      </c>
      <c r="O147" s="106">
        <v>0</v>
      </c>
      <c r="P147" s="106">
        <v>0</v>
      </c>
      <c r="Q147" s="106">
        <v>0</v>
      </c>
      <c r="R147" s="106">
        <v>0</v>
      </c>
      <c r="S147" s="106">
        <v>0</v>
      </c>
      <c r="T147" s="106">
        <v>0</v>
      </c>
      <c r="U147" s="106">
        <v>0</v>
      </c>
      <c r="V147" s="106">
        <v>0</v>
      </c>
      <c r="W147" s="106">
        <v>0</v>
      </c>
      <c r="X147" s="106">
        <v>0</v>
      </c>
      <c r="Y147" s="106">
        <v>0</v>
      </c>
      <c r="Z147" s="106">
        <v>0</v>
      </c>
      <c r="AA147" s="106">
        <v>0</v>
      </c>
      <c r="AB147" s="106">
        <v>0</v>
      </c>
      <c r="AC147" s="106">
        <v>0</v>
      </c>
      <c r="AD147" s="106">
        <v>0</v>
      </c>
      <c r="AE147" s="106">
        <v>0</v>
      </c>
      <c r="AF147" s="106">
        <v>0</v>
      </c>
      <c r="AG147" s="106">
        <v>0</v>
      </c>
      <c r="AH147" s="106">
        <v>0</v>
      </c>
      <c r="AI147" s="106">
        <v>0</v>
      </c>
      <c r="AJ147" s="106">
        <v>0</v>
      </c>
      <c r="AK147" s="106">
        <v>0</v>
      </c>
      <c r="AL147" s="106">
        <v>0</v>
      </c>
      <c r="AM147" s="106">
        <v>0</v>
      </c>
      <c r="AN147" s="106">
        <v>0</v>
      </c>
      <c r="AO147" s="106">
        <v>0</v>
      </c>
      <c r="AP147" s="106">
        <v>0</v>
      </c>
      <c r="AQ147" s="106">
        <v>0</v>
      </c>
      <c r="AR147" s="106">
        <v>0</v>
      </c>
      <c r="AS147" s="106">
        <v>0</v>
      </c>
      <c r="AT147" s="106">
        <v>0</v>
      </c>
      <c r="AU147" s="106">
        <v>0</v>
      </c>
      <c r="AV147" s="106">
        <v>0</v>
      </c>
      <c r="AW147" s="106">
        <v>0</v>
      </c>
      <c r="AX147" s="106">
        <v>0</v>
      </c>
      <c r="AY147" s="106">
        <v>0</v>
      </c>
    </row>
    <row r="148" spans="1:51">
      <c r="A148" s="109"/>
      <c r="B148" s="127">
        <v>27</v>
      </c>
      <c r="C148" s="106">
        <v>0</v>
      </c>
      <c r="D148" s="106">
        <v>0</v>
      </c>
      <c r="E148" s="106">
        <v>0</v>
      </c>
      <c r="F148" s="106">
        <v>0</v>
      </c>
      <c r="G148" s="106">
        <v>0</v>
      </c>
      <c r="H148" s="106">
        <v>0</v>
      </c>
      <c r="I148" s="106">
        <v>0</v>
      </c>
      <c r="J148" s="106">
        <v>0</v>
      </c>
      <c r="K148" s="106">
        <v>0</v>
      </c>
      <c r="L148" s="106">
        <v>0</v>
      </c>
      <c r="M148" s="106">
        <v>0</v>
      </c>
      <c r="N148" s="106">
        <v>0</v>
      </c>
      <c r="O148" s="106">
        <v>0</v>
      </c>
      <c r="P148" s="106">
        <v>0</v>
      </c>
      <c r="Q148" s="106">
        <v>0</v>
      </c>
      <c r="R148" s="106">
        <v>0</v>
      </c>
      <c r="S148" s="106">
        <v>0</v>
      </c>
      <c r="T148" s="106">
        <v>0</v>
      </c>
      <c r="U148" s="106">
        <v>0</v>
      </c>
      <c r="V148" s="106">
        <v>0</v>
      </c>
      <c r="W148" s="106">
        <v>0</v>
      </c>
      <c r="X148" s="106">
        <v>0</v>
      </c>
      <c r="Y148" s="106">
        <v>0</v>
      </c>
      <c r="Z148" s="106">
        <v>0</v>
      </c>
      <c r="AA148" s="106">
        <v>0</v>
      </c>
      <c r="AB148" s="106">
        <v>0</v>
      </c>
      <c r="AC148" s="106">
        <v>0</v>
      </c>
      <c r="AD148" s="106">
        <v>0</v>
      </c>
      <c r="AE148" s="106">
        <v>0</v>
      </c>
      <c r="AF148" s="106">
        <v>0</v>
      </c>
      <c r="AG148" s="106">
        <v>0</v>
      </c>
      <c r="AH148" s="106">
        <v>0</v>
      </c>
      <c r="AI148" s="106">
        <v>0</v>
      </c>
      <c r="AJ148" s="106">
        <v>0</v>
      </c>
      <c r="AK148" s="106">
        <v>0</v>
      </c>
      <c r="AL148" s="106">
        <v>0</v>
      </c>
      <c r="AM148" s="106">
        <v>0</v>
      </c>
      <c r="AN148" s="106">
        <v>0</v>
      </c>
      <c r="AO148" s="106">
        <v>0</v>
      </c>
      <c r="AP148" s="106">
        <v>0</v>
      </c>
      <c r="AQ148" s="106">
        <v>0</v>
      </c>
      <c r="AR148" s="106">
        <v>0</v>
      </c>
      <c r="AS148" s="106">
        <v>0</v>
      </c>
      <c r="AT148" s="106">
        <v>0</v>
      </c>
      <c r="AU148" s="106">
        <v>0</v>
      </c>
      <c r="AV148" s="106">
        <v>0</v>
      </c>
      <c r="AW148" s="106">
        <v>0</v>
      </c>
      <c r="AX148" s="106">
        <v>0</v>
      </c>
      <c r="AY148" s="106">
        <v>0</v>
      </c>
    </row>
    <row r="149" spans="1:51">
      <c r="A149" s="109"/>
      <c r="B149" s="127">
        <v>28</v>
      </c>
      <c r="C149" s="106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6">
        <v>0</v>
      </c>
      <c r="J149" s="106">
        <v>0</v>
      </c>
      <c r="K149" s="106">
        <v>0</v>
      </c>
      <c r="L149" s="106">
        <v>0</v>
      </c>
      <c r="M149" s="106">
        <v>0</v>
      </c>
      <c r="N149" s="106">
        <v>0</v>
      </c>
      <c r="O149" s="106">
        <v>0</v>
      </c>
      <c r="P149" s="106">
        <v>0</v>
      </c>
      <c r="Q149" s="106">
        <v>0</v>
      </c>
      <c r="R149" s="106">
        <v>0</v>
      </c>
      <c r="S149" s="106">
        <v>0</v>
      </c>
      <c r="T149" s="106">
        <v>0</v>
      </c>
      <c r="U149" s="106">
        <v>0</v>
      </c>
      <c r="V149" s="106">
        <v>0</v>
      </c>
      <c r="W149" s="106">
        <v>0</v>
      </c>
      <c r="X149" s="106">
        <v>0</v>
      </c>
      <c r="Y149" s="106">
        <v>0</v>
      </c>
      <c r="Z149" s="106">
        <v>0</v>
      </c>
      <c r="AA149" s="106">
        <v>0</v>
      </c>
      <c r="AB149" s="106">
        <v>0</v>
      </c>
      <c r="AC149" s="106">
        <v>0</v>
      </c>
      <c r="AD149" s="106">
        <v>0</v>
      </c>
      <c r="AE149" s="106">
        <v>0</v>
      </c>
      <c r="AF149" s="106">
        <v>0</v>
      </c>
      <c r="AG149" s="106">
        <v>0</v>
      </c>
      <c r="AH149" s="106">
        <v>0</v>
      </c>
      <c r="AI149" s="106">
        <v>0</v>
      </c>
      <c r="AJ149" s="106">
        <v>0</v>
      </c>
      <c r="AK149" s="106">
        <v>0</v>
      </c>
      <c r="AL149" s="106">
        <v>0</v>
      </c>
      <c r="AM149" s="106">
        <v>0</v>
      </c>
      <c r="AN149" s="106">
        <v>0</v>
      </c>
      <c r="AO149" s="106">
        <v>0</v>
      </c>
      <c r="AP149" s="106">
        <v>0</v>
      </c>
      <c r="AQ149" s="106">
        <v>0</v>
      </c>
      <c r="AR149" s="106">
        <v>0</v>
      </c>
      <c r="AS149" s="106">
        <v>0</v>
      </c>
      <c r="AT149" s="106">
        <v>0</v>
      </c>
      <c r="AU149" s="106">
        <v>0</v>
      </c>
      <c r="AV149" s="106">
        <v>0</v>
      </c>
      <c r="AW149" s="106">
        <v>0</v>
      </c>
      <c r="AX149" s="106">
        <v>0</v>
      </c>
      <c r="AY149" s="106">
        <v>0</v>
      </c>
    </row>
    <row r="150" spans="1:51">
      <c r="A150" s="109"/>
      <c r="B150" s="127">
        <v>29</v>
      </c>
      <c r="C150" s="106">
        <v>0</v>
      </c>
      <c r="D150" s="106">
        <v>0</v>
      </c>
      <c r="E150" s="106">
        <v>0</v>
      </c>
      <c r="F150" s="106">
        <v>0</v>
      </c>
      <c r="G150" s="106">
        <v>0</v>
      </c>
      <c r="H150" s="106">
        <v>0</v>
      </c>
      <c r="I150" s="106">
        <v>0</v>
      </c>
      <c r="J150" s="106">
        <v>0</v>
      </c>
      <c r="K150" s="106">
        <v>0</v>
      </c>
      <c r="L150" s="106">
        <v>0</v>
      </c>
      <c r="M150" s="106">
        <v>0</v>
      </c>
      <c r="N150" s="106">
        <v>0</v>
      </c>
      <c r="O150" s="106">
        <v>0</v>
      </c>
      <c r="P150" s="106">
        <v>0</v>
      </c>
      <c r="Q150" s="106">
        <v>0</v>
      </c>
      <c r="R150" s="106">
        <v>0</v>
      </c>
      <c r="S150" s="106">
        <v>0</v>
      </c>
      <c r="T150" s="106">
        <v>0</v>
      </c>
      <c r="U150" s="106">
        <v>0</v>
      </c>
      <c r="V150" s="106">
        <v>0</v>
      </c>
      <c r="W150" s="106">
        <v>0</v>
      </c>
      <c r="X150" s="106">
        <v>0</v>
      </c>
      <c r="Y150" s="106">
        <v>0</v>
      </c>
      <c r="Z150" s="106">
        <v>0</v>
      </c>
      <c r="AA150" s="106">
        <v>0</v>
      </c>
      <c r="AB150" s="106">
        <v>0</v>
      </c>
      <c r="AC150" s="106">
        <v>0</v>
      </c>
      <c r="AD150" s="106">
        <v>0</v>
      </c>
      <c r="AE150" s="106">
        <v>0</v>
      </c>
      <c r="AF150" s="106">
        <v>0</v>
      </c>
      <c r="AG150" s="106">
        <v>0</v>
      </c>
      <c r="AH150" s="106">
        <v>0</v>
      </c>
      <c r="AI150" s="106">
        <v>0</v>
      </c>
      <c r="AJ150" s="106">
        <v>0</v>
      </c>
      <c r="AK150" s="106">
        <v>0</v>
      </c>
      <c r="AL150" s="106">
        <v>0</v>
      </c>
      <c r="AM150" s="106">
        <v>0</v>
      </c>
      <c r="AN150" s="106">
        <v>0</v>
      </c>
      <c r="AO150" s="106">
        <v>0</v>
      </c>
      <c r="AP150" s="106">
        <v>0</v>
      </c>
      <c r="AQ150" s="106">
        <v>0</v>
      </c>
      <c r="AR150" s="106">
        <v>0</v>
      </c>
      <c r="AS150" s="106">
        <v>0</v>
      </c>
      <c r="AT150" s="106">
        <v>0</v>
      </c>
      <c r="AU150" s="106">
        <v>0</v>
      </c>
      <c r="AV150" s="106">
        <v>0</v>
      </c>
      <c r="AW150" s="106">
        <v>0</v>
      </c>
      <c r="AX150" s="106">
        <v>0</v>
      </c>
      <c r="AY150" s="106">
        <v>0</v>
      </c>
    </row>
    <row r="151" spans="1:51">
      <c r="A151" s="109"/>
      <c r="B151" s="127">
        <v>30</v>
      </c>
      <c r="C151" s="106">
        <v>0</v>
      </c>
      <c r="D151" s="106">
        <v>0</v>
      </c>
      <c r="E151" s="106">
        <v>0</v>
      </c>
      <c r="F151" s="106">
        <v>0</v>
      </c>
      <c r="G151" s="106">
        <v>0</v>
      </c>
      <c r="H151" s="106">
        <v>0</v>
      </c>
      <c r="I151" s="106">
        <v>0</v>
      </c>
      <c r="J151" s="106">
        <v>0</v>
      </c>
      <c r="K151" s="106">
        <v>0</v>
      </c>
      <c r="L151" s="106">
        <v>0</v>
      </c>
      <c r="M151" s="106">
        <v>0</v>
      </c>
      <c r="N151" s="106">
        <v>0</v>
      </c>
      <c r="O151" s="106">
        <v>0</v>
      </c>
      <c r="P151" s="106">
        <v>0</v>
      </c>
      <c r="Q151" s="106">
        <v>0</v>
      </c>
      <c r="R151" s="106">
        <v>0</v>
      </c>
      <c r="S151" s="106">
        <v>0</v>
      </c>
      <c r="T151" s="106">
        <v>0</v>
      </c>
      <c r="U151" s="106">
        <v>0</v>
      </c>
      <c r="V151" s="106">
        <v>0</v>
      </c>
      <c r="W151" s="106">
        <v>0</v>
      </c>
      <c r="X151" s="106">
        <v>0</v>
      </c>
      <c r="Y151" s="106">
        <v>0</v>
      </c>
      <c r="Z151" s="106">
        <v>0</v>
      </c>
      <c r="AA151" s="106">
        <v>0</v>
      </c>
      <c r="AB151" s="106">
        <v>0</v>
      </c>
      <c r="AC151" s="106">
        <v>0</v>
      </c>
      <c r="AD151" s="106">
        <v>0</v>
      </c>
      <c r="AE151" s="106">
        <v>0</v>
      </c>
      <c r="AF151" s="106">
        <v>0</v>
      </c>
      <c r="AG151" s="106">
        <v>0</v>
      </c>
      <c r="AH151" s="106">
        <v>0</v>
      </c>
      <c r="AI151" s="106">
        <v>0</v>
      </c>
      <c r="AJ151" s="106">
        <v>0</v>
      </c>
      <c r="AK151" s="106">
        <v>0</v>
      </c>
      <c r="AL151" s="106">
        <v>0</v>
      </c>
      <c r="AM151" s="106">
        <v>0</v>
      </c>
      <c r="AN151" s="106">
        <v>0</v>
      </c>
      <c r="AO151" s="106">
        <v>0</v>
      </c>
      <c r="AP151" s="106">
        <v>0</v>
      </c>
      <c r="AQ151" s="106">
        <v>0</v>
      </c>
      <c r="AR151" s="106">
        <v>0</v>
      </c>
      <c r="AS151" s="106">
        <v>0</v>
      </c>
      <c r="AT151" s="106">
        <v>0</v>
      </c>
      <c r="AU151" s="106">
        <v>0</v>
      </c>
      <c r="AV151" s="106">
        <v>0</v>
      </c>
      <c r="AW151" s="106">
        <v>0</v>
      </c>
      <c r="AX151" s="106">
        <v>0</v>
      </c>
      <c r="AY151" s="106">
        <v>0</v>
      </c>
    </row>
    <row r="152" spans="1:51">
      <c r="A152" s="109"/>
      <c r="B152" s="127">
        <v>31</v>
      </c>
      <c r="C152" s="106">
        <v>0</v>
      </c>
      <c r="D152" s="106">
        <v>0</v>
      </c>
      <c r="E152" s="106">
        <v>0</v>
      </c>
      <c r="F152" s="106">
        <v>0</v>
      </c>
      <c r="G152" s="106">
        <v>0</v>
      </c>
      <c r="H152" s="106">
        <v>0</v>
      </c>
      <c r="I152" s="106">
        <v>0</v>
      </c>
      <c r="J152" s="106">
        <v>0</v>
      </c>
      <c r="K152" s="106">
        <v>0</v>
      </c>
      <c r="L152" s="106">
        <v>0</v>
      </c>
      <c r="M152" s="106">
        <v>0</v>
      </c>
      <c r="N152" s="106">
        <v>0</v>
      </c>
      <c r="O152" s="106">
        <v>0</v>
      </c>
      <c r="P152" s="106">
        <v>0</v>
      </c>
      <c r="Q152" s="106">
        <v>0</v>
      </c>
      <c r="R152" s="106">
        <v>0</v>
      </c>
      <c r="S152" s="106">
        <v>0</v>
      </c>
      <c r="T152" s="106">
        <v>0</v>
      </c>
      <c r="U152" s="106">
        <v>0</v>
      </c>
      <c r="V152" s="106">
        <v>0</v>
      </c>
      <c r="W152" s="106">
        <v>0</v>
      </c>
      <c r="X152" s="106">
        <v>0</v>
      </c>
      <c r="Y152" s="106">
        <v>0</v>
      </c>
      <c r="Z152" s="106">
        <v>0</v>
      </c>
      <c r="AA152" s="106">
        <v>0</v>
      </c>
      <c r="AB152" s="106">
        <v>0</v>
      </c>
      <c r="AC152" s="106">
        <v>0</v>
      </c>
      <c r="AD152" s="106">
        <v>0</v>
      </c>
      <c r="AE152" s="106">
        <v>0</v>
      </c>
      <c r="AF152" s="106">
        <v>0</v>
      </c>
      <c r="AG152" s="106">
        <v>0</v>
      </c>
      <c r="AH152" s="106">
        <v>0</v>
      </c>
      <c r="AI152" s="106">
        <v>0</v>
      </c>
      <c r="AJ152" s="106">
        <v>0</v>
      </c>
      <c r="AK152" s="106">
        <v>0</v>
      </c>
      <c r="AL152" s="106">
        <v>0</v>
      </c>
      <c r="AM152" s="106">
        <v>0</v>
      </c>
      <c r="AN152" s="106">
        <v>0</v>
      </c>
      <c r="AO152" s="106">
        <v>0</v>
      </c>
      <c r="AP152" s="106">
        <v>0</v>
      </c>
      <c r="AQ152" s="106">
        <v>0</v>
      </c>
      <c r="AR152" s="106">
        <v>0</v>
      </c>
      <c r="AS152" s="106">
        <v>0</v>
      </c>
      <c r="AT152" s="106">
        <v>0</v>
      </c>
      <c r="AU152" s="106">
        <v>0</v>
      </c>
      <c r="AV152" s="106">
        <v>0</v>
      </c>
      <c r="AW152" s="106">
        <v>0</v>
      </c>
      <c r="AX152" s="106">
        <v>0</v>
      </c>
      <c r="AY152" s="106">
        <v>0</v>
      </c>
    </row>
    <row r="153" spans="1:51">
      <c r="A153" s="109"/>
      <c r="B153" s="127">
        <v>32</v>
      </c>
      <c r="C153" s="106">
        <v>0</v>
      </c>
      <c r="D153" s="106">
        <v>0</v>
      </c>
      <c r="E153" s="106">
        <v>0</v>
      </c>
      <c r="F153" s="106">
        <v>0</v>
      </c>
      <c r="G153" s="106">
        <v>0</v>
      </c>
      <c r="H153" s="106">
        <v>0</v>
      </c>
      <c r="I153" s="106">
        <v>0</v>
      </c>
      <c r="J153" s="106">
        <v>0</v>
      </c>
      <c r="K153" s="106">
        <v>0</v>
      </c>
      <c r="L153" s="106">
        <v>0</v>
      </c>
      <c r="M153" s="106">
        <v>0</v>
      </c>
      <c r="N153" s="106">
        <v>0</v>
      </c>
      <c r="O153" s="106">
        <v>0</v>
      </c>
      <c r="P153" s="106">
        <v>0</v>
      </c>
      <c r="Q153" s="106">
        <v>0</v>
      </c>
      <c r="R153" s="106">
        <v>0</v>
      </c>
      <c r="S153" s="106">
        <v>0</v>
      </c>
      <c r="T153" s="106">
        <v>0</v>
      </c>
      <c r="U153" s="106">
        <v>0</v>
      </c>
      <c r="V153" s="106">
        <v>0</v>
      </c>
      <c r="W153" s="106">
        <v>0</v>
      </c>
      <c r="X153" s="106">
        <v>0</v>
      </c>
      <c r="Y153" s="106">
        <v>0</v>
      </c>
      <c r="Z153" s="106">
        <v>0</v>
      </c>
      <c r="AA153" s="106">
        <v>0</v>
      </c>
      <c r="AB153" s="106">
        <v>0</v>
      </c>
      <c r="AC153" s="106">
        <v>0</v>
      </c>
      <c r="AD153" s="106">
        <v>0</v>
      </c>
      <c r="AE153" s="106">
        <v>0</v>
      </c>
      <c r="AF153" s="106">
        <v>0</v>
      </c>
      <c r="AG153" s="106">
        <v>0</v>
      </c>
      <c r="AH153" s="106">
        <v>0</v>
      </c>
      <c r="AI153" s="106">
        <v>0</v>
      </c>
      <c r="AJ153" s="106">
        <v>0</v>
      </c>
      <c r="AK153" s="106">
        <v>0</v>
      </c>
      <c r="AL153" s="106">
        <v>0</v>
      </c>
      <c r="AM153" s="106">
        <v>0</v>
      </c>
      <c r="AN153" s="106">
        <v>0</v>
      </c>
      <c r="AO153" s="106">
        <v>0</v>
      </c>
      <c r="AP153" s="106">
        <v>0</v>
      </c>
      <c r="AQ153" s="106">
        <v>0</v>
      </c>
      <c r="AR153" s="106">
        <v>0</v>
      </c>
      <c r="AS153" s="106">
        <v>0</v>
      </c>
      <c r="AT153" s="106">
        <v>0</v>
      </c>
      <c r="AU153" s="106">
        <v>0</v>
      </c>
      <c r="AV153" s="106">
        <v>0</v>
      </c>
      <c r="AW153" s="106">
        <v>0</v>
      </c>
      <c r="AX153" s="106">
        <v>0</v>
      </c>
      <c r="AY153" s="106">
        <v>0</v>
      </c>
    </row>
    <row r="154" spans="1:51">
      <c r="A154" s="109"/>
      <c r="B154" s="127">
        <v>33</v>
      </c>
      <c r="C154" s="106">
        <v>0</v>
      </c>
      <c r="D154" s="106">
        <v>0</v>
      </c>
      <c r="E154" s="106">
        <v>0</v>
      </c>
      <c r="F154" s="106">
        <v>0</v>
      </c>
      <c r="G154" s="106">
        <v>0</v>
      </c>
      <c r="H154" s="106">
        <v>0</v>
      </c>
      <c r="I154" s="106">
        <v>0</v>
      </c>
      <c r="J154" s="106">
        <v>0</v>
      </c>
      <c r="K154" s="106">
        <v>0</v>
      </c>
      <c r="L154" s="106">
        <v>0</v>
      </c>
      <c r="M154" s="106">
        <v>0</v>
      </c>
      <c r="N154" s="106">
        <v>0</v>
      </c>
      <c r="O154" s="106">
        <v>0</v>
      </c>
      <c r="P154" s="106">
        <v>0</v>
      </c>
      <c r="Q154" s="106">
        <v>0</v>
      </c>
      <c r="R154" s="106">
        <v>0</v>
      </c>
      <c r="S154" s="106">
        <v>0</v>
      </c>
      <c r="T154" s="106">
        <v>0</v>
      </c>
      <c r="U154" s="106">
        <v>0</v>
      </c>
      <c r="V154" s="106">
        <v>0</v>
      </c>
      <c r="W154" s="106">
        <v>0</v>
      </c>
      <c r="X154" s="106">
        <v>0</v>
      </c>
      <c r="Y154" s="106">
        <v>0</v>
      </c>
      <c r="Z154" s="106">
        <v>0</v>
      </c>
      <c r="AA154" s="106">
        <v>0</v>
      </c>
      <c r="AB154" s="106">
        <v>0</v>
      </c>
      <c r="AC154" s="106">
        <v>0</v>
      </c>
      <c r="AD154" s="106">
        <v>0</v>
      </c>
      <c r="AE154" s="106">
        <v>0</v>
      </c>
      <c r="AF154" s="106">
        <v>0</v>
      </c>
      <c r="AG154" s="106">
        <v>0</v>
      </c>
      <c r="AH154" s="106">
        <v>0</v>
      </c>
      <c r="AI154" s="106">
        <v>0</v>
      </c>
      <c r="AJ154" s="106">
        <v>0</v>
      </c>
      <c r="AK154" s="106">
        <v>0</v>
      </c>
      <c r="AL154" s="106">
        <v>0</v>
      </c>
      <c r="AM154" s="106">
        <v>0</v>
      </c>
      <c r="AN154" s="106">
        <v>0</v>
      </c>
      <c r="AO154" s="106">
        <v>0</v>
      </c>
      <c r="AP154" s="106">
        <v>0</v>
      </c>
      <c r="AQ154" s="106">
        <v>0</v>
      </c>
      <c r="AR154" s="106">
        <v>0</v>
      </c>
      <c r="AS154" s="106">
        <v>0</v>
      </c>
      <c r="AT154" s="106">
        <v>0</v>
      </c>
      <c r="AU154" s="106">
        <v>0</v>
      </c>
      <c r="AV154" s="106">
        <v>0</v>
      </c>
      <c r="AW154" s="106">
        <v>0</v>
      </c>
      <c r="AX154" s="106">
        <v>0</v>
      </c>
      <c r="AY154" s="106">
        <v>0</v>
      </c>
    </row>
    <row r="155" spans="1:51">
      <c r="A155" s="109"/>
      <c r="B155" s="127">
        <v>34</v>
      </c>
      <c r="C155" s="106">
        <v>0</v>
      </c>
      <c r="D155" s="106">
        <v>0</v>
      </c>
      <c r="E155" s="106">
        <v>0</v>
      </c>
      <c r="F155" s="106">
        <v>0</v>
      </c>
      <c r="G155" s="106">
        <v>0</v>
      </c>
      <c r="H155" s="106">
        <v>0</v>
      </c>
      <c r="I155" s="106">
        <v>0</v>
      </c>
      <c r="J155" s="106">
        <v>0</v>
      </c>
      <c r="K155" s="106">
        <v>0</v>
      </c>
      <c r="L155" s="106">
        <v>0</v>
      </c>
      <c r="M155" s="106">
        <v>0</v>
      </c>
      <c r="N155" s="106">
        <v>0</v>
      </c>
      <c r="O155" s="106">
        <v>0</v>
      </c>
      <c r="P155" s="106">
        <v>0</v>
      </c>
      <c r="Q155" s="106">
        <v>0</v>
      </c>
      <c r="R155" s="106">
        <v>0</v>
      </c>
      <c r="S155" s="106">
        <v>0</v>
      </c>
      <c r="T155" s="106">
        <v>0</v>
      </c>
      <c r="U155" s="106">
        <v>0</v>
      </c>
      <c r="V155" s="106">
        <v>0</v>
      </c>
      <c r="W155" s="106">
        <v>0</v>
      </c>
      <c r="X155" s="106">
        <v>0</v>
      </c>
      <c r="Y155" s="106">
        <v>0</v>
      </c>
      <c r="Z155" s="106">
        <v>0</v>
      </c>
      <c r="AA155" s="106">
        <v>0</v>
      </c>
      <c r="AB155" s="106">
        <v>0</v>
      </c>
      <c r="AC155" s="106">
        <v>0</v>
      </c>
      <c r="AD155" s="106">
        <v>0</v>
      </c>
      <c r="AE155" s="106">
        <v>0</v>
      </c>
      <c r="AF155" s="106">
        <v>0</v>
      </c>
      <c r="AG155" s="106">
        <v>0</v>
      </c>
      <c r="AH155" s="106">
        <v>0</v>
      </c>
      <c r="AI155" s="106">
        <v>0</v>
      </c>
      <c r="AJ155" s="106">
        <v>0</v>
      </c>
      <c r="AK155" s="106">
        <v>0</v>
      </c>
      <c r="AL155" s="106">
        <v>0</v>
      </c>
      <c r="AM155" s="106">
        <v>0</v>
      </c>
      <c r="AN155" s="106">
        <v>0</v>
      </c>
      <c r="AO155" s="106">
        <v>0</v>
      </c>
      <c r="AP155" s="106">
        <v>0</v>
      </c>
      <c r="AQ155" s="106">
        <v>0</v>
      </c>
      <c r="AR155" s="106">
        <v>0</v>
      </c>
      <c r="AS155" s="106">
        <v>0</v>
      </c>
      <c r="AT155" s="106">
        <v>0</v>
      </c>
      <c r="AU155" s="106">
        <v>0</v>
      </c>
      <c r="AV155" s="106">
        <v>0</v>
      </c>
      <c r="AW155" s="106">
        <v>0</v>
      </c>
      <c r="AX155" s="106">
        <v>0</v>
      </c>
      <c r="AY155" s="106">
        <v>0</v>
      </c>
    </row>
    <row r="156" spans="1:51">
      <c r="A156" s="109"/>
      <c r="B156" s="127">
        <v>35</v>
      </c>
      <c r="C156" s="106">
        <v>0</v>
      </c>
      <c r="D156" s="106">
        <v>0</v>
      </c>
      <c r="E156" s="106">
        <v>0</v>
      </c>
      <c r="F156" s="106">
        <v>0</v>
      </c>
      <c r="G156" s="106">
        <v>0</v>
      </c>
      <c r="H156" s="106">
        <v>0</v>
      </c>
      <c r="I156" s="106">
        <v>0</v>
      </c>
      <c r="J156" s="106">
        <v>0</v>
      </c>
      <c r="K156" s="106">
        <v>0</v>
      </c>
      <c r="L156" s="106">
        <v>0</v>
      </c>
      <c r="M156" s="106">
        <v>0</v>
      </c>
      <c r="N156" s="106">
        <v>0</v>
      </c>
      <c r="O156" s="106">
        <v>0</v>
      </c>
      <c r="P156" s="106">
        <v>0</v>
      </c>
      <c r="Q156" s="106">
        <v>0</v>
      </c>
      <c r="R156" s="106">
        <v>0</v>
      </c>
      <c r="S156" s="106">
        <v>0</v>
      </c>
      <c r="T156" s="106">
        <v>0</v>
      </c>
      <c r="U156" s="106">
        <v>0</v>
      </c>
      <c r="V156" s="106">
        <v>0</v>
      </c>
      <c r="W156" s="106">
        <v>0</v>
      </c>
      <c r="X156" s="106">
        <v>0</v>
      </c>
      <c r="Y156" s="106">
        <v>0</v>
      </c>
      <c r="Z156" s="106">
        <v>0</v>
      </c>
      <c r="AA156" s="106">
        <v>0</v>
      </c>
      <c r="AB156" s="106">
        <v>0</v>
      </c>
      <c r="AC156" s="106">
        <v>0</v>
      </c>
      <c r="AD156" s="106">
        <v>0</v>
      </c>
      <c r="AE156" s="106">
        <v>0</v>
      </c>
      <c r="AF156" s="106">
        <v>0</v>
      </c>
      <c r="AG156" s="106">
        <v>0</v>
      </c>
      <c r="AH156" s="106">
        <v>0</v>
      </c>
      <c r="AI156" s="106">
        <v>0</v>
      </c>
      <c r="AJ156" s="106">
        <v>0</v>
      </c>
      <c r="AK156" s="106">
        <v>0</v>
      </c>
      <c r="AL156" s="106">
        <v>0</v>
      </c>
      <c r="AM156" s="106">
        <v>0</v>
      </c>
      <c r="AN156" s="106">
        <v>0</v>
      </c>
      <c r="AO156" s="106">
        <v>0</v>
      </c>
      <c r="AP156" s="106">
        <v>0</v>
      </c>
      <c r="AQ156" s="106">
        <v>0</v>
      </c>
      <c r="AR156" s="106">
        <v>0</v>
      </c>
      <c r="AS156" s="106">
        <v>0</v>
      </c>
      <c r="AT156" s="106">
        <v>0</v>
      </c>
      <c r="AU156" s="106">
        <v>0</v>
      </c>
      <c r="AV156" s="106">
        <v>0</v>
      </c>
      <c r="AW156" s="106">
        <v>0</v>
      </c>
      <c r="AX156" s="106">
        <v>0</v>
      </c>
      <c r="AY156" s="106">
        <v>0</v>
      </c>
    </row>
    <row r="157" spans="1:51">
      <c r="A157" s="109"/>
      <c r="B157" s="127">
        <v>36</v>
      </c>
      <c r="C157" s="106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6">
        <v>0</v>
      </c>
      <c r="J157" s="106">
        <v>0</v>
      </c>
      <c r="K157" s="106">
        <v>0</v>
      </c>
      <c r="L157" s="106">
        <v>0</v>
      </c>
      <c r="M157" s="106">
        <v>0</v>
      </c>
      <c r="N157" s="106">
        <v>0</v>
      </c>
      <c r="O157" s="106">
        <v>0</v>
      </c>
      <c r="P157" s="106">
        <v>0</v>
      </c>
      <c r="Q157" s="106">
        <v>0</v>
      </c>
      <c r="R157" s="106">
        <v>0</v>
      </c>
      <c r="S157" s="106">
        <v>0</v>
      </c>
      <c r="T157" s="106">
        <v>0</v>
      </c>
      <c r="U157" s="106">
        <v>0</v>
      </c>
      <c r="V157" s="106">
        <v>0</v>
      </c>
      <c r="W157" s="106">
        <v>0</v>
      </c>
      <c r="X157" s="106">
        <v>0</v>
      </c>
      <c r="Y157" s="106">
        <v>0</v>
      </c>
      <c r="Z157" s="106">
        <v>0</v>
      </c>
      <c r="AA157" s="106">
        <v>0</v>
      </c>
      <c r="AB157" s="106">
        <v>0</v>
      </c>
      <c r="AC157" s="106">
        <v>0</v>
      </c>
      <c r="AD157" s="106">
        <v>0</v>
      </c>
      <c r="AE157" s="106">
        <v>0</v>
      </c>
      <c r="AF157" s="106">
        <v>0</v>
      </c>
      <c r="AG157" s="106">
        <v>0</v>
      </c>
      <c r="AH157" s="106">
        <v>0</v>
      </c>
      <c r="AI157" s="106">
        <v>0</v>
      </c>
      <c r="AJ157" s="106">
        <v>0</v>
      </c>
      <c r="AK157" s="106">
        <v>0</v>
      </c>
      <c r="AL157" s="106">
        <v>0</v>
      </c>
      <c r="AM157" s="106">
        <v>0</v>
      </c>
      <c r="AN157" s="106">
        <v>0</v>
      </c>
      <c r="AO157" s="106">
        <v>0</v>
      </c>
      <c r="AP157" s="106">
        <v>0</v>
      </c>
      <c r="AQ157" s="106">
        <v>0</v>
      </c>
      <c r="AR157" s="106">
        <v>0</v>
      </c>
      <c r="AS157" s="106">
        <v>0</v>
      </c>
      <c r="AT157" s="106">
        <v>0</v>
      </c>
      <c r="AU157" s="106">
        <v>0</v>
      </c>
      <c r="AV157" s="106">
        <v>0</v>
      </c>
      <c r="AW157" s="106">
        <v>0</v>
      </c>
      <c r="AX157" s="106">
        <v>0</v>
      </c>
      <c r="AY157" s="106">
        <v>0</v>
      </c>
    </row>
    <row r="158" spans="1:51">
      <c r="A158" s="109"/>
      <c r="B158" s="130">
        <v>37</v>
      </c>
      <c r="C158" s="106">
        <v>0</v>
      </c>
      <c r="D158" s="106">
        <v>0</v>
      </c>
      <c r="E158" s="106">
        <v>0</v>
      </c>
      <c r="F158" s="106">
        <v>0</v>
      </c>
      <c r="G158" s="106">
        <v>0</v>
      </c>
      <c r="H158" s="106">
        <v>0</v>
      </c>
      <c r="I158" s="106">
        <v>0</v>
      </c>
      <c r="J158" s="106">
        <v>0</v>
      </c>
      <c r="K158" s="106">
        <v>0</v>
      </c>
      <c r="L158" s="106">
        <v>0</v>
      </c>
      <c r="M158" s="106">
        <v>0</v>
      </c>
      <c r="N158" s="106">
        <v>0</v>
      </c>
      <c r="O158" s="106">
        <v>0</v>
      </c>
      <c r="P158" s="106">
        <v>0</v>
      </c>
      <c r="Q158" s="106">
        <v>0</v>
      </c>
      <c r="R158" s="106">
        <v>0</v>
      </c>
      <c r="S158" s="106">
        <v>0</v>
      </c>
      <c r="T158" s="106">
        <v>0</v>
      </c>
      <c r="U158" s="106">
        <v>0</v>
      </c>
      <c r="V158" s="106">
        <v>0</v>
      </c>
      <c r="W158" s="106">
        <v>0</v>
      </c>
      <c r="X158" s="106">
        <v>0</v>
      </c>
      <c r="Y158" s="106">
        <v>0</v>
      </c>
      <c r="Z158" s="106">
        <v>0</v>
      </c>
      <c r="AA158" s="106">
        <v>0</v>
      </c>
      <c r="AB158" s="106">
        <v>0</v>
      </c>
      <c r="AC158" s="106">
        <v>0</v>
      </c>
      <c r="AD158" s="106">
        <v>0</v>
      </c>
      <c r="AE158" s="106">
        <v>0</v>
      </c>
      <c r="AF158" s="106">
        <v>0</v>
      </c>
      <c r="AG158" s="106">
        <v>0</v>
      </c>
      <c r="AH158" s="106">
        <v>0</v>
      </c>
      <c r="AI158" s="106">
        <v>0</v>
      </c>
      <c r="AJ158" s="106">
        <v>0</v>
      </c>
      <c r="AK158" s="106">
        <v>0</v>
      </c>
      <c r="AL158" s="106">
        <v>0</v>
      </c>
      <c r="AM158" s="106">
        <v>0</v>
      </c>
      <c r="AN158" s="106">
        <v>0</v>
      </c>
      <c r="AO158" s="106">
        <v>0</v>
      </c>
      <c r="AP158" s="106">
        <v>0</v>
      </c>
      <c r="AQ158" s="106">
        <v>0</v>
      </c>
      <c r="AR158" s="106">
        <v>0</v>
      </c>
      <c r="AS158" s="106">
        <v>0</v>
      </c>
      <c r="AT158" s="106">
        <v>0</v>
      </c>
      <c r="AU158" s="106">
        <v>0</v>
      </c>
      <c r="AV158" s="106">
        <v>0</v>
      </c>
      <c r="AW158" s="106">
        <v>0</v>
      </c>
      <c r="AX158" s="106">
        <v>0</v>
      </c>
      <c r="AY158" s="106">
        <v>0</v>
      </c>
    </row>
    <row r="159" spans="1:51">
      <c r="A159" s="109"/>
      <c r="B159" s="130">
        <v>38</v>
      </c>
      <c r="C159" s="106">
        <v>0</v>
      </c>
      <c r="D159" s="106">
        <v>0</v>
      </c>
      <c r="E159" s="106">
        <v>0</v>
      </c>
      <c r="F159" s="106">
        <v>0</v>
      </c>
      <c r="G159" s="106">
        <v>0</v>
      </c>
      <c r="H159" s="106">
        <v>0</v>
      </c>
      <c r="I159" s="106">
        <v>0</v>
      </c>
      <c r="J159" s="106">
        <v>0</v>
      </c>
      <c r="K159" s="106">
        <v>0</v>
      </c>
      <c r="L159" s="106">
        <v>0</v>
      </c>
      <c r="M159" s="106">
        <v>0</v>
      </c>
      <c r="N159" s="106">
        <v>0</v>
      </c>
      <c r="O159" s="106">
        <v>0</v>
      </c>
      <c r="P159" s="106">
        <v>0</v>
      </c>
      <c r="Q159" s="106">
        <v>0</v>
      </c>
      <c r="R159" s="106">
        <v>0</v>
      </c>
      <c r="S159" s="106">
        <v>0</v>
      </c>
      <c r="T159" s="106">
        <v>0</v>
      </c>
      <c r="U159" s="106">
        <v>0</v>
      </c>
      <c r="V159" s="106">
        <v>0</v>
      </c>
      <c r="W159" s="106">
        <v>0</v>
      </c>
      <c r="X159" s="106">
        <v>0</v>
      </c>
      <c r="Y159" s="106">
        <v>0</v>
      </c>
      <c r="Z159" s="106">
        <v>0</v>
      </c>
      <c r="AA159" s="106">
        <v>0</v>
      </c>
      <c r="AB159" s="106">
        <v>0</v>
      </c>
      <c r="AC159" s="106">
        <v>0</v>
      </c>
      <c r="AD159" s="106">
        <v>0</v>
      </c>
      <c r="AE159" s="106">
        <v>0</v>
      </c>
      <c r="AF159" s="106">
        <v>0</v>
      </c>
      <c r="AG159" s="106">
        <v>0</v>
      </c>
      <c r="AH159" s="106">
        <v>0</v>
      </c>
      <c r="AI159" s="106">
        <v>0</v>
      </c>
      <c r="AJ159" s="106">
        <v>0</v>
      </c>
      <c r="AK159" s="106">
        <v>0</v>
      </c>
      <c r="AL159" s="106">
        <v>0</v>
      </c>
      <c r="AM159" s="106">
        <v>0</v>
      </c>
      <c r="AN159" s="106">
        <v>0</v>
      </c>
      <c r="AO159" s="106">
        <v>0</v>
      </c>
      <c r="AP159" s="106">
        <v>0</v>
      </c>
      <c r="AQ159" s="106">
        <v>0</v>
      </c>
      <c r="AR159" s="106">
        <v>0</v>
      </c>
      <c r="AS159" s="106">
        <v>0</v>
      </c>
      <c r="AT159" s="106">
        <v>0</v>
      </c>
      <c r="AU159" s="106">
        <v>0</v>
      </c>
      <c r="AV159" s="106">
        <v>0</v>
      </c>
      <c r="AW159" s="106">
        <v>0</v>
      </c>
      <c r="AX159" s="106">
        <v>0</v>
      </c>
      <c r="AY159" s="106">
        <v>0</v>
      </c>
    </row>
    <row r="160" spans="1:51">
      <c r="A160" s="109"/>
      <c r="B160" s="130">
        <v>39</v>
      </c>
      <c r="C160" s="106">
        <v>0</v>
      </c>
      <c r="D160" s="106">
        <v>0</v>
      </c>
      <c r="E160" s="106">
        <v>0</v>
      </c>
      <c r="F160" s="106">
        <v>0</v>
      </c>
      <c r="G160" s="106">
        <v>0</v>
      </c>
      <c r="H160" s="106">
        <v>0</v>
      </c>
      <c r="I160" s="106">
        <v>0</v>
      </c>
      <c r="J160" s="106">
        <v>0</v>
      </c>
      <c r="K160" s="106">
        <v>0</v>
      </c>
      <c r="L160" s="106">
        <v>0</v>
      </c>
      <c r="M160" s="106">
        <v>0</v>
      </c>
      <c r="N160" s="106">
        <v>0</v>
      </c>
      <c r="O160" s="106">
        <v>0</v>
      </c>
      <c r="P160" s="106">
        <v>0</v>
      </c>
      <c r="Q160" s="106">
        <v>0</v>
      </c>
      <c r="R160" s="106">
        <v>0</v>
      </c>
      <c r="S160" s="106">
        <v>0</v>
      </c>
      <c r="T160" s="106">
        <v>0</v>
      </c>
      <c r="U160" s="106">
        <v>0</v>
      </c>
      <c r="V160" s="106">
        <v>0</v>
      </c>
      <c r="W160" s="106">
        <v>0</v>
      </c>
      <c r="X160" s="106">
        <v>0</v>
      </c>
      <c r="Y160" s="106">
        <v>0</v>
      </c>
      <c r="Z160" s="106">
        <v>0</v>
      </c>
      <c r="AA160" s="106">
        <v>0</v>
      </c>
      <c r="AB160" s="106">
        <v>0</v>
      </c>
      <c r="AC160" s="106">
        <v>0</v>
      </c>
      <c r="AD160" s="106">
        <v>0</v>
      </c>
      <c r="AE160" s="106">
        <v>0</v>
      </c>
      <c r="AF160" s="106">
        <v>0</v>
      </c>
      <c r="AG160" s="106">
        <v>0</v>
      </c>
      <c r="AH160" s="106">
        <v>0</v>
      </c>
      <c r="AI160" s="106">
        <v>0</v>
      </c>
      <c r="AJ160" s="106">
        <v>0</v>
      </c>
      <c r="AK160" s="106">
        <v>0</v>
      </c>
      <c r="AL160" s="106">
        <v>0</v>
      </c>
      <c r="AM160" s="106">
        <v>0</v>
      </c>
      <c r="AN160" s="106">
        <v>0</v>
      </c>
      <c r="AO160" s="106">
        <v>0</v>
      </c>
      <c r="AP160" s="106">
        <v>0</v>
      </c>
      <c r="AQ160" s="106">
        <v>0</v>
      </c>
      <c r="AR160" s="106">
        <v>0</v>
      </c>
      <c r="AS160" s="106">
        <v>0</v>
      </c>
      <c r="AT160" s="106">
        <v>0</v>
      </c>
      <c r="AU160" s="106">
        <v>0</v>
      </c>
      <c r="AV160" s="106">
        <v>0</v>
      </c>
      <c r="AW160" s="106">
        <v>0</v>
      </c>
      <c r="AX160" s="106">
        <v>0</v>
      </c>
      <c r="AY160" s="106">
        <v>0</v>
      </c>
    </row>
    <row r="161" spans="1:52">
      <c r="A161" s="109"/>
      <c r="B161" s="130">
        <v>40</v>
      </c>
      <c r="C161" s="106">
        <v>0</v>
      </c>
      <c r="D161" s="106">
        <v>0</v>
      </c>
      <c r="E161" s="106">
        <v>0</v>
      </c>
      <c r="F161" s="106">
        <v>0</v>
      </c>
      <c r="G161" s="106">
        <v>0</v>
      </c>
      <c r="H161" s="106">
        <v>0</v>
      </c>
      <c r="I161" s="106">
        <v>0</v>
      </c>
      <c r="J161" s="106">
        <v>0</v>
      </c>
      <c r="K161" s="106">
        <v>0</v>
      </c>
      <c r="L161" s="106">
        <v>0</v>
      </c>
      <c r="M161" s="106">
        <v>0</v>
      </c>
      <c r="N161" s="106">
        <v>0</v>
      </c>
      <c r="O161" s="106">
        <v>0</v>
      </c>
      <c r="P161" s="106">
        <v>0</v>
      </c>
      <c r="Q161" s="106">
        <v>0</v>
      </c>
      <c r="R161" s="106">
        <v>0</v>
      </c>
      <c r="S161" s="106">
        <v>0</v>
      </c>
      <c r="T161" s="106">
        <v>0</v>
      </c>
      <c r="U161" s="106">
        <v>0</v>
      </c>
      <c r="V161" s="106">
        <v>0</v>
      </c>
      <c r="W161" s="106">
        <v>0</v>
      </c>
      <c r="X161" s="106">
        <v>0</v>
      </c>
      <c r="Y161" s="106">
        <v>0</v>
      </c>
      <c r="Z161" s="106">
        <v>0</v>
      </c>
      <c r="AA161" s="106">
        <v>0</v>
      </c>
      <c r="AB161" s="106">
        <v>0</v>
      </c>
      <c r="AC161" s="106">
        <v>0</v>
      </c>
      <c r="AD161" s="106">
        <v>0</v>
      </c>
      <c r="AE161" s="106">
        <v>0</v>
      </c>
      <c r="AF161" s="106">
        <v>0</v>
      </c>
      <c r="AG161" s="106">
        <v>0</v>
      </c>
      <c r="AH161" s="106">
        <v>0</v>
      </c>
      <c r="AI161" s="106">
        <v>0</v>
      </c>
      <c r="AJ161" s="106">
        <v>0</v>
      </c>
      <c r="AK161" s="106">
        <v>0</v>
      </c>
      <c r="AL161" s="106">
        <v>0</v>
      </c>
      <c r="AM161" s="106">
        <v>0</v>
      </c>
      <c r="AN161" s="106">
        <v>0</v>
      </c>
      <c r="AO161" s="106">
        <v>0</v>
      </c>
      <c r="AP161" s="106">
        <v>0</v>
      </c>
      <c r="AQ161" s="106">
        <v>0</v>
      </c>
      <c r="AR161" s="106">
        <v>0</v>
      </c>
      <c r="AS161" s="106">
        <v>0</v>
      </c>
      <c r="AT161" s="106">
        <v>0</v>
      </c>
      <c r="AU161" s="106">
        <v>0</v>
      </c>
      <c r="AV161" s="106">
        <v>0</v>
      </c>
      <c r="AW161" s="106">
        <v>0</v>
      </c>
      <c r="AX161" s="106">
        <v>0</v>
      </c>
      <c r="AY161" s="106">
        <v>0</v>
      </c>
    </row>
    <row r="162" spans="1:52">
      <c r="A162" s="109"/>
      <c r="B162" s="130">
        <v>41</v>
      </c>
      <c r="C162" s="106">
        <v>0</v>
      </c>
      <c r="D162" s="106">
        <v>0</v>
      </c>
      <c r="E162" s="106">
        <v>0</v>
      </c>
      <c r="F162" s="106">
        <v>0</v>
      </c>
      <c r="G162" s="106">
        <v>0</v>
      </c>
      <c r="H162" s="106">
        <v>0</v>
      </c>
      <c r="I162" s="106">
        <v>0</v>
      </c>
      <c r="J162" s="106">
        <v>0</v>
      </c>
      <c r="K162" s="106">
        <v>0</v>
      </c>
      <c r="L162" s="106">
        <v>0</v>
      </c>
      <c r="M162" s="106">
        <v>0</v>
      </c>
      <c r="N162" s="106">
        <v>0</v>
      </c>
      <c r="O162" s="106">
        <v>0</v>
      </c>
      <c r="P162" s="106">
        <v>0</v>
      </c>
      <c r="Q162" s="106">
        <v>0</v>
      </c>
      <c r="R162" s="106">
        <v>0</v>
      </c>
      <c r="S162" s="106">
        <v>0</v>
      </c>
      <c r="T162" s="106">
        <v>0</v>
      </c>
      <c r="U162" s="106">
        <v>0</v>
      </c>
      <c r="V162" s="106">
        <v>0</v>
      </c>
      <c r="W162" s="106">
        <v>0</v>
      </c>
      <c r="X162" s="106">
        <v>0</v>
      </c>
      <c r="Y162" s="106">
        <v>0</v>
      </c>
      <c r="Z162" s="106">
        <v>0</v>
      </c>
      <c r="AA162" s="106">
        <v>0</v>
      </c>
      <c r="AB162" s="106">
        <v>0</v>
      </c>
      <c r="AC162" s="106">
        <v>0</v>
      </c>
      <c r="AD162" s="106">
        <v>0</v>
      </c>
      <c r="AE162" s="106">
        <v>0</v>
      </c>
      <c r="AF162" s="106">
        <v>0</v>
      </c>
      <c r="AG162" s="106">
        <v>0</v>
      </c>
      <c r="AH162" s="106">
        <v>0</v>
      </c>
      <c r="AI162" s="106">
        <v>0</v>
      </c>
      <c r="AJ162" s="106">
        <v>0</v>
      </c>
      <c r="AK162" s="106">
        <v>0</v>
      </c>
      <c r="AL162" s="106">
        <v>0</v>
      </c>
      <c r="AM162" s="106">
        <v>0</v>
      </c>
      <c r="AN162" s="106">
        <v>0</v>
      </c>
      <c r="AO162" s="106">
        <v>0</v>
      </c>
      <c r="AP162" s="106">
        <v>0</v>
      </c>
      <c r="AQ162" s="106">
        <v>0</v>
      </c>
      <c r="AR162" s="106">
        <v>0</v>
      </c>
      <c r="AS162" s="106">
        <v>0</v>
      </c>
      <c r="AT162" s="106">
        <v>0</v>
      </c>
      <c r="AU162" s="106">
        <v>0</v>
      </c>
      <c r="AV162" s="106">
        <v>0</v>
      </c>
      <c r="AW162" s="106">
        <v>0</v>
      </c>
      <c r="AX162" s="106">
        <v>0</v>
      </c>
      <c r="AY162" s="106">
        <v>0</v>
      </c>
    </row>
    <row r="163" spans="1:52">
      <c r="A163" s="109"/>
      <c r="B163" s="130">
        <v>42</v>
      </c>
      <c r="C163" s="106">
        <v>0</v>
      </c>
      <c r="D163" s="106">
        <v>0</v>
      </c>
      <c r="E163" s="106">
        <v>0</v>
      </c>
      <c r="F163" s="106">
        <v>0</v>
      </c>
      <c r="G163" s="106">
        <v>0</v>
      </c>
      <c r="H163" s="106">
        <v>0</v>
      </c>
      <c r="I163" s="106">
        <v>0</v>
      </c>
      <c r="J163" s="106">
        <v>0</v>
      </c>
      <c r="K163" s="106">
        <v>0</v>
      </c>
      <c r="L163" s="106">
        <v>0</v>
      </c>
      <c r="M163" s="106">
        <v>0</v>
      </c>
      <c r="N163" s="106">
        <v>0</v>
      </c>
      <c r="O163" s="106">
        <v>0</v>
      </c>
      <c r="P163" s="106">
        <v>0</v>
      </c>
      <c r="Q163" s="106">
        <v>0</v>
      </c>
      <c r="R163" s="106">
        <v>0</v>
      </c>
      <c r="S163" s="106">
        <v>0</v>
      </c>
      <c r="T163" s="106">
        <v>0</v>
      </c>
      <c r="U163" s="106">
        <v>0</v>
      </c>
      <c r="V163" s="106">
        <v>0</v>
      </c>
      <c r="W163" s="106">
        <v>0</v>
      </c>
      <c r="X163" s="106">
        <v>0</v>
      </c>
      <c r="Y163" s="106">
        <v>0</v>
      </c>
      <c r="Z163" s="106">
        <v>0</v>
      </c>
      <c r="AA163" s="106">
        <v>0</v>
      </c>
      <c r="AB163" s="106">
        <v>0</v>
      </c>
      <c r="AC163" s="106">
        <v>0</v>
      </c>
      <c r="AD163" s="106">
        <v>0</v>
      </c>
      <c r="AE163" s="106">
        <v>0</v>
      </c>
      <c r="AF163" s="106">
        <v>0</v>
      </c>
      <c r="AG163" s="106">
        <v>0</v>
      </c>
      <c r="AH163" s="106">
        <v>0</v>
      </c>
      <c r="AI163" s="106">
        <v>0</v>
      </c>
      <c r="AJ163" s="106">
        <v>0</v>
      </c>
      <c r="AK163" s="106">
        <v>0</v>
      </c>
      <c r="AL163" s="106">
        <v>0</v>
      </c>
      <c r="AM163" s="106">
        <v>0</v>
      </c>
      <c r="AN163" s="106">
        <v>0</v>
      </c>
      <c r="AO163" s="106">
        <v>0</v>
      </c>
      <c r="AP163" s="106">
        <v>0</v>
      </c>
      <c r="AQ163" s="106">
        <v>0</v>
      </c>
      <c r="AR163" s="106">
        <v>0</v>
      </c>
      <c r="AS163" s="106">
        <v>0</v>
      </c>
      <c r="AT163" s="106">
        <v>0</v>
      </c>
      <c r="AU163" s="106">
        <v>0</v>
      </c>
      <c r="AV163" s="106">
        <v>0</v>
      </c>
      <c r="AW163" s="106">
        <v>0</v>
      </c>
      <c r="AX163" s="106">
        <v>0</v>
      </c>
      <c r="AY163" s="106">
        <v>0</v>
      </c>
    </row>
    <row r="164" spans="1:52">
      <c r="A164" s="109"/>
      <c r="B164" s="130">
        <v>43</v>
      </c>
      <c r="C164" s="106">
        <v>0</v>
      </c>
      <c r="D164" s="106">
        <v>0</v>
      </c>
      <c r="E164" s="106">
        <v>0</v>
      </c>
      <c r="F164" s="106">
        <v>0</v>
      </c>
      <c r="G164" s="106">
        <v>0</v>
      </c>
      <c r="H164" s="106">
        <v>0</v>
      </c>
      <c r="I164" s="106">
        <v>0</v>
      </c>
      <c r="J164" s="106">
        <v>0</v>
      </c>
      <c r="K164" s="106">
        <v>0</v>
      </c>
      <c r="L164" s="106">
        <v>0</v>
      </c>
      <c r="M164" s="106">
        <v>0</v>
      </c>
      <c r="N164" s="106">
        <v>0</v>
      </c>
      <c r="O164" s="106">
        <v>0</v>
      </c>
      <c r="P164" s="106">
        <v>0</v>
      </c>
      <c r="Q164" s="106">
        <v>0</v>
      </c>
      <c r="R164" s="106">
        <v>0</v>
      </c>
      <c r="S164" s="106">
        <v>0</v>
      </c>
      <c r="T164" s="106">
        <v>0</v>
      </c>
      <c r="U164" s="106">
        <v>0</v>
      </c>
      <c r="V164" s="106">
        <v>0</v>
      </c>
      <c r="W164" s="106">
        <v>0</v>
      </c>
      <c r="X164" s="106">
        <v>0</v>
      </c>
      <c r="Y164" s="106">
        <v>0</v>
      </c>
      <c r="Z164" s="106">
        <v>0</v>
      </c>
      <c r="AA164" s="106">
        <v>0</v>
      </c>
      <c r="AB164" s="106">
        <v>0</v>
      </c>
      <c r="AC164" s="106">
        <v>0</v>
      </c>
      <c r="AD164" s="106">
        <v>0</v>
      </c>
      <c r="AE164" s="106">
        <v>0</v>
      </c>
      <c r="AF164" s="106">
        <v>0</v>
      </c>
      <c r="AG164" s="106">
        <v>0</v>
      </c>
      <c r="AH164" s="106">
        <v>0</v>
      </c>
      <c r="AI164" s="106">
        <v>0</v>
      </c>
      <c r="AJ164" s="106">
        <v>0</v>
      </c>
      <c r="AK164" s="106">
        <v>0</v>
      </c>
      <c r="AL164" s="106">
        <v>0</v>
      </c>
      <c r="AM164" s="106">
        <v>0</v>
      </c>
      <c r="AN164" s="106">
        <v>0</v>
      </c>
      <c r="AO164" s="106">
        <v>0</v>
      </c>
      <c r="AP164" s="106">
        <v>0</v>
      </c>
      <c r="AQ164" s="106">
        <v>0</v>
      </c>
      <c r="AR164" s="106">
        <v>0</v>
      </c>
      <c r="AS164" s="106">
        <v>0</v>
      </c>
      <c r="AT164" s="106">
        <v>0</v>
      </c>
      <c r="AU164" s="106">
        <v>0</v>
      </c>
      <c r="AV164" s="106">
        <v>0</v>
      </c>
      <c r="AW164" s="106">
        <v>0</v>
      </c>
      <c r="AX164" s="106">
        <v>0</v>
      </c>
      <c r="AY164" s="106">
        <v>0</v>
      </c>
    </row>
    <row r="165" spans="1:52">
      <c r="A165" s="109"/>
      <c r="B165" s="130">
        <v>44</v>
      </c>
      <c r="C165" s="106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6">
        <v>0</v>
      </c>
      <c r="J165" s="106">
        <v>0</v>
      </c>
      <c r="K165" s="106">
        <v>0</v>
      </c>
      <c r="L165" s="106">
        <v>0</v>
      </c>
      <c r="M165" s="106">
        <v>0</v>
      </c>
      <c r="N165" s="106">
        <v>0</v>
      </c>
      <c r="O165" s="106">
        <v>0</v>
      </c>
      <c r="P165" s="106">
        <v>0</v>
      </c>
      <c r="Q165" s="106">
        <v>0</v>
      </c>
      <c r="R165" s="106">
        <v>0</v>
      </c>
      <c r="S165" s="106">
        <v>0</v>
      </c>
      <c r="T165" s="106">
        <v>0</v>
      </c>
      <c r="U165" s="106">
        <v>0</v>
      </c>
      <c r="V165" s="106">
        <v>0</v>
      </c>
      <c r="W165" s="106">
        <v>0</v>
      </c>
      <c r="X165" s="106">
        <v>0</v>
      </c>
      <c r="Y165" s="106">
        <v>0</v>
      </c>
      <c r="Z165" s="106">
        <v>0</v>
      </c>
      <c r="AA165" s="106">
        <v>0</v>
      </c>
      <c r="AB165" s="106">
        <v>0</v>
      </c>
      <c r="AC165" s="106">
        <v>0</v>
      </c>
      <c r="AD165" s="106">
        <v>0</v>
      </c>
      <c r="AE165" s="106">
        <v>0</v>
      </c>
      <c r="AF165" s="106">
        <v>0</v>
      </c>
      <c r="AG165" s="106">
        <v>0</v>
      </c>
      <c r="AH165" s="106">
        <v>0</v>
      </c>
      <c r="AI165" s="106">
        <v>0</v>
      </c>
      <c r="AJ165" s="106">
        <v>0</v>
      </c>
      <c r="AK165" s="106">
        <v>0</v>
      </c>
      <c r="AL165" s="106">
        <v>0</v>
      </c>
      <c r="AM165" s="106">
        <v>0</v>
      </c>
      <c r="AN165" s="106">
        <v>0</v>
      </c>
      <c r="AO165" s="106">
        <v>0</v>
      </c>
      <c r="AP165" s="106">
        <v>0</v>
      </c>
      <c r="AQ165" s="106">
        <v>0</v>
      </c>
      <c r="AR165" s="106">
        <v>0</v>
      </c>
      <c r="AS165" s="106">
        <v>0</v>
      </c>
      <c r="AT165" s="106">
        <v>0</v>
      </c>
      <c r="AU165" s="106">
        <v>0</v>
      </c>
      <c r="AV165" s="106">
        <v>0</v>
      </c>
      <c r="AW165" s="106">
        <v>0</v>
      </c>
      <c r="AX165" s="106">
        <v>0</v>
      </c>
      <c r="AY165" s="106">
        <v>0</v>
      </c>
    </row>
    <row r="166" spans="1:52">
      <c r="A166" s="109"/>
      <c r="B166" s="130">
        <v>45</v>
      </c>
      <c r="C166" s="106">
        <v>0</v>
      </c>
      <c r="D166" s="106">
        <v>0</v>
      </c>
      <c r="E166" s="106">
        <v>0</v>
      </c>
      <c r="F166" s="106">
        <v>0</v>
      </c>
      <c r="G166" s="106">
        <v>0</v>
      </c>
      <c r="H166" s="106">
        <v>0</v>
      </c>
      <c r="I166" s="106">
        <v>0</v>
      </c>
      <c r="J166" s="106">
        <v>0</v>
      </c>
      <c r="K166" s="106">
        <v>0</v>
      </c>
      <c r="L166" s="106">
        <v>0</v>
      </c>
      <c r="M166" s="106">
        <v>0</v>
      </c>
      <c r="N166" s="106">
        <v>0</v>
      </c>
      <c r="O166" s="106">
        <v>0</v>
      </c>
      <c r="P166" s="106">
        <v>0</v>
      </c>
      <c r="Q166" s="106">
        <v>0</v>
      </c>
      <c r="R166" s="106">
        <v>0</v>
      </c>
      <c r="S166" s="106">
        <v>0</v>
      </c>
      <c r="T166" s="106">
        <v>0</v>
      </c>
      <c r="U166" s="106">
        <v>0</v>
      </c>
      <c r="V166" s="106">
        <v>0</v>
      </c>
      <c r="W166" s="106">
        <v>0</v>
      </c>
      <c r="X166" s="106">
        <v>0</v>
      </c>
      <c r="Y166" s="106">
        <v>0</v>
      </c>
      <c r="Z166" s="106">
        <v>0</v>
      </c>
      <c r="AA166" s="106">
        <v>0</v>
      </c>
      <c r="AB166" s="106">
        <v>0</v>
      </c>
      <c r="AC166" s="106">
        <v>0</v>
      </c>
      <c r="AD166" s="106">
        <v>0</v>
      </c>
      <c r="AE166" s="106">
        <v>0</v>
      </c>
      <c r="AF166" s="106">
        <v>0</v>
      </c>
      <c r="AG166" s="106">
        <v>0</v>
      </c>
      <c r="AH166" s="106">
        <v>0</v>
      </c>
      <c r="AI166" s="106">
        <v>0</v>
      </c>
      <c r="AJ166" s="106">
        <v>0</v>
      </c>
      <c r="AK166" s="106">
        <v>0</v>
      </c>
      <c r="AL166" s="106">
        <v>0</v>
      </c>
      <c r="AM166" s="106">
        <v>0</v>
      </c>
      <c r="AN166" s="106">
        <v>0</v>
      </c>
      <c r="AO166" s="106">
        <v>0</v>
      </c>
      <c r="AP166" s="106">
        <v>0</v>
      </c>
      <c r="AQ166" s="106">
        <v>0</v>
      </c>
      <c r="AR166" s="106">
        <v>0</v>
      </c>
      <c r="AS166" s="106">
        <v>0</v>
      </c>
      <c r="AT166" s="106">
        <v>0</v>
      </c>
      <c r="AU166" s="106">
        <v>0</v>
      </c>
      <c r="AV166" s="106">
        <v>0</v>
      </c>
      <c r="AW166" s="106">
        <v>0</v>
      </c>
      <c r="AX166" s="106">
        <v>0</v>
      </c>
      <c r="AY166" s="106">
        <v>0</v>
      </c>
    </row>
    <row r="167" spans="1:52">
      <c r="A167" s="109"/>
      <c r="B167" s="130">
        <v>46</v>
      </c>
      <c r="C167" s="106">
        <v>0</v>
      </c>
      <c r="D167" s="106">
        <v>0</v>
      </c>
      <c r="E167" s="106">
        <v>0</v>
      </c>
      <c r="F167" s="106">
        <v>0</v>
      </c>
      <c r="G167" s="106">
        <v>0</v>
      </c>
      <c r="H167" s="106">
        <v>0</v>
      </c>
      <c r="I167" s="106">
        <v>0</v>
      </c>
      <c r="J167" s="106">
        <v>0</v>
      </c>
      <c r="K167" s="106">
        <v>0</v>
      </c>
      <c r="L167" s="106">
        <v>0</v>
      </c>
      <c r="M167" s="106">
        <v>0</v>
      </c>
      <c r="N167" s="106">
        <v>0</v>
      </c>
      <c r="O167" s="106">
        <v>0</v>
      </c>
      <c r="P167" s="106">
        <v>0</v>
      </c>
      <c r="Q167" s="106">
        <v>0</v>
      </c>
      <c r="R167" s="106">
        <v>0</v>
      </c>
      <c r="S167" s="106">
        <v>0</v>
      </c>
      <c r="T167" s="106">
        <v>0</v>
      </c>
      <c r="U167" s="106">
        <v>0</v>
      </c>
      <c r="V167" s="106">
        <v>0</v>
      </c>
      <c r="W167" s="106">
        <v>0</v>
      </c>
      <c r="X167" s="106">
        <v>0</v>
      </c>
      <c r="Y167" s="106">
        <v>0</v>
      </c>
      <c r="Z167" s="106">
        <v>0</v>
      </c>
      <c r="AA167" s="106">
        <v>0</v>
      </c>
      <c r="AB167" s="106">
        <v>0</v>
      </c>
      <c r="AC167" s="106">
        <v>0</v>
      </c>
      <c r="AD167" s="106">
        <v>0</v>
      </c>
      <c r="AE167" s="106">
        <v>0</v>
      </c>
      <c r="AF167" s="106">
        <v>0</v>
      </c>
      <c r="AG167" s="106">
        <v>0</v>
      </c>
      <c r="AH167" s="106">
        <v>0</v>
      </c>
      <c r="AI167" s="106">
        <v>0</v>
      </c>
      <c r="AJ167" s="106">
        <v>0</v>
      </c>
      <c r="AK167" s="106">
        <v>0</v>
      </c>
      <c r="AL167" s="106">
        <v>0</v>
      </c>
      <c r="AM167" s="106">
        <v>0</v>
      </c>
      <c r="AN167" s="106">
        <v>0</v>
      </c>
      <c r="AO167" s="106">
        <v>0</v>
      </c>
      <c r="AP167" s="106">
        <v>0</v>
      </c>
      <c r="AQ167" s="106">
        <v>0</v>
      </c>
      <c r="AR167" s="106">
        <v>0</v>
      </c>
      <c r="AS167" s="106">
        <v>0</v>
      </c>
      <c r="AT167" s="106">
        <v>0</v>
      </c>
      <c r="AU167" s="106">
        <v>0</v>
      </c>
      <c r="AV167" s="106">
        <v>0</v>
      </c>
      <c r="AW167" s="106">
        <v>0</v>
      </c>
      <c r="AX167" s="106">
        <v>0</v>
      </c>
      <c r="AY167" s="106">
        <v>0</v>
      </c>
    </row>
    <row r="168" spans="1:52">
      <c r="A168" s="109"/>
      <c r="B168" s="130">
        <v>47</v>
      </c>
      <c r="C168" s="106">
        <v>0</v>
      </c>
      <c r="D168" s="106">
        <v>0</v>
      </c>
      <c r="E168" s="106">
        <v>0</v>
      </c>
      <c r="F168" s="106">
        <v>0</v>
      </c>
      <c r="G168" s="106">
        <v>0</v>
      </c>
      <c r="H168" s="106">
        <v>0</v>
      </c>
      <c r="I168" s="106">
        <v>0</v>
      </c>
      <c r="J168" s="106">
        <v>0</v>
      </c>
      <c r="K168" s="106">
        <v>0</v>
      </c>
      <c r="L168" s="106">
        <v>0</v>
      </c>
      <c r="M168" s="106">
        <v>0</v>
      </c>
      <c r="N168" s="106">
        <v>0</v>
      </c>
      <c r="O168" s="106">
        <v>0</v>
      </c>
      <c r="P168" s="106">
        <v>0</v>
      </c>
      <c r="Q168" s="106">
        <v>0</v>
      </c>
      <c r="R168" s="106">
        <v>0</v>
      </c>
      <c r="S168" s="106">
        <v>0</v>
      </c>
      <c r="T168" s="106">
        <v>0</v>
      </c>
      <c r="U168" s="106">
        <v>0</v>
      </c>
      <c r="V168" s="106">
        <v>0</v>
      </c>
      <c r="W168" s="106">
        <v>0</v>
      </c>
      <c r="X168" s="106">
        <v>0</v>
      </c>
      <c r="Y168" s="106">
        <v>0</v>
      </c>
      <c r="Z168" s="106">
        <v>0</v>
      </c>
      <c r="AA168" s="106">
        <v>0</v>
      </c>
      <c r="AB168" s="106">
        <v>0</v>
      </c>
      <c r="AC168" s="106">
        <v>0</v>
      </c>
      <c r="AD168" s="106">
        <v>0</v>
      </c>
      <c r="AE168" s="106">
        <v>0</v>
      </c>
      <c r="AF168" s="106">
        <v>0</v>
      </c>
      <c r="AG168" s="106">
        <v>0</v>
      </c>
      <c r="AH168" s="106">
        <v>0</v>
      </c>
      <c r="AI168" s="106">
        <v>0</v>
      </c>
      <c r="AJ168" s="106">
        <v>0</v>
      </c>
      <c r="AK168" s="106">
        <v>0</v>
      </c>
      <c r="AL168" s="106">
        <v>0</v>
      </c>
      <c r="AM168" s="106">
        <v>0</v>
      </c>
      <c r="AN168" s="106">
        <v>0</v>
      </c>
      <c r="AO168" s="106">
        <v>0</v>
      </c>
      <c r="AP168" s="106">
        <v>0</v>
      </c>
      <c r="AQ168" s="106">
        <v>0</v>
      </c>
      <c r="AR168" s="106">
        <v>0</v>
      </c>
      <c r="AS168" s="106">
        <v>0</v>
      </c>
      <c r="AT168" s="106">
        <v>0</v>
      </c>
      <c r="AU168" s="106">
        <v>0</v>
      </c>
      <c r="AV168" s="106">
        <v>0</v>
      </c>
      <c r="AW168" s="106">
        <v>0</v>
      </c>
      <c r="AX168" s="106">
        <v>0</v>
      </c>
      <c r="AY168" s="106">
        <v>0</v>
      </c>
    </row>
    <row r="169" spans="1:52">
      <c r="A169" s="109"/>
      <c r="B169" s="130">
        <v>48</v>
      </c>
      <c r="C169" s="106">
        <v>0</v>
      </c>
      <c r="D169" s="106">
        <v>0</v>
      </c>
      <c r="E169" s="106">
        <v>0</v>
      </c>
      <c r="F169" s="106">
        <v>0</v>
      </c>
      <c r="G169" s="106">
        <v>0</v>
      </c>
      <c r="H169" s="106">
        <v>0</v>
      </c>
      <c r="I169" s="106">
        <v>0</v>
      </c>
      <c r="J169" s="106">
        <v>0</v>
      </c>
      <c r="K169" s="106">
        <v>0</v>
      </c>
      <c r="L169" s="106">
        <v>0</v>
      </c>
      <c r="M169" s="106">
        <v>0</v>
      </c>
      <c r="N169" s="106">
        <v>0</v>
      </c>
      <c r="O169" s="106">
        <v>0</v>
      </c>
      <c r="P169" s="106">
        <v>0</v>
      </c>
      <c r="Q169" s="106">
        <v>0</v>
      </c>
      <c r="R169" s="106">
        <v>0</v>
      </c>
      <c r="S169" s="106">
        <v>0</v>
      </c>
      <c r="T169" s="106">
        <v>0</v>
      </c>
      <c r="U169" s="106">
        <v>0</v>
      </c>
      <c r="V169" s="106">
        <v>0</v>
      </c>
      <c r="W169" s="106">
        <v>0</v>
      </c>
      <c r="X169" s="106">
        <v>0</v>
      </c>
      <c r="Y169" s="106">
        <v>0</v>
      </c>
      <c r="Z169" s="106">
        <v>0</v>
      </c>
      <c r="AA169" s="106">
        <v>0</v>
      </c>
      <c r="AB169" s="106">
        <v>0</v>
      </c>
      <c r="AC169" s="106">
        <v>0</v>
      </c>
      <c r="AD169" s="106">
        <v>0</v>
      </c>
      <c r="AE169" s="106">
        <v>0</v>
      </c>
      <c r="AF169" s="106">
        <v>0</v>
      </c>
      <c r="AG169" s="106">
        <v>0</v>
      </c>
      <c r="AH169" s="106">
        <v>0</v>
      </c>
      <c r="AI169" s="106">
        <v>0</v>
      </c>
      <c r="AJ169" s="106">
        <v>0</v>
      </c>
      <c r="AK169" s="106">
        <v>0</v>
      </c>
      <c r="AL169" s="106">
        <v>0</v>
      </c>
      <c r="AM169" s="106">
        <v>0</v>
      </c>
      <c r="AN169" s="106">
        <v>0</v>
      </c>
      <c r="AO169" s="106">
        <v>0</v>
      </c>
      <c r="AP169" s="106">
        <v>0</v>
      </c>
      <c r="AQ169" s="106">
        <v>0</v>
      </c>
      <c r="AR169" s="106">
        <v>0</v>
      </c>
      <c r="AS169" s="106">
        <v>0</v>
      </c>
      <c r="AT169" s="106">
        <v>0</v>
      </c>
      <c r="AU169" s="106">
        <v>0</v>
      </c>
      <c r="AV169" s="106">
        <v>0</v>
      </c>
      <c r="AW169" s="106">
        <v>0</v>
      </c>
      <c r="AX169" s="106">
        <v>0</v>
      </c>
      <c r="AY169" s="106">
        <v>0</v>
      </c>
    </row>
    <row r="170" spans="1:52">
      <c r="A170" s="128"/>
      <c r="B170" s="132" t="s">
        <v>296</v>
      </c>
      <c r="C170" s="114">
        <v>0</v>
      </c>
      <c r="D170" s="125">
        <v>0</v>
      </c>
      <c r="E170" s="125">
        <v>0</v>
      </c>
      <c r="F170" s="125">
        <v>0</v>
      </c>
      <c r="G170" s="125">
        <v>0</v>
      </c>
      <c r="H170" s="125">
        <v>0</v>
      </c>
      <c r="I170" s="125">
        <v>0</v>
      </c>
      <c r="J170" s="125">
        <v>0</v>
      </c>
      <c r="K170" s="125">
        <v>0</v>
      </c>
      <c r="L170" s="125">
        <v>0</v>
      </c>
      <c r="M170" s="125">
        <v>0</v>
      </c>
      <c r="N170" s="125">
        <v>0</v>
      </c>
      <c r="O170" s="125">
        <v>0</v>
      </c>
      <c r="P170" s="125">
        <v>0</v>
      </c>
      <c r="Q170" s="125">
        <v>0</v>
      </c>
      <c r="R170" s="125">
        <v>0</v>
      </c>
      <c r="S170" s="125">
        <v>0</v>
      </c>
      <c r="T170" s="125">
        <v>0</v>
      </c>
      <c r="U170" s="125">
        <v>0</v>
      </c>
      <c r="V170" s="125">
        <v>0</v>
      </c>
      <c r="W170" s="125">
        <v>0</v>
      </c>
      <c r="X170" s="125">
        <v>0</v>
      </c>
      <c r="Y170" s="125">
        <v>0</v>
      </c>
      <c r="Z170" s="125">
        <v>0</v>
      </c>
      <c r="AA170" s="125">
        <v>0</v>
      </c>
      <c r="AB170" s="125">
        <v>0</v>
      </c>
      <c r="AC170" s="125">
        <v>0</v>
      </c>
      <c r="AD170" s="125">
        <v>0</v>
      </c>
      <c r="AE170" s="125">
        <v>0</v>
      </c>
      <c r="AF170" s="125">
        <v>0</v>
      </c>
      <c r="AG170" s="125">
        <v>0</v>
      </c>
      <c r="AH170" s="125">
        <v>0</v>
      </c>
      <c r="AI170" s="125">
        <v>0</v>
      </c>
      <c r="AJ170" s="125">
        <v>0</v>
      </c>
      <c r="AK170" s="125">
        <v>0</v>
      </c>
      <c r="AL170" s="125">
        <v>0</v>
      </c>
      <c r="AM170" s="125">
        <v>0</v>
      </c>
      <c r="AN170" s="125">
        <v>0</v>
      </c>
      <c r="AO170" s="125">
        <v>0</v>
      </c>
      <c r="AP170" s="125">
        <v>0</v>
      </c>
      <c r="AQ170" s="125">
        <v>0</v>
      </c>
      <c r="AR170" s="125">
        <v>0</v>
      </c>
      <c r="AS170" s="125">
        <v>0</v>
      </c>
      <c r="AT170" s="125">
        <v>0</v>
      </c>
      <c r="AU170" s="125">
        <v>0</v>
      </c>
      <c r="AV170" s="125">
        <v>0</v>
      </c>
      <c r="AW170" s="125">
        <v>0</v>
      </c>
      <c r="AX170" s="125">
        <v>0</v>
      </c>
      <c r="AY170" s="125">
        <v>0</v>
      </c>
      <c r="AZ170" s="107">
        <f>SUM($D170:$AY170)</f>
        <v>0</v>
      </c>
    </row>
    <row r="172" spans="1:52">
      <c r="A172" s="102" t="s">
        <v>124</v>
      </c>
      <c r="B172" s="133" t="s">
        <v>297</v>
      </c>
      <c r="C172" s="134">
        <v>0.30256926631890069</v>
      </c>
      <c r="D172" s="134">
        <v>0.38</v>
      </c>
      <c r="E172" s="134">
        <v>0.38</v>
      </c>
      <c r="F172" s="134">
        <v>0.38</v>
      </c>
      <c r="G172" s="134">
        <v>0.38</v>
      </c>
      <c r="H172" s="134">
        <v>0.38</v>
      </c>
      <c r="I172" s="134">
        <v>0.38</v>
      </c>
      <c r="J172" s="134">
        <v>0.38</v>
      </c>
      <c r="K172" s="134">
        <v>0.38</v>
      </c>
      <c r="L172" s="134">
        <v>0.38</v>
      </c>
      <c r="M172" s="134">
        <v>0.38</v>
      </c>
      <c r="N172" s="134">
        <v>0.38</v>
      </c>
      <c r="O172" s="134">
        <v>0.38</v>
      </c>
      <c r="P172" s="134">
        <v>0.38</v>
      </c>
      <c r="Q172" s="134">
        <v>0.38</v>
      </c>
      <c r="R172" s="134">
        <v>0.38</v>
      </c>
      <c r="S172" s="134">
        <v>0.38</v>
      </c>
      <c r="T172" s="134">
        <v>0.38</v>
      </c>
      <c r="U172" s="134">
        <v>0.38</v>
      </c>
      <c r="V172" s="134">
        <v>0.38</v>
      </c>
      <c r="W172" s="134">
        <v>0.38</v>
      </c>
      <c r="X172" s="134">
        <v>0.38</v>
      </c>
      <c r="Y172" s="134">
        <v>0.38</v>
      </c>
      <c r="Z172" s="134">
        <v>0.38</v>
      </c>
      <c r="AA172" s="134">
        <v>0.38</v>
      </c>
      <c r="AB172" s="134">
        <v>0.38</v>
      </c>
      <c r="AC172" s="134">
        <v>0.38</v>
      </c>
      <c r="AD172" s="134">
        <v>0.38</v>
      </c>
      <c r="AE172" s="134">
        <v>0.38</v>
      </c>
      <c r="AF172" s="134">
        <v>0.38</v>
      </c>
      <c r="AG172" s="134">
        <v>0.38</v>
      </c>
      <c r="AH172" s="134">
        <v>0.38</v>
      </c>
      <c r="AI172" s="134">
        <v>0.38</v>
      </c>
      <c r="AJ172" s="134">
        <v>0.38</v>
      </c>
      <c r="AK172" s="134">
        <v>0.38</v>
      </c>
      <c r="AL172" s="134">
        <v>0.38</v>
      </c>
      <c r="AM172" s="134">
        <v>0.38</v>
      </c>
      <c r="AN172" s="134">
        <v>0.38</v>
      </c>
      <c r="AO172" s="134">
        <v>0.38</v>
      </c>
      <c r="AP172" s="134">
        <v>0.38</v>
      </c>
      <c r="AQ172" s="134">
        <v>0.38</v>
      </c>
      <c r="AR172" s="134">
        <v>0.38</v>
      </c>
      <c r="AS172" s="134">
        <v>0.38</v>
      </c>
      <c r="AT172" s="134">
        <v>0.38</v>
      </c>
      <c r="AU172" s="134">
        <v>0.38</v>
      </c>
      <c r="AV172" s="134">
        <v>0.38</v>
      </c>
      <c r="AW172" s="134">
        <v>0.38</v>
      </c>
      <c r="AX172" s="134">
        <v>0.38</v>
      </c>
      <c r="AY172" s="134">
        <v>0.38</v>
      </c>
    </row>
    <row r="174" spans="1:52">
      <c r="A174" s="102" t="s">
        <v>272</v>
      </c>
    </row>
    <row r="175" spans="1:52">
      <c r="A175" s="135" t="s">
        <v>125</v>
      </c>
      <c r="B175" s="135" t="s">
        <v>298</v>
      </c>
      <c r="C175" s="124" t="s">
        <v>293</v>
      </c>
      <c r="D175" s="124">
        <f t="shared" ref="D175:AY175" si="1">SUM(D95:D98)</f>
        <v>13083.37282256147</v>
      </c>
      <c r="E175" s="124">
        <f t="shared" si="1"/>
        <v>10364.25205647654</v>
      </c>
      <c r="F175" s="124">
        <f t="shared" si="1"/>
        <v>5225.4635942915666</v>
      </c>
      <c r="G175" s="124">
        <f t="shared" si="1"/>
        <v>2329.3428282066352</v>
      </c>
      <c r="H175" s="124">
        <f t="shared" si="1"/>
        <v>0</v>
      </c>
      <c r="I175" s="124">
        <f t="shared" si="1"/>
        <v>0</v>
      </c>
      <c r="J175" s="124">
        <f t="shared" si="1"/>
        <v>0</v>
      </c>
      <c r="K175" s="124">
        <f t="shared" si="1"/>
        <v>0</v>
      </c>
      <c r="L175" s="124">
        <f t="shared" si="1"/>
        <v>0</v>
      </c>
      <c r="M175" s="124">
        <f t="shared" si="1"/>
        <v>0</v>
      </c>
      <c r="N175" s="124">
        <f t="shared" si="1"/>
        <v>0</v>
      </c>
      <c r="O175" s="124">
        <f t="shared" si="1"/>
        <v>0</v>
      </c>
      <c r="P175" s="124">
        <f t="shared" si="1"/>
        <v>0</v>
      </c>
      <c r="Q175" s="124">
        <f t="shared" si="1"/>
        <v>0</v>
      </c>
      <c r="R175" s="124">
        <f t="shared" si="1"/>
        <v>0</v>
      </c>
      <c r="S175" s="124">
        <f t="shared" si="1"/>
        <v>0</v>
      </c>
      <c r="T175" s="124">
        <f t="shared" si="1"/>
        <v>0</v>
      </c>
      <c r="U175" s="124">
        <f t="shared" si="1"/>
        <v>0</v>
      </c>
      <c r="V175" s="124">
        <f t="shared" si="1"/>
        <v>0</v>
      </c>
      <c r="W175" s="124">
        <f t="shared" si="1"/>
        <v>0</v>
      </c>
      <c r="X175" s="124">
        <f t="shared" si="1"/>
        <v>0</v>
      </c>
      <c r="Y175" s="124">
        <f t="shared" si="1"/>
        <v>0</v>
      </c>
      <c r="Z175" s="124">
        <f t="shared" si="1"/>
        <v>0</v>
      </c>
      <c r="AA175" s="124">
        <f t="shared" si="1"/>
        <v>0</v>
      </c>
      <c r="AB175" s="124">
        <f t="shared" si="1"/>
        <v>0</v>
      </c>
      <c r="AC175" s="124">
        <f t="shared" si="1"/>
        <v>0</v>
      </c>
      <c r="AD175" s="124">
        <f t="shared" si="1"/>
        <v>0</v>
      </c>
      <c r="AE175" s="124">
        <f t="shared" si="1"/>
        <v>0</v>
      </c>
      <c r="AF175" s="124">
        <f t="shared" si="1"/>
        <v>0</v>
      </c>
      <c r="AG175" s="124">
        <f t="shared" si="1"/>
        <v>0</v>
      </c>
      <c r="AH175" s="124">
        <f t="shared" si="1"/>
        <v>0</v>
      </c>
      <c r="AI175" s="124">
        <f t="shared" si="1"/>
        <v>0</v>
      </c>
      <c r="AJ175" s="124">
        <f t="shared" si="1"/>
        <v>0</v>
      </c>
      <c r="AK175" s="124">
        <f t="shared" si="1"/>
        <v>0</v>
      </c>
      <c r="AL175" s="124">
        <f t="shared" si="1"/>
        <v>0</v>
      </c>
      <c r="AM175" s="124">
        <f t="shared" si="1"/>
        <v>0</v>
      </c>
      <c r="AN175" s="124">
        <f t="shared" si="1"/>
        <v>0</v>
      </c>
      <c r="AO175" s="124">
        <f t="shared" si="1"/>
        <v>0</v>
      </c>
      <c r="AP175" s="124">
        <f t="shared" si="1"/>
        <v>0</v>
      </c>
      <c r="AQ175" s="124">
        <f t="shared" si="1"/>
        <v>0</v>
      </c>
      <c r="AR175" s="124">
        <f t="shared" si="1"/>
        <v>0</v>
      </c>
      <c r="AS175" s="124">
        <f t="shared" si="1"/>
        <v>0</v>
      </c>
      <c r="AT175" s="124">
        <f t="shared" si="1"/>
        <v>0</v>
      </c>
      <c r="AU175" s="124">
        <f t="shared" si="1"/>
        <v>0</v>
      </c>
      <c r="AV175" s="124">
        <f t="shared" si="1"/>
        <v>0</v>
      </c>
      <c r="AW175" s="124">
        <f t="shared" si="1"/>
        <v>0</v>
      </c>
      <c r="AX175" s="124">
        <f t="shared" si="1"/>
        <v>0</v>
      </c>
      <c r="AY175" s="124">
        <f t="shared" si="1"/>
        <v>0</v>
      </c>
    </row>
    <row r="176" spans="1:52">
      <c r="A176" s="125"/>
      <c r="B176" s="136" t="s">
        <v>299</v>
      </c>
      <c r="C176" s="125" t="s">
        <v>293</v>
      </c>
      <c r="D176" s="125">
        <v>828</v>
      </c>
      <c r="E176" s="125">
        <v>755</v>
      </c>
      <c r="F176" s="125">
        <v>511</v>
      </c>
      <c r="G176" s="125">
        <v>623</v>
      </c>
      <c r="H176" s="125">
        <v>0</v>
      </c>
      <c r="I176" s="125">
        <v>0</v>
      </c>
      <c r="J176" s="125">
        <v>0</v>
      </c>
      <c r="K176" s="125">
        <v>0</v>
      </c>
      <c r="L176" s="125">
        <v>0</v>
      </c>
      <c r="M176" s="125">
        <v>0</v>
      </c>
      <c r="N176" s="125">
        <v>0</v>
      </c>
      <c r="O176" s="125">
        <v>0</v>
      </c>
      <c r="P176" s="125">
        <v>0</v>
      </c>
      <c r="Q176" s="125">
        <v>0</v>
      </c>
      <c r="R176" s="125">
        <v>0</v>
      </c>
      <c r="S176" s="125">
        <v>0</v>
      </c>
      <c r="T176" s="125">
        <v>0</v>
      </c>
      <c r="U176" s="125">
        <v>0</v>
      </c>
      <c r="V176" s="125">
        <v>0</v>
      </c>
      <c r="W176" s="125">
        <v>0</v>
      </c>
      <c r="X176" s="125">
        <v>0</v>
      </c>
      <c r="Y176" s="125">
        <v>0</v>
      </c>
      <c r="Z176" s="125">
        <v>0</v>
      </c>
      <c r="AA176" s="125">
        <v>0</v>
      </c>
      <c r="AB176" s="125">
        <v>0</v>
      </c>
      <c r="AC176" s="125">
        <v>0</v>
      </c>
      <c r="AD176" s="125">
        <v>0</v>
      </c>
      <c r="AE176" s="125">
        <v>0</v>
      </c>
      <c r="AF176" s="125">
        <v>0</v>
      </c>
      <c r="AG176" s="125">
        <v>0</v>
      </c>
      <c r="AH176" s="125">
        <v>0</v>
      </c>
      <c r="AI176" s="125">
        <v>0</v>
      </c>
      <c r="AJ176" s="125">
        <v>0</v>
      </c>
      <c r="AK176" s="125">
        <v>0</v>
      </c>
      <c r="AL176" s="125">
        <v>0</v>
      </c>
      <c r="AM176" s="125">
        <v>0</v>
      </c>
      <c r="AN176" s="125">
        <v>0</v>
      </c>
      <c r="AO176" s="125">
        <v>0</v>
      </c>
      <c r="AP176" s="125">
        <v>0</v>
      </c>
      <c r="AQ176" s="125">
        <v>0</v>
      </c>
      <c r="AR176" s="125">
        <v>0</v>
      </c>
      <c r="AS176" s="125">
        <v>0</v>
      </c>
      <c r="AT176" s="125">
        <v>0</v>
      </c>
      <c r="AU176" s="125">
        <v>0</v>
      </c>
      <c r="AV176" s="125">
        <v>0</v>
      </c>
      <c r="AW176" s="125">
        <v>0</v>
      </c>
      <c r="AX176" s="125">
        <v>0</v>
      </c>
      <c r="AY176" s="125">
        <v>0</v>
      </c>
    </row>
    <row r="177" spans="1:51">
      <c r="A177" s="135" t="s">
        <v>133</v>
      </c>
      <c r="B177" s="135" t="s">
        <v>298</v>
      </c>
      <c r="C177" s="124" t="s">
        <v>293</v>
      </c>
      <c r="D177" s="124">
        <f t="shared" ref="D177:AY177" si="2">SUM(D100:D107)</f>
        <v>3831.1458725006469</v>
      </c>
      <c r="E177" s="124">
        <f t="shared" si="2"/>
        <v>3186.1458725006469</v>
      </c>
      <c r="F177" s="124">
        <f t="shared" si="2"/>
        <v>4705.8135686006935</v>
      </c>
      <c r="G177" s="124">
        <f t="shared" si="2"/>
        <v>4161.8135686006945</v>
      </c>
      <c r="H177" s="124">
        <f t="shared" si="2"/>
        <v>4474.8910970750785</v>
      </c>
      <c r="I177" s="124">
        <f t="shared" si="2"/>
        <v>3050.3839630966563</v>
      </c>
      <c r="J177" s="124">
        <f t="shared" si="2"/>
        <v>2244.7122812965417</v>
      </c>
      <c r="K177" s="124">
        <f t="shared" si="2"/>
        <v>2174.4497797192062</v>
      </c>
      <c r="L177" s="124">
        <f t="shared" si="2"/>
        <v>2064.3897531279658</v>
      </c>
      <c r="M177" s="124">
        <f t="shared" si="2"/>
        <v>1990.326547029694</v>
      </c>
      <c r="N177" s="124">
        <f t="shared" si="2"/>
        <v>2138.9253034047942</v>
      </c>
      <c r="O177" s="124">
        <f t="shared" si="2"/>
        <v>1946.9791005313898</v>
      </c>
      <c r="P177" s="124">
        <f t="shared" si="2"/>
        <v>1956.0809798665566</v>
      </c>
      <c r="Q177" s="124">
        <f t="shared" si="2"/>
        <v>1854.7307747762413</v>
      </c>
      <c r="R177" s="124">
        <f t="shared" si="2"/>
        <v>2048.6645137934615</v>
      </c>
      <c r="S177" s="124">
        <f t="shared" si="2"/>
        <v>1909.7284816819958</v>
      </c>
      <c r="T177" s="124">
        <f t="shared" si="2"/>
        <v>1833.462679072438</v>
      </c>
      <c r="U177" s="124">
        <f t="shared" si="2"/>
        <v>1684.3548361440799</v>
      </c>
      <c r="V177" s="124">
        <f t="shared" si="2"/>
        <v>1911.6529078876897</v>
      </c>
      <c r="W177" s="124">
        <f t="shared" si="2"/>
        <v>1732.3245282633457</v>
      </c>
      <c r="X177" s="124">
        <f t="shared" si="2"/>
        <v>1676.0925858733449</v>
      </c>
      <c r="Y177" s="124">
        <f t="shared" si="2"/>
        <v>1172.1894409718086</v>
      </c>
      <c r="Z177" s="124">
        <f t="shared" si="2"/>
        <v>1696.0224082047309</v>
      </c>
      <c r="AA177" s="124">
        <f t="shared" si="2"/>
        <v>1313.595685072057</v>
      </c>
      <c r="AB177" s="124">
        <f t="shared" si="2"/>
        <v>1731.2504534053405</v>
      </c>
      <c r="AC177" s="124">
        <f t="shared" si="2"/>
        <v>1508.6795463342626</v>
      </c>
      <c r="AD177" s="124">
        <f t="shared" si="2"/>
        <v>1797.4832112268973</v>
      </c>
      <c r="AE177" s="124">
        <f t="shared" si="2"/>
        <v>1578.454062893632</v>
      </c>
      <c r="AF177" s="124">
        <f t="shared" si="2"/>
        <v>1894.5797822849891</v>
      </c>
      <c r="AG177" s="124">
        <f t="shared" si="2"/>
        <v>1716.7094443199817</v>
      </c>
      <c r="AH177" s="124">
        <f t="shared" si="2"/>
        <v>1800.9992004333835</v>
      </c>
      <c r="AI177" s="124">
        <f t="shared" si="2"/>
        <v>1460.7466022582435</v>
      </c>
      <c r="AJ177" s="124">
        <f t="shared" si="2"/>
        <v>1759.4020999486324</v>
      </c>
      <c r="AK177" s="124">
        <f t="shared" si="2"/>
        <v>1295.2167741181756</v>
      </c>
      <c r="AL177" s="124">
        <f t="shared" si="2"/>
        <v>1350.3557968541681</v>
      </c>
      <c r="AM177" s="124">
        <f t="shared" si="2"/>
        <v>576.70251452902994</v>
      </c>
      <c r="AN177" s="124">
        <f t="shared" si="2"/>
        <v>1808.5167054220772</v>
      </c>
      <c r="AO177" s="124">
        <f t="shared" si="2"/>
        <v>776.51670542207705</v>
      </c>
      <c r="AP177" s="124">
        <f t="shared" si="2"/>
        <v>2134.0626445615608</v>
      </c>
      <c r="AQ177" s="124">
        <f t="shared" si="2"/>
        <v>1926.9086759290778</v>
      </c>
      <c r="AR177" s="124">
        <f t="shared" si="2"/>
        <v>874.90867592907784</v>
      </c>
      <c r="AS177" s="124">
        <f t="shared" si="2"/>
        <v>1618.4375469384345</v>
      </c>
      <c r="AT177" s="124">
        <f t="shared" si="2"/>
        <v>981.2936494149908</v>
      </c>
      <c r="AU177" s="124">
        <f t="shared" si="2"/>
        <v>2084.1333688617187</v>
      </c>
      <c r="AV177" s="124">
        <f t="shared" si="2"/>
        <v>2002.5191322606588</v>
      </c>
      <c r="AW177" s="124">
        <f t="shared" si="2"/>
        <v>1988.532741953511</v>
      </c>
      <c r="AX177" s="124">
        <f t="shared" si="2"/>
        <v>1054.532741953511</v>
      </c>
      <c r="AY177" s="124">
        <f t="shared" si="2"/>
        <v>350</v>
      </c>
    </row>
    <row r="178" spans="1:51">
      <c r="A178" s="125"/>
      <c r="B178" s="136" t="s">
        <v>299</v>
      </c>
      <c r="C178" s="125" t="s">
        <v>293</v>
      </c>
      <c r="D178" s="125">
        <v>1010</v>
      </c>
      <c r="E178" s="125">
        <v>767</v>
      </c>
      <c r="F178" s="125">
        <v>1094</v>
      </c>
      <c r="G178" s="125">
        <v>818</v>
      </c>
      <c r="H178" s="125">
        <v>979</v>
      </c>
      <c r="I178" s="125">
        <v>922</v>
      </c>
      <c r="J178" s="125">
        <v>754</v>
      </c>
      <c r="K178" s="125">
        <v>998</v>
      </c>
      <c r="L178" s="125">
        <v>959</v>
      </c>
      <c r="M178" s="125">
        <v>1128</v>
      </c>
      <c r="N178" s="125">
        <v>964</v>
      </c>
      <c r="O178" s="125">
        <v>1014</v>
      </c>
      <c r="P178" s="125">
        <v>894</v>
      </c>
      <c r="Q178" s="125">
        <v>1009</v>
      </c>
      <c r="R178" s="125">
        <v>890</v>
      </c>
      <c r="S178" s="125">
        <v>1119</v>
      </c>
      <c r="T178" s="125">
        <v>971</v>
      </c>
      <c r="U178" s="125">
        <v>1013</v>
      </c>
      <c r="V178" s="125">
        <v>985</v>
      </c>
      <c r="W178" s="125">
        <v>1121</v>
      </c>
      <c r="X178" s="125">
        <v>1014</v>
      </c>
      <c r="Y178" s="125">
        <v>894</v>
      </c>
      <c r="Z178" s="125">
        <v>872</v>
      </c>
      <c r="AA178" s="125">
        <v>998</v>
      </c>
      <c r="AB178" s="125">
        <v>1045</v>
      </c>
      <c r="AC178" s="125">
        <v>937</v>
      </c>
      <c r="AD178" s="125">
        <v>1025</v>
      </c>
      <c r="AE178" s="125">
        <v>867</v>
      </c>
      <c r="AF178" s="125">
        <v>960</v>
      </c>
      <c r="AG178" s="125">
        <v>1144</v>
      </c>
      <c r="AH178" s="125">
        <v>1175</v>
      </c>
      <c r="AI178" s="125">
        <v>941</v>
      </c>
      <c r="AJ178" s="125">
        <v>965</v>
      </c>
      <c r="AK178" s="125">
        <v>1078</v>
      </c>
      <c r="AL178" s="125">
        <v>1012</v>
      </c>
      <c r="AM178" s="125">
        <v>576.70251452902994</v>
      </c>
      <c r="AN178" s="125">
        <v>1152</v>
      </c>
      <c r="AO178" s="125">
        <v>776.51670542207705</v>
      </c>
      <c r="AP178" s="125">
        <v>1017</v>
      </c>
      <c r="AQ178" s="125">
        <v>1052</v>
      </c>
      <c r="AR178" s="125">
        <v>874.90867592907784</v>
      </c>
      <c r="AS178" s="125">
        <v>1084</v>
      </c>
      <c r="AT178" s="125">
        <v>981.2936494149908</v>
      </c>
      <c r="AU178" s="125">
        <v>882</v>
      </c>
      <c r="AV178" s="125">
        <v>967</v>
      </c>
      <c r="AW178" s="125">
        <v>1054</v>
      </c>
      <c r="AX178" s="125">
        <v>1054.532741953511</v>
      </c>
      <c r="AY178" s="125">
        <v>350</v>
      </c>
    </row>
    <row r="179" spans="1:51">
      <c r="A179" s="135" t="s">
        <v>134</v>
      </c>
      <c r="B179" s="135" t="s">
        <v>298</v>
      </c>
      <c r="C179" s="124" t="s">
        <v>293</v>
      </c>
      <c r="D179" s="124">
        <f t="shared" ref="D179:AY179" si="3">SUM(D109:D120)</f>
        <v>15861.240563603133</v>
      </c>
      <c r="E179" s="124">
        <f t="shared" si="3"/>
        <v>18150.45204531034</v>
      </c>
      <c r="F179" s="124">
        <f t="shared" si="3"/>
        <v>21146.129055081077</v>
      </c>
      <c r="G179" s="124">
        <f t="shared" si="3"/>
        <v>24340.714692251207</v>
      </c>
      <c r="H179" s="124">
        <f t="shared" si="3"/>
        <v>26115.748212056285</v>
      </c>
      <c r="I179" s="124">
        <f t="shared" si="3"/>
        <v>27444.691642479855</v>
      </c>
      <c r="J179" s="124">
        <f t="shared" si="3"/>
        <v>28233.113828075962</v>
      </c>
      <c r="K179" s="124">
        <f t="shared" si="3"/>
        <v>28298.68164200681</v>
      </c>
      <c r="L179" s="124">
        <f t="shared" si="3"/>
        <v>28230.830962257234</v>
      </c>
      <c r="M179" s="124">
        <f t="shared" si="3"/>
        <v>28318.589530424193</v>
      </c>
      <c r="N179" s="124">
        <f t="shared" si="3"/>
        <v>28218.481898531692</v>
      </c>
      <c r="O179" s="124">
        <f t="shared" si="3"/>
        <v>28268.492598584289</v>
      </c>
      <c r="P179" s="124">
        <f t="shared" si="3"/>
        <v>28306.390707500235</v>
      </c>
      <c r="Q179" s="124">
        <f t="shared" si="3"/>
        <v>28371.880905306236</v>
      </c>
      <c r="R179" s="124">
        <f t="shared" si="3"/>
        <v>28241.713961772741</v>
      </c>
      <c r="S179" s="124">
        <f t="shared" si="3"/>
        <v>28388.185407084115</v>
      </c>
      <c r="T179" s="124">
        <f t="shared" si="3"/>
        <v>28401.123165877623</v>
      </c>
      <c r="U179" s="124">
        <f t="shared" si="3"/>
        <v>28543.967621640022</v>
      </c>
      <c r="V179" s="124">
        <f t="shared" si="3"/>
        <v>28339.786249853521</v>
      </c>
      <c r="W179" s="124">
        <f t="shared" si="3"/>
        <v>28494.446983451271</v>
      </c>
      <c r="X179" s="124">
        <f t="shared" si="3"/>
        <v>28437.38498530479</v>
      </c>
      <c r="Y179" s="124">
        <f t="shared" si="3"/>
        <v>28908.045887073695</v>
      </c>
      <c r="Z179" s="124">
        <f t="shared" si="3"/>
        <v>28471.602729098551</v>
      </c>
      <c r="AA179" s="124">
        <f t="shared" si="3"/>
        <v>28937.211133971046</v>
      </c>
      <c r="AB179" s="124">
        <f t="shared" si="3"/>
        <v>28514.129008316453</v>
      </c>
      <c r="AC179" s="124">
        <f t="shared" si="3"/>
        <v>28584.334953848313</v>
      </c>
      <c r="AD179" s="124">
        <f t="shared" si="3"/>
        <v>28377.065012801366</v>
      </c>
      <c r="AE179" s="124">
        <f t="shared" si="3"/>
        <v>28572.645069918963</v>
      </c>
      <c r="AF179" s="124">
        <f t="shared" si="3"/>
        <v>28242.980913973886</v>
      </c>
      <c r="AG179" s="124">
        <f t="shared" si="3"/>
        <v>28559.457421275591</v>
      </c>
      <c r="AH179" s="124">
        <f t="shared" si="3"/>
        <v>28354.103490150937</v>
      </c>
      <c r="AI179" s="124">
        <f t="shared" si="3"/>
        <v>28648.2962998191</v>
      </c>
      <c r="AJ179" s="124">
        <f t="shared" si="3"/>
        <v>28389.083733254389</v>
      </c>
      <c r="AK179" s="124">
        <f t="shared" si="3"/>
        <v>29027.723676382764</v>
      </c>
      <c r="AL179" s="124">
        <f t="shared" si="3"/>
        <v>28971.746516371484</v>
      </c>
      <c r="AM179" s="124">
        <f t="shared" si="3"/>
        <v>29694.880153585942</v>
      </c>
      <c r="AN179" s="124">
        <f t="shared" si="3"/>
        <v>28466.743782724272</v>
      </c>
      <c r="AO179" s="124">
        <f t="shared" si="3"/>
        <v>29646.02403114373</v>
      </c>
      <c r="AP179" s="124">
        <f t="shared" si="3"/>
        <v>28273.791846024298</v>
      </c>
      <c r="AQ179" s="124">
        <f t="shared" si="3"/>
        <v>28424.840342149226</v>
      </c>
      <c r="AR179" s="124">
        <f t="shared" si="3"/>
        <v>29626.054949194535</v>
      </c>
      <c r="AS179" s="124">
        <f t="shared" si="3"/>
        <v>28942.039134553277</v>
      </c>
      <c r="AT179" s="124">
        <f t="shared" si="3"/>
        <v>29453.081127024932</v>
      </c>
      <c r="AU179" s="124">
        <f t="shared" si="3"/>
        <v>28236.058226446101</v>
      </c>
      <c r="AV179" s="124">
        <f t="shared" si="3"/>
        <v>28433.878890745262</v>
      </c>
      <c r="AW179" s="124">
        <f t="shared" si="3"/>
        <v>28290.91326622522</v>
      </c>
      <c r="AX179" s="124">
        <f t="shared" si="3"/>
        <v>29422.603017032372</v>
      </c>
      <c r="AY179" s="124">
        <f t="shared" si="3"/>
        <v>30111.703404486321</v>
      </c>
    </row>
    <row r="180" spans="1:51">
      <c r="A180" s="125"/>
      <c r="B180" s="136" t="s">
        <v>299</v>
      </c>
      <c r="C180" s="125" t="s">
        <v>293</v>
      </c>
      <c r="D180" s="125">
        <v>1596</v>
      </c>
      <c r="E180" s="125">
        <v>1298</v>
      </c>
      <c r="F180" s="125">
        <v>1336</v>
      </c>
      <c r="G180" s="125">
        <v>1291</v>
      </c>
      <c r="H180" s="125">
        <v>1423</v>
      </c>
      <c r="I180" s="125">
        <v>1721</v>
      </c>
      <c r="J180" s="125">
        <v>1489</v>
      </c>
      <c r="K180" s="125">
        <v>1766</v>
      </c>
      <c r="L180" s="125">
        <v>1621</v>
      </c>
      <c r="M180" s="125">
        <v>1594</v>
      </c>
      <c r="N180" s="125">
        <v>1323</v>
      </c>
      <c r="O180" s="125">
        <v>1799</v>
      </c>
      <c r="P180" s="125">
        <v>1731</v>
      </c>
      <c r="Q180" s="125">
        <v>1424</v>
      </c>
      <c r="R180" s="125">
        <v>1334</v>
      </c>
      <c r="S180" s="125">
        <v>1523</v>
      </c>
      <c r="T180" s="125">
        <v>1995</v>
      </c>
      <c r="U180" s="125">
        <v>1555</v>
      </c>
      <c r="V180" s="125">
        <v>1706</v>
      </c>
      <c r="W180" s="125">
        <v>1534</v>
      </c>
      <c r="X180" s="125">
        <v>1757</v>
      </c>
      <c r="Y180" s="125">
        <v>1539</v>
      </c>
      <c r="Z180" s="125">
        <v>1634</v>
      </c>
      <c r="AA180" s="125">
        <v>1532</v>
      </c>
      <c r="AB180" s="125">
        <v>1478</v>
      </c>
      <c r="AC180" s="125">
        <v>1370</v>
      </c>
      <c r="AD180" s="125">
        <v>1723</v>
      </c>
      <c r="AE180" s="125">
        <v>1740</v>
      </c>
      <c r="AF180" s="125">
        <v>1519</v>
      </c>
      <c r="AG180" s="125">
        <v>1795</v>
      </c>
      <c r="AH180" s="125">
        <v>1753</v>
      </c>
      <c r="AI180" s="125">
        <v>1940</v>
      </c>
      <c r="AJ180" s="125">
        <v>1297</v>
      </c>
      <c r="AK180" s="125">
        <v>1674</v>
      </c>
      <c r="AL180" s="125">
        <v>1792</v>
      </c>
      <c r="AM180" s="125">
        <v>1586</v>
      </c>
      <c r="AN180" s="125">
        <v>1675</v>
      </c>
      <c r="AO180" s="125">
        <v>1960</v>
      </c>
      <c r="AP180" s="125">
        <v>1759</v>
      </c>
      <c r="AQ180" s="125">
        <v>1441</v>
      </c>
      <c r="AR180" s="125">
        <v>1510</v>
      </c>
      <c r="AS180" s="125">
        <v>1583</v>
      </c>
      <c r="AT180" s="125">
        <v>1457</v>
      </c>
      <c r="AU180" s="125">
        <v>2017</v>
      </c>
      <c r="AV180" s="125">
        <v>1877</v>
      </c>
      <c r="AW180" s="125">
        <v>1502</v>
      </c>
      <c r="AX180" s="125">
        <v>1815</v>
      </c>
      <c r="AY180" s="125">
        <v>1817</v>
      </c>
    </row>
    <row r="181" spans="1:51">
      <c r="A181" s="135" t="s">
        <v>123</v>
      </c>
      <c r="B181" s="135" t="s">
        <v>298</v>
      </c>
      <c r="C181" s="124" t="s">
        <v>293</v>
      </c>
      <c r="D181" s="124">
        <f t="shared" ref="D181:AY181" si="4">(1-D172)*SUM(D122:D169)</f>
        <v>6339.0292596275431</v>
      </c>
      <c r="E181" s="124">
        <f t="shared" si="4"/>
        <v>7005.473015941735</v>
      </c>
      <c r="F181" s="124">
        <f t="shared" si="4"/>
        <v>7392.0081448565334</v>
      </c>
      <c r="G181" s="124">
        <f t="shared" si="4"/>
        <v>7544.2399247837093</v>
      </c>
      <c r="H181" s="124">
        <f t="shared" si="4"/>
        <v>7693.8036283385572</v>
      </c>
      <c r="I181" s="124">
        <f t="shared" si="4"/>
        <v>7753.0531245425645</v>
      </c>
      <c r="J181" s="124">
        <f t="shared" si="4"/>
        <v>7763.7478121890481</v>
      </c>
      <c r="K181" s="124">
        <f t="shared" si="4"/>
        <v>7766.6585185298682</v>
      </c>
      <c r="L181" s="124">
        <f t="shared" si="4"/>
        <v>7876.9631564611764</v>
      </c>
      <c r="M181" s="124">
        <f t="shared" si="4"/>
        <v>7868.4720319785874</v>
      </c>
      <c r="N181" s="124">
        <f t="shared" si="4"/>
        <v>7838.407534799383</v>
      </c>
      <c r="O181" s="124">
        <f t="shared" si="4"/>
        <v>7926.4075465482747</v>
      </c>
      <c r="P181" s="124">
        <f t="shared" si="4"/>
        <v>7897.2675538325884</v>
      </c>
      <c r="Q181" s="124">
        <f t="shared" si="4"/>
        <v>7919.5007583488632</v>
      </c>
      <c r="R181" s="124">
        <f t="shared" si="4"/>
        <v>7879.9653451489539</v>
      </c>
      <c r="S181" s="124">
        <f t="shared" si="4"/>
        <v>7875.2933889650094</v>
      </c>
      <c r="T181" s="124">
        <f t="shared" si="4"/>
        <v>7914.556776130964</v>
      </c>
      <c r="U181" s="124">
        <f t="shared" si="4"/>
        <v>7918.4400761738561</v>
      </c>
      <c r="V181" s="124">
        <f t="shared" si="4"/>
        <v>7904.1077222004487</v>
      </c>
      <c r="W181" s="124">
        <f t="shared" si="4"/>
        <v>7919.4016627369365</v>
      </c>
      <c r="X181" s="124">
        <f t="shared" si="4"/>
        <v>7989.6439058695587</v>
      </c>
      <c r="Y181" s="124">
        <f t="shared" si="4"/>
        <v>8010.2540966117849</v>
      </c>
      <c r="Z181" s="124">
        <f t="shared" si="4"/>
        <v>7956.0724148719646</v>
      </c>
      <c r="AA181" s="124">
        <f t="shared" si="4"/>
        <v>7904.4997721932768</v>
      </c>
      <c r="AB181" s="124">
        <f t="shared" si="4"/>
        <v>7907.8647337324892</v>
      </c>
      <c r="AC181" s="124">
        <f t="shared" si="4"/>
        <v>8002.3310098868014</v>
      </c>
      <c r="AD181" s="124">
        <f t="shared" si="4"/>
        <v>7951.7801011024758</v>
      </c>
      <c r="AE181" s="124">
        <f t="shared" si="4"/>
        <v>7966.3185376561923</v>
      </c>
      <c r="AF181" s="124">
        <f t="shared" si="4"/>
        <v>7974.7123683194968</v>
      </c>
      <c r="AG181" s="124">
        <f t="shared" si="4"/>
        <v>7888.7765433307468</v>
      </c>
      <c r="AH181" s="124">
        <f t="shared" si="4"/>
        <v>7963.8363318377205</v>
      </c>
      <c r="AI181" s="124">
        <f t="shared" si="4"/>
        <v>7992.3934007120451</v>
      </c>
      <c r="AJ181" s="124">
        <f t="shared" si="4"/>
        <v>7967.9387834141262</v>
      </c>
      <c r="AK181" s="124">
        <f t="shared" si="4"/>
        <v>7859.7769206894163</v>
      </c>
      <c r="AL181" s="124">
        <f t="shared" si="4"/>
        <v>7860.2965658000967</v>
      </c>
      <c r="AM181" s="124">
        <f t="shared" si="4"/>
        <v>7891.6187457687174</v>
      </c>
      <c r="AN181" s="124">
        <f t="shared" si="4"/>
        <v>7889.338497349263</v>
      </c>
      <c r="AO181" s="124">
        <f t="shared" si="4"/>
        <v>7798.0247433292006</v>
      </c>
      <c r="AP181" s="124">
        <f t="shared" si="4"/>
        <v>7807.1302158367635</v>
      </c>
      <c r="AQ181" s="124">
        <f t="shared" si="4"/>
        <v>7841.9156087914516</v>
      </c>
      <c r="AR181" s="124">
        <f t="shared" si="4"/>
        <v>7749.4025524233584</v>
      </c>
      <c r="AS181" s="124">
        <f t="shared" si="4"/>
        <v>7712.50445747514</v>
      </c>
      <c r="AT181" s="124">
        <f t="shared" si="4"/>
        <v>7790.6876386072454</v>
      </c>
      <c r="AU181" s="124">
        <f t="shared" si="4"/>
        <v>7861.4812109091499</v>
      </c>
      <c r="AV181" s="124">
        <f t="shared" si="4"/>
        <v>7789.4332257363312</v>
      </c>
      <c r="AW181" s="124">
        <f t="shared" si="4"/>
        <v>7886.7434749291833</v>
      </c>
      <c r="AX181" s="124">
        <f t="shared" si="4"/>
        <v>7764.175829428752</v>
      </c>
      <c r="AY181" s="124">
        <f t="shared" si="4"/>
        <v>7773.7438892184846</v>
      </c>
    </row>
    <row r="182" spans="1:51">
      <c r="A182" s="125"/>
      <c r="B182" s="136" t="s">
        <v>299</v>
      </c>
      <c r="C182" s="125" t="s">
        <v>293</v>
      </c>
      <c r="D182" s="125">
        <v>669</v>
      </c>
      <c r="E182" s="125">
        <v>712</v>
      </c>
      <c r="F182" s="125">
        <v>853</v>
      </c>
      <c r="G182" s="125">
        <v>764</v>
      </c>
      <c r="H182" s="125">
        <v>818</v>
      </c>
      <c r="I182" s="125">
        <v>860</v>
      </c>
      <c r="J182" s="125">
        <v>866</v>
      </c>
      <c r="K182" s="125">
        <v>691</v>
      </c>
      <c r="L182" s="125">
        <v>815</v>
      </c>
      <c r="M182" s="125">
        <v>855</v>
      </c>
      <c r="N182" s="125">
        <v>683</v>
      </c>
      <c r="O182" s="125">
        <v>818</v>
      </c>
      <c r="P182" s="125">
        <v>753</v>
      </c>
      <c r="Q182" s="125">
        <v>839</v>
      </c>
      <c r="R182" s="125">
        <v>807</v>
      </c>
      <c r="S182" s="125">
        <v>739</v>
      </c>
      <c r="T182" s="125">
        <v>772</v>
      </c>
      <c r="U182" s="125">
        <v>799</v>
      </c>
      <c r="V182" s="125">
        <v>760</v>
      </c>
      <c r="W182" s="125">
        <v>662</v>
      </c>
      <c r="X182" s="125">
        <v>699</v>
      </c>
      <c r="Y182" s="125">
        <v>807</v>
      </c>
      <c r="Z182" s="125">
        <v>836</v>
      </c>
      <c r="AA182" s="125">
        <v>779</v>
      </c>
      <c r="AB182" s="125">
        <v>630</v>
      </c>
      <c r="AC182" s="125">
        <v>806</v>
      </c>
      <c r="AD182" s="125">
        <v>732</v>
      </c>
      <c r="AE182" s="125">
        <v>733</v>
      </c>
      <c r="AF182" s="125">
        <v>880</v>
      </c>
      <c r="AG182" s="125">
        <v>673</v>
      </c>
      <c r="AH182" s="125">
        <v>702</v>
      </c>
      <c r="AI182" s="125">
        <v>770</v>
      </c>
      <c r="AJ182" s="125">
        <v>920</v>
      </c>
      <c r="AK182" s="125">
        <v>811</v>
      </c>
      <c r="AL182" s="125">
        <v>761</v>
      </c>
      <c r="AM182" s="125">
        <v>796</v>
      </c>
      <c r="AN182" s="125">
        <v>941</v>
      </c>
      <c r="AO182" s="125">
        <v>835</v>
      </c>
      <c r="AP182" s="125">
        <v>788</v>
      </c>
      <c r="AQ182" s="125">
        <v>972</v>
      </c>
      <c r="AR182" s="125">
        <v>939</v>
      </c>
      <c r="AS182" s="125">
        <v>776</v>
      </c>
      <c r="AT182" s="125">
        <v>740</v>
      </c>
      <c r="AU182" s="125">
        <v>927</v>
      </c>
      <c r="AV182" s="125">
        <v>698</v>
      </c>
      <c r="AW182" s="125">
        <v>993</v>
      </c>
      <c r="AX182" s="125">
        <v>855</v>
      </c>
      <c r="AY182" s="125">
        <v>713</v>
      </c>
    </row>
    <row r="184" spans="1:51">
      <c r="A184" s="102" t="s">
        <v>300</v>
      </c>
    </row>
    <row r="185" spans="1:51">
      <c r="A185" s="126" t="s">
        <v>125</v>
      </c>
      <c r="B185" s="123">
        <v>1</v>
      </c>
      <c r="C185" s="124">
        <v>0</v>
      </c>
      <c r="D185" s="124">
        <v>0</v>
      </c>
      <c r="E185" s="124">
        <v>0</v>
      </c>
      <c r="F185" s="124">
        <v>511</v>
      </c>
      <c r="G185" s="124">
        <v>623</v>
      </c>
      <c r="H185" s="124">
        <v>0</v>
      </c>
      <c r="I185" s="124">
        <v>0</v>
      </c>
      <c r="J185" s="124">
        <v>0</v>
      </c>
      <c r="K185" s="124">
        <v>0</v>
      </c>
      <c r="L185" s="124">
        <v>0</v>
      </c>
      <c r="M185" s="124">
        <v>0</v>
      </c>
      <c r="N185" s="124">
        <v>0</v>
      </c>
      <c r="O185" s="124">
        <v>0</v>
      </c>
      <c r="P185" s="124">
        <v>0</v>
      </c>
      <c r="Q185" s="124">
        <v>0</v>
      </c>
      <c r="R185" s="124">
        <v>0</v>
      </c>
      <c r="S185" s="124">
        <v>0</v>
      </c>
      <c r="T185" s="124">
        <v>0</v>
      </c>
      <c r="U185" s="124">
        <v>0</v>
      </c>
      <c r="V185" s="124">
        <v>0</v>
      </c>
      <c r="W185" s="124">
        <v>0</v>
      </c>
      <c r="X185" s="124">
        <v>0</v>
      </c>
      <c r="Y185" s="124">
        <v>0</v>
      </c>
      <c r="Z185" s="124">
        <v>0</v>
      </c>
      <c r="AA185" s="124">
        <v>0</v>
      </c>
      <c r="AB185" s="124">
        <v>0</v>
      </c>
      <c r="AC185" s="124">
        <v>0</v>
      </c>
      <c r="AD185" s="124">
        <v>0</v>
      </c>
      <c r="AE185" s="124">
        <v>0</v>
      </c>
      <c r="AF185" s="124">
        <v>0</v>
      </c>
      <c r="AG185" s="124">
        <v>0</v>
      </c>
      <c r="AH185" s="124">
        <v>0</v>
      </c>
      <c r="AI185" s="124">
        <v>0</v>
      </c>
      <c r="AJ185" s="124">
        <v>0</v>
      </c>
      <c r="AK185" s="124">
        <v>0</v>
      </c>
      <c r="AL185" s="124">
        <v>0</v>
      </c>
      <c r="AM185" s="124">
        <v>0</v>
      </c>
      <c r="AN185" s="124">
        <v>0</v>
      </c>
      <c r="AO185" s="124">
        <v>0</v>
      </c>
      <c r="AP185" s="124">
        <v>0</v>
      </c>
      <c r="AQ185" s="124">
        <v>0</v>
      </c>
      <c r="AR185" s="124">
        <v>0</v>
      </c>
      <c r="AS185" s="124">
        <v>0</v>
      </c>
      <c r="AT185" s="124">
        <v>0</v>
      </c>
      <c r="AU185" s="124">
        <v>0</v>
      </c>
      <c r="AV185" s="124">
        <v>0</v>
      </c>
      <c r="AW185" s="124">
        <v>0</v>
      </c>
      <c r="AX185" s="124">
        <v>0</v>
      </c>
      <c r="AY185" s="124">
        <v>0</v>
      </c>
    </row>
    <row r="186" spans="1:51">
      <c r="A186" s="109"/>
      <c r="B186" s="120">
        <v>2</v>
      </c>
      <c r="C186" s="106">
        <v>0</v>
      </c>
      <c r="D186" s="106">
        <v>462.1275654139281</v>
      </c>
      <c r="E186" s="106">
        <v>755</v>
      </c>
      <c r="F186" s="106">
        <v>0</v>
      </c>
      <c r="G186" s="106">
        <v>0</v>
      </c>
      <c r="H186" s="106">
        <v>0</v>
      </c>
      <c r="I186" s="106">
        <v>0</v>
      </c>
      <c r="J186" s="106">
        <v>0</v>
      </c>
      <c r="K186" s="106">
        <v>0</v>
      </c>
      <c r="L186" s="106">
        <v>0</v>
      </c>
      <c r="M186" s="106">
        <v>0</v>
      </c>
      <c r="N186" s="106">
        <v>0</v>
      </c>
      <c r="O186" s="106">
        <v>0</v>
      </c>
      <c r="P186" s="106">
        <v>0</v>
      </c>
      <c r="Q186" s="106">
        <v>0</v>
      </c>
      <c r="R186" s="106">
        <v>0</v>
      </c>
      <c r="S186" s="106">
        <v>0</v>
      </c>
      <c r="T186" s="106">
        <v>0</v>
      </c>
      <c r="U186" s="106">
        <v>0</v>
      </c>
      <c r="V186" s="106">
        <v>0</v>
      </c>
      <c r="W186" s="106">
        <v>0</v>
      </c>
      <c r="X186" s="106">
        <v>0</v>
      </c>
      <c r="Y186" s="106">
        <v>0</v>
      </c>
      <c r="Z186" s="106">
        <v>0</v>
      </c>
      <c r="AA186" s="106">
        <v>0</v>
      </c>
      <c r="AB186" s="106">
        <v>0</v>
      </c>
      <c r="AC186" s="106">
        <v>0</v>
      </c>
      <c r="AD186" s="106">
        <v>0</v>
      </c>
      <c r="AE186" s="106">
        <v>0</v>
      </c>
      <c r="AF186" s="106">
        <v>0</v>
      </c>
      <c r="AG186" s="106">
        <v>0</v>
      </c>
      <c r="AH186" s="106">
        <v>0</v>
      </c>
      <c r="AI186" s="106">
        <v>0</v>
      </c>
      <c r="AJ186" s="106">
        <v>0</v>
      </c>
      <c r="AK186" s="106">
        <v>0</v>
      </c>
      <c r="AL186" s="106">
        <v>0</v>
      </c>
      <c r="AM186" s="106">
        <v>0</v>
      </c>
      <c r="AN186" s="106">
        <v>0</v>
      </c>
      <c r="AO186" s="106">
        <v>0</v>
      </c>
      <c r="AP186" s="106">
        <v>0</v>
      </c>
      <c r="AQ186" s="106">
        <v>0</v>
      </c>
      <c r="AR186" s="106">
        <v>0</v>
      </c>
      <c r="AS186" s="106">
        <v>0</v>
      </c>
      <c r="AT186" s="106">
        <v>0</v>
      </c>
      <c r="AU186" s="106">
        <v>0</v>
      </c>
      <c r="AV186" s="106">
        <v>0</v>
      </c>
      <c r="AW186" s="106">
        <v>0</v>
      </c>
      <c r="AX186" s="106">
        <v>0</v>
      </c>
      <c r="AY186" s="106">
        <v>0</v>
      </c>
    </row>
    <row r="187" spans="1:51">
      <c r="A187" s="109"/>
      <c r="B187" s="127">
        <v>3</v>
      </c>
      <c r="C187" s="106">
        <v>1140</v>
      </c>
      <c r="D187" s="106">
        <v>365.8724345860719</v>
      </c>
      <c r="E187" s="106">
        <v>0</v>
      </c>
      <c r="F187" s="106">
        <v>0</v>
      </c>
      <c r="G187" s="106">
        <v>0</v>
      </c>
      <c r="H187" s="106">
        <v>0</v>
      </c>
      <c r="I187" s="106">
        <v>0</v>
      </c>
      <c r="J187" s="106">
        <v>0</v>
      </c>
      <c r="K187" s="106">
        <v>0</v>
      </c>
      <c r="L187" s="106">
        <v>0</v>
      </c>
      <c r="M187" s="106">
        <v>0</v>
      </c>
      <c r="N187" s="106">
        <v>0</v>
      </c>
      <c r="O187" s="106">
        <v>0</v>
      </c>
      <c r="P187" s="106">
        <v>0</v>
      </c>
      <c r="Q187" s="106">
        <v>0</v>
      </c>
      <c r="R187" s="106">
        <v>0</v>
      </c>
      <c r="S187" s="106">
        <v>0</v>
      </c>
      <c r="T187" s="106">
        <v>0</v>
      </c>
      <c r="U187" s="106">
        <v>0</v>
      </c>
      <c r="V187" s="106">
        <v>0</v>
      </c>
      <c r="W187" s="106">
        <v>0</v>
      </c>
      <c r="X187" s="106">
        <v>0</v>
      </c>
      <c r="Y187" s="106">
        <v>0</v>
      </c>
      <c r="Z187" s="106">
        <v>0</v>
      </c>
      <c r="AA187" s="106">
        <v>0</v>
      </c>
      <c r="AB187" s="106">
        <v>0</v>
      </c>
      <c r="AC187" s="106">
        <v>0</v>
      </c>
      <c r="AD187" s="106">
        <v>0</v>
      </c>
      <c r="AE187" s="106">
        <v>0</v>
      </c>
      <c r="AF187" s="106">
        <v>0</v>
      </c>
      <c r="AG187" s="106">
        <v>0</v>
      </c>
      <c r="AH187" s="106">
        <v>0</v>
      </c>
      <c r="AI187" s="106">
        <v>0</v>
      </c>
      <c r="AJ187" s="106">
        <v>0</v>
      </c>
      <c r="AK187" s="106">
        <v>0</v>
      </c>
      <c r="AL187" s="106">
        <v>0</v>
      </c>
      <c r="AM187" s="106">
        <v>0</v>
      </c>
      <c r="AN187" s="106">
        <v>0</v>
      </c>
      <c r="AO187" s="106">
        <v>0</v>
      </c>
      <c r="AP187" s="106">
        <v>0</v>
      </c>
      <c r="AQ187" s="106">
        <v>0</v>
      </c>
      <c r="AR187" s="106">
        <v>0</v>
      </c>
      <c r="AS187" s="106">
        <v>0</v>
      </c>
      <c r="AT187" s="106">
        <v>0</v>
      </c>
      <c r="AU187" s="106">
        <v>0</v>
      </c>
      <c r="AV187" s="106">
        <v>0</v>
      </c>
      <c r="AW187" s="106">
        <v>0</v>
      </c>
      <c r="AX187" s="106">
        <v>0</v>
      </c>
      <c r="AY187" s="106">
        <v>0</v>
      </c>
    </row>
    <row r="188" spans="1:51">
      <c r="A188" s="128"/>
      <c r="B188" s="129">
        <v>4</v>
      </c>
      <c r="C188" s="106">
        <v>0</v>
      </c>
      <c r="D188" s="106">
        <v>0</v>
      </c>
      <c r="E188" s="106">
        <v>0</v>
      </c>
      <c r="F188" s="106">
        <v>0</v>
      </c>
      <c r="G188" s="106">
        <v>0</v>
      </c>
      <c r="H188" s="106">
        <v>0</v>
      </c>
      <c r="I188" s="106">
        <v>0</v>
      </c>
      <c r="J188" s="106">
        <v>0</v>
      </c>
      <c r="K188" s="106">
        <v>0</v>
      </c>
      <c r="L188" s="106">
        <v>0</v>
      </c>
      <c r="M188" s="106">
        <v>0</v>
      </c>
      <c r="N188" s="106">
        <v>0</v>
      </c>
      <c r="O188" s="106">
        <v>0</v>
      </c>
      <c r="P188" s="106">
        <v>0</v>
      </c>
      <c r="Q188" s="106">
        <v>0</v>
      </c>
      <c r="R188" s="106">
        <v>0</v>
      </c>
      <c r="S188" s="106">
        <v>0</v>
      </c>
      <c r="T188" s="106">
        <v>0</v>
      </c>
      <c r="U188" s="106">
        <v>0</v>
      </c>
      <c r="V188" s="106">
        <v>0</v>
      </c>
      <c r="W188" s="106">
        <v>0</v>
      </c>
      <c r="X188" s="106">
        <v>0</v>
      </c>
      <c r="Y188" s="106">
        <v>0</v>
      </c>
      <c r="Z188" s="106">
        <v>0</v>
      </c>
      <c r="AA188" s="106">
        <v>0</v>
      </c>
      <c r="AB188" s="106">
        <v>0</v>
      </c>
      <c r="AC188" s="106">
        <v>0</v>
      </c>
      <c r="AD188" s="106">
        <v>0</v>
      </c>
      <c r="AE188" s="106">
        <v>0</v>
      </c>
      <c r="AF188" s="106">
        <v>0</v>
      </c>
      <c r="AG188" s="106">
        <v>0</v>
      </c>
      <c r="AH188" s="106">
        <v>0</v>
      </c>
      <c r="AI188" s="106">
        <v>0</v>
      </c>
      <c r="AJ188" s="106">
        <v>0</v>
      </c>
      <c r="AK188" s="106">
        <v>0</v>
      </c>
      <c r="AL188" s="106">
        <v>0</v>
      </c>
      <c r="AM188" s="106">
        <v>0</v>
      </c>
      <c r="AN188" s="106">
        <v>0</v>
      </c>
      <c r="AO188" s="106">
        <v>0</v>
      </c>
      <c r="AP188" s="106">
        <v>0</v>
      </c>
      <c r="AQ188" s="106">
        <v>0</v>
      </c>
      <c r="AR188" s="106">
        <v>0</v>
      </c>
      <c r="AS188" s="106">
        <v>0</v>
      </c>
      <c r="AT188" s="106">
        <v>0</v>
      </c>
      <c r="AU188" s="106">
        <v>0</v>
      </c>
      <c r="AV188" s="106">
        <v>0</v>
      </c>
      <c r="AW188" s="106">
        <v>0</v>
      </c>
      <c r="AX188" s="106">
        <v>0</v>
      </c>
      <c r="AY188" s="106">
        <v>0</v>
      </c>
    </row>
    <row r="189" spans="1:51">
      <c r="A189" s="126" t="s">
        <v>133</v>
      </c>
      <c r="B189" s="123">
        <v>1</v>
      </c>
      <c r="C189" s="124">
        <v>0</v>
      </c>
      <c r="D189" s="124">
        <v>0</v>
      </c>
      <c r="E189" s="124">
        <v>0</v>
      </c>
      <c r="F189" s="124">
        <v>0</v>
      </c>
      <c r="G189" s="124">
        <v>0</v>
      </c>
      <c r="H189" s="124">
        <v>0</v>
      </c>
      <c r="I189" s="124">
        <v>0</v>
      </c>
      <c r="J189" s="124">
        <v>0</v>
      </c>
      <c r="K189" s="124">
        <v>0</v>
      </c>
      <c r="L189" s="124">
        <v>38.038298110312439</v>
      </c>
      <c r="M189" s="124">
        <v>51.101504208584174</v>
      </c>
      <c r="N189" s="124">
        <v>0</v>
      </c>
      <c r="O189" s="124">
        <v>0</v>
      </c>
      <c r="P189" s="124">
        <v>81.34707137172154</v>
      </c>
      <c r="Q189" s="124">
        <v>67.697276462036825</v>
      </c>
      <c r="R189" s="124">
        <v>0</v>
      </c>
      <c r="S189" s="124">
        <v>122.69956955628231</v>
      </c>
      <c r="T189" s="124">
        <v>280.96537216584011</v>
      </c>
      <c r="U189" s="124">
        <v>242.07321509419842</v>
      </c>
      <c r="V189" s="124">
        <v>216.77514335058845</v>
      </c>
      <c r="W189" s="124">
        <v>302.10352297493262</v>
      </c>
      <c r="X189" s="124">
        <v>481.33546536493327</v>
      </c>
      <c r="Y189" s="124">
        <v>261.81055902819139</v>
      </c>
      <c r="Z189" s="124">
        <v>319.40564303354722</v>
      </c>
      <c r="AA189" s="124">
        <v>224.40431492794301</v>
      </c>
      <c r="AB189" s="124">
        <v>457.17759783293764</v>
      </c>
      <c r="AC189" s="124">
        <v>341.74850490401559</v>
      </c>
      <c r="AD189" s="124">
        <v>370.94484001138085</v>
      </c>
      <c r="AE189" s="124">
        <v>201.97398834464605</v>
      </c>
      <c r="AF189" s="124">
        <v>208.84826895328911</v>
      </c>
      <c r="AG189" s="124">
        <v>340.71860691829636</v>
      </c>
      <c r="AH189" s="124">
        <v>517.42885080489452</v>
      </c>
      <c r="AI189" s="124">
        <v>393.6814489800347</v>
      </c>
      <c r="AJ189" s="124">
        <v>349.02595128964572</v>
      </c>
      <c r="AK189" s="124">
        <v>322.78322588182436</v>
      </c>
      <c r="AL189" s="124">
        <v>805.0722543841099</v>
      </c>
      <c r="AM189" s="124">
        <v>119.99999999999994</v>
      </c>
      <c r="AN189" s="124">
        <v>953.48329457792295</v>
      </c>
      <c r="AO189" s="124">
        <v>120</v>
      </c>
      <c r="AP189" s="124">
        <v>819.79345791499532</v>
      </c>
      <c r="AQ189" s="124">
        <v>38.519375309200313</v>
      </c>
      <c r="AR189" s="124">
        <v>0</v>
      </c>
      <c r="AS189" s="124">
        <v>1075.5624530615655</v>
      </c>
      <c r="AT189" s="124">
        <v>120</v>
      </c>
      <c r="AU189" s="124">
        <v>0</v>
      </c>
      <c r="AV189" s="124">
        <v>0</v>
      </c>
      <c r="AW189" s="124">
        <v>208.89530928476711</v>
      </c>
      <c r="AX189" s="124">
        <v>120</v>
      </c>
      <c r="AY189" s="124">
        <v>350</v>
      </c>
    </row>
    <row r="190" spans="1:51">
      <c r="A190" s="109"/>
      <c r="B190" s="119">
        <v>2</v>
      </c>
      <c r="C190" s="106">
        <v>852.22653714365174</v>
      </c>
      <c r="D190" s="106">
        <v>466.95137561219713</v>
      </c>
      <c r="E190" s="106">
        <v>0</v>
      </c>
      <c r="F190" s="106">
        <v>0</v>
      </c>
      <c r="G190" s="106">
        <v>0</v>
      </c>
      <c r="H190" s="106">
        <v>0</v>
      </c>
      <c r="I190" s="106">
        <v>0</v>
      </c>
      <c r="J190" s="106">
        <v>72.715769941736198</v>
      </c>
      <c r="K190" s="106">
        <v>880.40632275735027</v>
      </c>
      <c r="L190" s="106">
        <v>913.42805123827816</v>
      </c>
      <c r="M190" s="106">
        <v>1076.8984957914158</v>
      </c>
      <c r="N190" s="106">
        <v>964</v>
      </c>
      <c r="O190" s="106">
        <v>1014</v>
      </c>
      <c r="P190" s="106">
        <v>812.65292862827846</v>
      </c>
      <c r="Q190" s="106">
        <v>941.30272353796317</v>
      </c>
      <c r="R190" s="106">
        <v>890</v>
      </c>
      <c r="S190" s="106">
        <v>996.30043044371769</v>
      </c>
      <c r="T190" s="106">
        <v>690.03462783415989</v>
      </c>
      <c r="U190" s="106">
        <v>770.92678490580158</v>
      </c>
      <c r="V190" s="106">
        <v>768.22485664941155</v>
      </c>
      <c r="W190" s="106">
        <v>818.89647702506738</v>
      </c>
      <c r="X190" s="106">
        <v>532.66453463506673</v>
      </c>
      <c r="Y190" s="106">
        <v>632.18944097180861</v>
      </c>
      <c r="Z190" s="106">
        <v>552.59435696645278</v>
      </c>
      <c r="AA190" s="106">
        <v>773.59568507205699</v>
      </c>
      <c r="AB190" s="106">
        <v>587.82240216706236</v>
      </c>
      <c r="AC190" s="106">
        <v>595.25149509598441</v>
      </c>
      <c r="AD190" s="106">
        <v>654.05515998861915</v>
      </c>
      <c r="AE190" s="106">
        <v>665.02601165535395</v>
      </c>
      <c r="AF190" s="106">
        <v>751.15173104671089</v>
      </c>
      <c r="AG190" s="106">
        <v>803.28139308170364</v>
      </c>
      <c r="AH190" s="106">
        <v>657.57114919510548</v>
      </c>
      <c r="AI190" s="106">
        <v>547.3185510199653</v>
      </c>
      <c r="AJ190" s="106">
        <v>615.97404871035428</v>
      </c>
      <c r="AK190" s="106">
        <v>755.21677411817564</v>
      </c>
      <c r="AL190" s="106">
        <v>206.9277456158901</v>
      </c>
      <c r="AM190" s="106">
        <v>338.35579685416826</v>
      </c>
      <c r="AN190" s="106">
        <v>198.51670542207708</v>
      </c>
      <c r="AO190" s="106">
        <v>656.51670542207705</v>
      </c>
      <c r="AP190" s="106">
        <v>197.20654208500466</v>
      </c>
      <c r="AQ190" s="106">
        <v>1013.4806246907997</v>
      </c>
      <c r="AR190" s="106">
        <v>874.90867592907784</v>
      </c>
      <c r="AS190" s="106">
        <v>0</v>
      </c>
      <c r="AT190" s="106">
        <v>861.2936494149908</v>
      </c>
      <c r="AU190" s="106">
        <v>882</v>
      </c>
      <c r="AV190" s="106">
        <v>967</v>
      </c>
      <c r="AW190" s="106">
        <v>845.10469071523289</v>
      </c>
      <c r="AX190" s="106">
        <v>934.53274195351105</v>
      </c>
      <c r="AY190" s="106">
        <v>0</v>
      </c>
    </row>
    <row r="191" spans="1:51">
      <c r="A191" s="109"/>
      <c r="B191" s="120">
        <v>3</v>
      </c>
      <c r="C191" s="106">
        <v>602.77346285634826</v>
      </c>
      <c r="D191" s="106">
        <v>543.04862438780287</v>
      </c>
      <c r="E191" s="106">
        <v>767</v>
      </c>
      <c r="F191" s="106">
        <v>501.40275155577524</v>
      </c>
      <c r="G191" s="106">
        <v>0</v>
      </c>
      <c r="H191" s="106">
        <v>727.63270150152493</v>
      </c>
      <c r="I191" s="106">
        <v>578.47213937989955</v>
      </c>
      <c r="J191" s="106">
        <v>681.2842300582638</v>
      </c>
      <c r="K191" s="106">
        <v>117.59367724264973</v>
      </c>
      <c r="L191" s="106">
        <v>7.5336506514093742</v>
      </c>
      <c r="M191" s="106">
        <v>0</v>
      </c>
      <c r="N191" s="106">
        <v>0</v>
      </c>
      <c r="O191" s="106">
        <v>0</v>
      </c>
      <c r="P191" s="106">
        <v>0</v>
      </c>
      <c r="Q191" s="106">
        <v>0</v>
      </c>
      <c r="R191" s="106">
        <v>0</v>
      </c>
      <c r="S191" s="106">
        <v>0</v>
      </c>
      <c r="T191" s="106">
        <v>0</v>
      </c>
      <c r="U191" s="106">
        <v>0</v>
      </c>
      <c r="V191" s="106">
        <v>0</v>
      </c>
      <c r="W191" s="106">
        <v>0</v>
      </c>
      <c r="X191" s="106">
        <v>0</v>
      </c>
      <c r="Y191" s="106">
        <v>0</v>
      </c>
      <c r="Z191" s="106">
        <v>0</v>
      </c>
      <c r="AA191" s="106">
        <v>0</v>
      </c>
      <c r="AB191" s="106">
        <v>0</v>
      </c>
      <c r="AC191" s="106">
        <v>0</v>
      </c>
      <c r="AD191" s="106">
        <v>0</v>
      </c>
      <c r="AE191" s="106">
        <v>0</v>
      </c>
      <c r="AF191" s="106">
        <v>0</v>
      </c>
      <c r="AG191" s="106">
        <v>0</v>
      </c>
      <c r="AH191" s="106">
        <v>0</v>
      </c>
      <c r="AI191" s="106">
        <v>0</v>
      </c>
      <c r="AJ191" s="106">
        <v>0</v>
      </c>
      <c r="AK191" s="106">
        <v>0</v>
      </c>
      <c r="AL191" s="106">
        <v>0</v>
      </c>
      <c r="AM191" s="106">
        <v>118.34671767486174</v>
      </c>
      <c r="AN191" s="106">
        <v>0</v>
      </c>
      <c r="AO191" s="106">
        <v>0</v>
      </c>
      <c r="AP191" s="106">
        <v>0</v>
      </c>
      <c r="AQ191" s="106">
        <v>0</v>
      </c>
      <c r="AR191" s="106">
        <v>0</v>
      </c>
      <c r="AS191" s="106">
        <v>8.4375469384343944</v>
      </c>
      <c r="AT191" s="106">
        <v>0</v>
      </c>
      <c r="AU191" s="106">
        <v>0</v>
      </c>
      <c r="AV191" s="106">
        <v>0</v>
      </c>
      <c r="AW191" s="106">
        <v>0</v>
      </c>
      <c r="AX191" s="106">
        <v>0</v>
      </c>
      <c r="AY191" s="106">
        <v>0</v>
      </c>
    </row>
    <row r="192" spans="1:51">
      <c r="A192" s="109"/>
      <c r="B192" s="120">
        <v>4</v>
      </c>
      <c r="C192" s="106">
        <v>0</v>
      </c>
      <c r="D192" s="106">
        <v>0</v>
      </c>
      <c r="E192" s="106">
        <v>0</v>
      </c>
      <c r="F192" s="106">
        <v>592.59724844422476</v>
      </c>
      <c r="G192" s="106">
        <v>818</v>
      </c>
      <c r="H192" s="106">
        <v>251.36729849847512</v>
      </c>
      <c r="I192" s="106">
        <v>343.52786062010045</v>
      </c>
      <c r="J192" s="106">
        <v>0</v>
      </c>
      <c r="K192" s="106">
        <v>0</v>
      </c>
      <c r="L192" s="106">
        <v>0</v>
      </c>
      <c r="M192" s="106">
        <v>0</v>
      </c>
      <c r="N192" s="106">
        <v>0</v>
      </c>
      <c r="O192" s="106">
        <v>0</v>
      </c>
      <c r="P192" s="106">
        <v>0</v>
      </c>
      <c r="Q192" s="106">
        <v>0</v>
      </c>
      <c r="R192" s="106">
        <v>0</v>
      </c>
      <c r="S192" s="106">
        <v>0</v>
      </c>
      <c r="T192" s="106">
        <v>0</v>
      </c>
      <c r="U192" s="106">
        <v>0</v>
      </c>
      <c r="V192" s="106">
        <v>0</v>
      </c>
      <c r="W192" s="106">
        <v>0</v>
      </c>
      <c r="X192" s="106">
        <v>0</v>
      </c>
      <c r="Y192" s="106">
        <v>0</v>
      </c>
      <c r="Z192" s="106">
        <v>0</v>
      </c>
      <c r="AA192" s="106">
        <v>0</v>
      </c>
      <c r="AB192" s="106">
        <v>0</v>
      </c>
      <c r="AC192" s="106">
        <v>0</v>
      </c>
      <c r="AD192" s="106">
        <v>0</v>
      </c>
      <c r="AE192" s="106">
        <v>0</v>
      </c>
      <c r="AF192" s="106">
        <v>0</v>
      </c>
      <c r="AG192" s="106">
        <v>0</v>
      </c>
      <c r="AH192" s="106">
        <v>0</v>
      </c>
      <c r="AI192" s="106">
        <v>0</v>
      </c>
      <c r="AJ192" s="106">
        <v>0</v>
      </c>
      <c r="AK192" s="106">
        <v>0</v>
      </c>
      <c r="AL192" s="106">
        <v>0</v>
      </c>
      <c r="AM192" s="106">
        <v>0</v>
      </c>
      <c r="AN192" s="106">
        <v>0</v>
      </c>
      <c r="AO192" s="106">
        <v>0</v>
      </c>
      <c r="AP192" s="106">
        <v>0</v>
      </c>
      <c r="AQ192" s="106">
        <v>0</v>
      </c>
      <c r="AR192" s="106">
        <v>0</v>
      </c>
      <c r="AS192" s="106">
        <v>0</v>
      </c>
      <c r="AT192" s="106">
        <v>0</v>
      </c>
      <c r="AU192" s="106">
        <v>0</v>
      </c>
      <c r="AV192" s="106">
        <v>0</v>
      </c>
      <c r="AW192" s="106">
        <v>0</v>
      </c>
      <c r="AX192" s="106">
        <v>0</v>
      </c>
      <c r="AY192" s="106">
        <v>0</v>
      </c>
    </row>
    <row r="193" spans="1:51">
      <c r="A193" s="109"/>
      <c r="B193" s="127">
        <v>5</v>
      </c>
      <c r="C193" s="106">
        <v>0</v>
      </c>
      <c r="D193" s="106">
        <v>0</v>
      </c>
      <c r="E193" s="106">
        <v>0</v>
      </c>
      <c r="F193" s="106">
        <v>0</v>
      </c>
      <c r="G193" s="106">
        <v>0</v>
      </c>
      <c r="H193" s="106">
        <v>0</v>
      </c>
      <c r="I193" s="106">
        <v>0</v>
      </c>
      <c r="J193" s="106">
        <v>0</v>
      </c>
      <c r="K193" s="106">
        <v>0</v>
      </c>
      <c r="L193" s="106">
        <v>0</v>
      </c>
      <c r="M193" s="106">
        <v>0</v>
      </c>
      <c r="N193" s="106">
        <v>0</v>
      </c>
      <c r="O193" s="106">
        <v>0</v>
      </c>
      <c r="P193" s="106">
        <v>0</v>
      </c>
      <c r="Q193" s="106">
        <v>0</v>
      </c>
      <c r="R193" s="106">
        <v>0</v>
      </c>
      <c r="S193" s="106">
        <v>0</v>
      </c>
      <c r="T193" s="106">
        <v>0</v>
      </c>
      <c r="U193" s="106">
        <v>0</v>
      </c>
      <c r="V193" s="106">
        <v>0</v>
      </c>
      <c r="W193" s="106">
        <v>0</v>
      </c>
      <c r="X193" s="106">
        <v>0</v>
      </c>
      <c r="Y193" s="106">
        <v>0</v>
      </c>
      <c r="Z193" s="106">
        <v>0</v>
      </c>
      <c r="AA193" s="106">
        <v>0</v>
      </c>
      <c r="AB193" s="106">
        <v>0</v>
      </c>
      <c r="AC193" s="106">
        <v>0</v>
      </c>
      <c r="AD193" s="106">
        <v>0</v>
      </c>
      <c r="AE193" s="106">
        <v>0</v>
      </c>
      <c r="AF193" s="106">
        <v>0</v>
      </c>
      <c r="AG193" s="106">
        <v>0</v>
      </c>
      <c r="AH193" s="106">
        <v>0</v>
      </c>
      <c r="AI193" s="106">
        <v>0</v>
      </c>
      <c r="AJ193" s="106">
        <v>0</v>
      </c>
      <c r="AK193" s="106">
        <v>0</v>
      </c>
      <c r="AL193" s="106">
        <v>0</v>
      </c>
      <c r="AM193" s="106">
        <v>0</v>
      </c>
      <c r="AN193" s="106">
        <v>0</v>
      </c>
      <c r="AO193" s="106">
        <v>0</v>
      </c>
      <c r="AP193" s="106">
        <v>0</v>
      </c>
      <c r="AQ193" s="106">
        <v>0</v>
      </c>
      <c r="AR193" s="106">
        <v>0</v>
      </c>
      <c r="AS193" s="106">
        <v>0</v>
      </c>
      <c r="AT193" s="106">
        <v>0</v>
      </c>
      <c r="AU193" s="106">
        <v>0</v>
      </c>
      <c r="AV193" s="106">
        <v>0</v>
      </c>
      <c r="AW193" s="106">
        <v>0</v>
      </c>
      <c r="AX193" s="106">
        <v>0</v>
      </c>
      <c r="AY193" s="106">
        <v>0</v>
      </c>
    </row>
    <row r="194" spans="1:51">
      <c r="A194" s="109"/>
      <c r="B194" s="127">
        <v>6</v>
      </c>
      <c r="C194" s="106">
        <v>0</v>
      </c>
      <c r="D194" s="106">
        <v>0</v>
      </c>
      <c r="E194" s="106">
        <v>0</v>
      </c>
      <c r="F194" s="106">
        <v>0</v>
      </c>
      <c r="G194" s="106">
        <v>0</v>
      </c>
      <c r="H194" s="106">
        <v>0</v>
      </c>
      <c r="I194" s="106">
        <v>0</v>
      </c>
      <c r="J194" s="106">
        <v>0</v>
      </c>
      <c r="K194" s="106">
        <v>0</v>
      </c>
      <c r="L194" s="106">
        <v>0</v>
      </c>
      <c r="M194" s="106">
        <v>0</v>
      </c>
      <c r="N194" s="106">
        <v>0</v>
      </c>
      <c r="O194" s="106">
        <v>0</v>
      </c>
      <c r="P194" s="106">
        <v>0</v>
      </c>
      <c r="Q194" s="106">
        <v>0</v>
      </c>
      <c r="R194" s="106">
        <v>0</v>
      </c>
      <c r="S194" s="106">
        <v>0</v>
      </c>
      <c r="T194" s="106">
        <v>0</v>
      </c>
      <c r="U194" s="106">
        <v>0</v>
      </c>
      <c r="V194" s="106">
        <v>0</v>
      </c>
      <c r="W194" s="106">
        <v>0</v>
      </c>
      <c r="X194" s="106">
        <v>0</v>
      </c>
      <c r="Y194" s="106">
        <v>0</v>
      </c>
      <c r="Z194" s="106">
        <v>0</v>
      </c>
      <c r="AA194" s="106">
        <v>0</v>
      </c>
      <c r="AB194" s="106">
        <v>0</v>
      </c>
      <c r="AC194" s="106">
        <v>0</v>
      </c>
      <c r="AD194" s="106">
        <v>0</v>
      </c>
      <c r="AE194" s="106">
        <v>0</v>
      </c>
      <c r="AF194" s="106">
        <v>0</v>
      </c>
      <c r="AG194" s="106">
        <v>0</v>
      </c>
      <c r="AH194" s="106">
        <v>0</v>
      </c>
      <c r="AI194" s="106">
        <v>0</v>
      </c>
      <c r="AJ194" s="106">
        <v>0</v>
      </c>
      <c r="AK194" s="106">
        <v>0</v>
      </c>
      <c r="AL194" s="106">
        <v>0</v>
      </c>
      <c r="AM194" s="106">
        <v>0</v>
      </c>
      <c r="AN194" s="106">
        <v>0</v>
      </c>
      <c r="AO194" s="106">
        <v>0</v>
      </c>
      <c r="AP194" s="106">
        <v>0</v>
      </c>
      <c r="AQ194" s="106">
        <v>0</v>
      </c>
      <c r="AR194" s="106">
        <v>0</v>
      </c>
      <c r="AS194" s="106">
        <v>0</v>
      </c>
      <c r="AT194" s="106">
        <v>0</v>
      </c>
      <c r="AU194" s="106">
        <v>0</v>
      </c>
      <c r="AV194" s="106">
        <v>0</v>
      </c>
      <c r="AW194" s="106">
        <v>0</v>
      </c>
      <c r="AX194" s="106">
        <v>0</v>
      </c>
      <c r="AY194" s="106">
        <v>0</v>
      </c>
    </row>
    <row r="195" spans="1:51">
      <c r="A195" s="109"/>
      <c r="B195" s="130">
        <v>7</v>
      </c>
      <c r="C195" s="106">
        <v>0</v>
      </c>
      <c r="D195" s="106">
        <v>0</v>
      </c>
      <c r="E195" s="106">
        <v>0</v>
      </c>
      <c r="F195" s="106">
        <v>0</v>
      </c>
      <c r="G195" s="106">
        <v>0</v>
      </c>
      <c r="H195" s="106">
        <v>0</v>
      </c>
      <c r="I195" s="106">
        <v>0</v>
      </c>
      <c r="J195" s="106">
        <v>0</v>
      </c>
      <c r="K195" s="106">
        <v>0</v>
      </c>
      <c r="L195" s="106">
        <v>0</v>
      </c>
      <c r="M195" s="106">
        <v>0</v>
      </c>
      <c r="N195" s="106">
        <v>0</v>
      </c>
      <c r="O195" s="106">
        <v>0</v>
      </c>
      <c r="P195" s="106">
        <v>0</v>
      </c>
      <c r="Q195" s="106">
        <v>0</v>
      </c>
      <c r="R195" s="106">
        <v>0</v>
      </c>
      <c r="S195" s="106">
        <v>0</v>
      </c>
      <c r="T195" s="106">
        <v>0</v>
      </c>
      <c r="U195" s="106">
        <v>0</v>
      </c>
      <c r="V195" s="106">
        <v>0</v>
      </c>
      <c r="W195" s="106">
        <v>0</v>
      </c>
      <c r="X195" s="106">
        <v>0</v>
      </c>
      <c r="Y195" s="106">
        <v>0</v>
      </c>
      <c r="Z195" s="106">
        <v>0</v>
      </c>
      <c r="AA195" s="106">
        <v>0</v>
      </c>
      <c r="AB195" s="106">
        <v>0</v>
      </c>
      <c r="AC195" s="106">
        <v>0</v>
      </c>
      <c r="AD195" s="106">
        <v>0</v>
      </c>
      <c r="AE195" s="106">
        <v>0</v>
      </c>
      <c r="AF195" s="106">
        <v>0</v>
      </c>
      <c r="AG195" s="106">
        <v>0</v>
      </c>
      <c r="AH195" s="106">
        <v>0</v>
      </c>
      <c r="AI195" s="106">
        <v>0</v>
      </c>
      <c r="AJ195" s="106">
        <v>0</v>
      </c>
      <c r="AK195" s="106">
        <v>0</v>
      </c>
      <c r="AL195" s="106">
        <v>0</v>
      </c>
      <c r="AM195" s="106">
        <v>0</v>
      </c>
      <c r="AN195" s="106">
        <v>0</v>
      </c>
      <c r="AO195" s="106">
        <v>0</v>
      </c>
      <c r="AP195" s="106">
        <v>0</v>
      </c>
      <c r="AQ195" s="106">
        <v>0</v>
      </c>
      <c r="AR195" s="106">
        <v>0</v>
      </c>
      <c r="AS195" s="106">
        <v>0</v>
      </c>
      <c r="AT195" s="106">
        <v>0</v>
      </c>
      <c r="AU195" s="106">
        <v>0</v>
      </c>
      <c r="AV195" s="106">
        <v>0</v>
      </c>
      <c r="AW195" s="106">
        <v>0</v>
      </c>
      <c r="AX195" s="106">
        <v>0</v>
      </c>
      <c r="AY195" s="106">
        <v>0</v>
      </c>
    </row>
    <row r="196" spans="1:51">
      <c r="A196" s="128"/>
      <c r="B196" s="129">
        <v>8</v>
      </c>
      <c r="C196" s="114">
        <v>0</v>
      </c>
      <c r="D196" s="114">
        <v>0</v>
      </c>
      <c r="E196" s="114">
        <v>0</v>
      </c>
      <c r="F196" s="114">
        <v>0</v>
      </c>
      <c r="G196" s="114">
        <v>0</v>
      </c>
      <c r="H196" s="114">
        <v>0</v>
      </c>
      <c r="I196" s="114">
        <v>0</v>
      </c>
      <c r="J196" s="114">
        <v>0</v>
      </c>
      <c r="K196" s="114">
        <v>0</v>
      </c>
      <c r="L196" s="114">
        <v>0</v>
      </c>
      <c r="M196" s="114">
        <v>0</v>
      </c>
      <c r="N196" s="114">
        <v>0</v>
      </c>
      <c r="O196" s="114">
        <v>0</v>
      </c>
      <c r="P196" s="114">
        <v>0</v>
      </c>
      <c r="Q196" s="114">
        <v>0</v>
      </c>
      <c r="R196" s="114">
        <v>0</v>
      </c>
      <c r="S196" s="114">
        <v>0</v>
      </c>
      <c r="T196" s="114">
        <v>0</v>
      </c>
      <c r="U196" s="114">
        <v>0</v>
      </c>
      <c r="V196" s="114">
        <v>0</v>
      </c>
      <c r="W196" s="114">
        <v>0</v>
      </c>
      <c r="X196" s="114">
        <v>0</v>
      </c>
      <c r="Y196" s="114">
        <v>0</v>
      </c>
      <c r="Z196" s="114">
        <v>0</v>
      </c>
      <c r="AA196" s="114">
        <v>0</v>
      </c>
      <c r="AB196" s="114">
        <v>0</v>
      </c>
      <c r="AC196" s="114">
        <v>0</v>
      </c>
      <c r="AD196" s="114">
        <v>0</v>
      </c>
      <c r="AE196" s="114">
        <v>0</v>
      </c>
      <c r="AF196" s="114">
        <v>0</v>
      </c>
      <c r="AG196" s="114">
        <v>0</v>
      </c>
      <c r="AH196" s="114">
        <v>0</v>
      </c>
      <c r="AI196" s="114">
        <v>0</v>
      </c>
      <c r="AJ196" s="114">
        <v>0</v>
      </c>
      <c r="AK196" s="114">
        <v>0</v>
      </c>
      <c r="AL196" s="114">
        <v>0</v>
      </c>
      <c r="AM196" s="114">
        <v>0</v>
      </c>
      <c r="AN196" s="114">
        <v>0</v>
      </c>
      <c r="AO196" s="114">
        <v>0</v>
      </c>
      <c r="AP196" s="114">
        <v>0</v>
      </c>
      <c r="AQ196" s="114">
        <v>0</v>
      </c>
      <c r="AR196" s="114">
        <v>0</v>
      </c>
      <c r="AS196" s="114">
        <v>0</v>
      </c>
      <c r="AT196" s="114">
        <v>0</v>
      </c>
      <c r="AU196" s="114">
        <v>0</v>
      </c>
      <c r="AV196" s="114">
        <v>0</v>
      </c>
      <c r="AW196" s="114">
        <v>0</v>
      </c>
      <c r="AX196" s="114">
        <v>0</v>
      </c>
      <c r="AY196" s="114">
        <v>0</v>
      </c>
    </row>
    <row r="197" spans="1:51">
      <c r="A197" s="131" t="s">
        <v>134</v>
      </c>
      <c r="B197" s="119">
        <v>1</v>
      </c>
      <c r="C197" s="106">
        <v>0</v>
      </c>
      <c r="D197" s="106">
        <v>0</v>
      </c>
      <c r="E197" s="106">
        <v>0</v>
      </c>
      <c r="F197" s="106">
        <v>0</v>
      </c>
      <c r="G197" s="106">
        <v>0</v>
      </c>
      <c r="H197" s="106">
        <v>0</v>
      </c>
      <c r="I197" s="106">
        <v>0</v>
      </c>
      <c r="J197" s="106">
        <v>0</v>
      </c>
      <c r="K197" s="106">
        <v>0</v>
      </c>
      <c r="L197" s="106">
        <v>0</v>
      </c>
      <c r="M197" s="106">
        <v>0</v>
      </c>
      <c r="N197" s="106">
        <v>0</v>
      </c>
      <c r="O197" s="106">
        <v>0</v>
      </c>
      <c r="P197" s="106">
        <v>0</v>
      </c>
      <c r="Q197" s="106">
        <v>0</v>
      </c>
      <c r="R197" s="106">
        <v>0</v>
      </c>
      <c r="S197" s="106">
        <v>0</v>
      </c>
      <c r="T197" s="106">
        <v>0</v>
      </c>
      <c r="U197" s="106">
        <v>0</v>
      </c>
      <c r="V197" s="106">
        <v>0</v>
      </c>
      <c r="W197" s="106">
        <v>0</v>
      </c>
      <c r="X197" s="106">
        <v>0</v>
      </c>
      <c r="Y197" s="106">
        <v>0</v>
      </c>
      <c r="Z197" s="106">
        <v>0</v>
      </c>
      <c r="AA197" s="106">
        <v>0</v>
      </c>
      <c r="AB197" s="106">
        <v>0</v>
      </c>
      <c r="AC197" s="106">
        <v>0</v>
      </c>
      <c r="AD197" s="106">
        <v>0</v>
      </c>
      <c r="AE197" s="106">
        <v>0</v>
      </c>
      <c r="AF197" s="106">
        <v>0</v>
      </c>
      <c r="AG197" s="106">
        <v>0</v>
      </c>
      <c r="AH197" s="106">
        <v>0</v>
      </c>
      <c r="AI197" s="106">
        <v>0</v>
      </c>
      <c r="AJ197" s="106">
        <v>0</v>
      </c>
      <c r="AK197" s="106">
        <v>0</v>
      </c>
      <c r="AL197" s="106">
        <v>0</v>
      </c>
      <c r="AM197" s="106">
        <v>0</v>
      </c>
      <c r="AN197" s="106">
        <v>0</v>
      </c>
      <c r="AO197" s="106">
        <v>0</v>
      </c>
      <c r="AP197" s="106">
        <v>0</v>
      </c>
      <c r="AQ197" s="106">
        <v>0</v>
      </c>
      <c r="AR197" s="106">
        <v>0</v>
      </c>
      <c r="AS197" s="106">
        <v>0</v>
      </c>
      <c r="AT197" s="106">
        <v>0</v>
      </c>
      <c r="AU197" s="106">
        <v>0</v>
      </c>
      <c r="AV197" s="106">
        <v>0</v>
      </c>
      <c r="AW197" s="106">
        <v>0</v>
      </c>
      <c r="AX197" s="106">
        <v>0</v>
      </c>
      <c r="AY197" s="106">
        <v>0</v>
      </c>
    </row>
    <row r="198" spans="1:51">
      <c r="A198" s="109"/>
      <c r="B198" s="119">
        <v>2</v>
      </c>
      <c r="C198" s="106">
        <v>0</v>
      </c>
      <c r="D198" s="106">
        <v>0</v>
      </c>
      <c r="E198" s="106">
        <v>0</v>
      </c>
      <c r="F198" s="106">
        <v>0</v>
      </c>
      <c r="G198" s="106">
        <v>0</v>
      </c>
      <c r="H198" s="106">
        <v>0</v>
      </c>
      <c r="I198" s="106">
        <v>0</v>
      </c>
      <c r="J198" s="106">
        <v>0</v>
      </c>
      <c r="K198" s="106">
        <v>0</v>
      </c>
      <c r="L198" s="106">
        <v>0</v>
      </c>
      <c r="M198" s="106">
        <v>0</v>
      </c>
      <c r="N198" s="106">
        <v>0</v>
      </c>
      <c r="O198" s="106">
        <v>0</v>
      </c>
      <c r="P198" s="106">
        <v>0</v>
      </c>
      <c r="Q198" s="106">
        <v>0</v>
      </c>
      <c r="R198" s="106">
        <v>0</v>
      </c>
      <c r="S198" s="106">
        <v>0</v>
      </c>
      <c r="T198" s="106">
        <v>0</v>
      </c>
      <c r="U198" s="106">
        <v>0</v>
      </c>
      <c r="V198" s="106">
        <v>0</v>
      </c>
      <c r="W198" s="106">
        <v>0</v>
      </c>
      <c r="X198" s="106">
        <v>0</v>
      </c>
      <c r="Y198" s="106">
        <v>0</v>
      </c>
      <c r="Z198" s="106">
        <v>0</v>
      </c>
      <c r="AA198" s="106">
        <v>0</v>
      </c>
      <c r="AB198" s="106">
        <v>0</v>
      </c>
      <c r="AC198" s="106">
        <v>0</v>
      </c>
      <c r="AD198" s="106">
        <v>0</v>
      </c>
      <c r="AE198" s="106">
        <v>0</v>
      </c>
      <c r="AF198" s="106">
        <v>0</v>
      </c>
      <c r="AG198" s="106">
        <v>0</v>
      </c>
      <c r="AH198" s="106">
        <v>0</v>
      </c>
      <c r="AI198" s="106">
        <v>0</v>
      </c>
      <c r="AJ198" s="106">
        <v>0</v>
      </c>
      <c r="AK198" s="106">
        <v>0</v>
      </c>
      <c r="AL198" s="106">
        <v>0</v>
      </c>
      <c r="AM198" s="106">
        <v>0</v>
      </c>
      <c r="AN198" s="106">
        <v>0</v>
      </c>
      <c r="AO198" s="106">
        <v>0</v>
      </c>
      <c r="AP198" s="106">
        <v>0</v>
      </c>
      <c r="AQ198" s="106">
        <v>0</v>
      </c>
      <c r="AR198" s="106">
        <v>0</v>
      </c>
      <c r="AS198" s="106">
        <v>0</v>
      </c>
      <c r="AT198" s="106">
        <v>0</v>
      </c>
      <c r="AU198" s="106">
        <v>0</v>
      </c>
      <c r="AV198" s="106">
        <v>0</v>
      </c>
      <c r="AW198" s="106">
        <v>0</v>
      </c>
      <c r="AX198" s="106">
        <v>0</v>
      </c>
      <c r="AY198" s="106">
        <v>0</v>
      </c>
    </row>
    <row r="199" spans="1:51">
      <c r="A199" s="109"/>
      <c r="B199" s="119">
        <v>3</v>
      </c>
      <c r="C199" s="106">
        <v>0</v>
      </c>
      <c r="D199" s="106">
        <v>0</v>
      </c>
      <c r="E199" s="106">
        <v>0</v>
      </c>
      <c r="F199" s="106">
        <v>0</v>
      </c>
      <c r="G199" s="106">
        <v>0</v>
      </c>
      <c r="H199" s="106">
        <v>0</v>
      </c>
      <c r="I199" s="106">
        <v>0</v>
      </c>
      <c r="J199" s="106">
        <v>0</v>
      </c>
      <c r="K199" s="106">
        <v>0</v>
      </c>
      <c r="L199" s="106">
        <v>0</v>
      </c>
      <c r="M199" s="106">
        <v>0</v>
      </c>
      <c r="N199" s="106">
        <v>0</v>
      </c>
      <c r="O199" s="106">
        <v>0</v>
      </c>
      <c r="P199" s="106">
        <v>0</v>
      </c>
      <c r="Q199" s="106">
        <v>0</v>
      </c>
      <c r="R199" s="106">
        <v>0</v>
      </c>
      <c r="S199" s="106">
        <v>0</v>
      </c>
      <c r="T199" s="106">
        <v>0</v>
      </c>
      <c r="U199" s="106">
        <v>0</v>
      </c>
      <c r="V199" s="106">
        <v>0</v>
      </c>
      <c r="W199" s="106">
        <v>0</v>
      </c>
      <c r="X199" s="106">
        <v>0</v>
      </c>
      <c r="Y199" s="106">
        <v>0</v>
      </c>
      <c r="Z199" s="106">
        <v>0</v>
      </c>
      <c r="AA199" s="106">
        <v>0</v>
      </c>
      <c r="AB199" s="106">
        <v>0</v>
      </c>
      <c r="AC199" s="106">
        <v>0</v>
      </c>
      <c r="AD199" s="106">
        <v>0</v>
      </c>
      <c r="AE199" s="106">
        <v>0</v>
      </c>
      <c r="AF199" s="106">
        <v>0</v>
      </c>
      <c r="AG199" s="106">
        <v>0</v>
      </c>
      <c r="AH199" s="106">
        <v>0</v>
      </c>
      <c r="AI199" s="106">
        <v>0</v>
      </c>
      <c r="AJ199" s="106">
        <v>0</v>
      </c>
      <c r="AK199" s="106">
        <v>0</v>
      </c>
      <c r="AL199" s="106">
        <v>0</v>
      </c>
      <c r="AM199" s="106">
        <v>0</v>
      </c>
      <c r="AN199" s="106">
        <v>0</v>
      </c>
      <c r="AO199" s="106">
        <v>0</v>
      </c>
      <c r="AP199" s="106">
        <v>0</v>
      </c>
      <c r="AQ199" s="106">
        <v>0</v>
      </c>
      <c r="AR199" s="106">
        <v>0</v>
      </c>
      <c r="AS199" s="106">
        <v>0</v>
      </c>
      <c r="AT199" s="106">
        <v>0</v>
      </c>
      <c r="AU199" s="106">
        <v>0</v>
      </c>
      <c r="AV199" s="106">
        <v>0</v>
      </c>
      <c r="AW199" s="106">
        <v>0</v>
      </c>
      <c r="AX199" s="106">
        <v>0</v>
      </c>
      <c r="AY199" s="106">
        <v>0</v>
      </c>
    </row>
    <row r="200" spans="1:51">
      <c r="A200" s="109"/>
      <c r="B200" s="120">
        <v>4</v>
      </c>
      <c r="C200" s="106">
        <v>0</v>
      </c>
      <c r="D200" s="106">
        <v>0</v>
      </c>
      <c r="E200" s="106">
        <v>0</v>
      </c>
      <c r="F200" s="106">
        <v>0</v>
      </c>
      <c r="G200" s="106">
        <v>0</v>
      </c>
      <c r="H200" s="106">
        <v>0</v>
      </c>
      <c r="I200" s="106">
        <v>0</v>
      </c>
      <c r="J200" s="106">
        <v>0</v>
      </c>
      <c r="K200" s="106">
        <v>0</v>
      </c>
      <c r="L200" s="106">
        <v>0</v>
      </c>
      <c r="M200" s="106">
        <v>0</v>
      </c>
      <c r="N200" s="106">
        <v>0</v>
      </c>
      <c r="O200" s="106">
        <v>0</v>
      </c>
      <c r="P200" s="106">
        <v>0</v>
      </c>
      <c r="Q200" s="106">
        <v>0</v>
      </c>
      <c r="R200" s="106">
        <v>0</v>
      </c>
      <c r="S200" s="106">
        <v>0</v>
      </c>
      <c r="T200" s="106">
        <v>0</v>
      </c>
      <c r="U200" s="106">
        <v>0</v>
      </c>
      <c r="V200" s="106">
        <v>0</v>
      </c>
      <c r="W200" s="106">
        <v>0</v>
      </c>
      <c r="X200" s="106">
        <v>0</v>
      </c>
      <c r="Y200" s="106">
        <v>0</v>
      </c>
      <c r="Z200" s="106">
        <v>0</v>
      </c>
      <c r="AA200" s="106">
        <v>0</v>
      </c>
      <c r="AB200" s="106">
        <v>0</v>
      </c>
      <c r="AC200" s="106">
        <v>0</v>
      </c>
      <c r="AD200" s="106">
        <v>0</v>
      </c>
      <c r="AE200" s="106">
        <v>0</v>
      </c>
      <c r="AF200" s="106">
        <v>0</v>
      </c>
      <c r="AG200" s="106">
        <v>0</v>
      </c>
      <c r="AH200" s="106">
        <v>0</v>
      </c>
      <c r="AI200" s="106">
        <v>0</v>
      </c>
      <c r="AJ200" s="106">
        <v>0</v>
      </c>
      <c r="AK200" s="106">
        <v>0</v>
      </c>
      <c r="AL200" s="106">
        <v>0</v>
      </c>
      <c r="AM200" s="106">
        <v>0</v>
      </c>
      <c r="AN200" s="106">
        <v>0</v>
      </c>
      <c r="AO200" s="106">
        <v>0</v>
      </c>
      <c r="AP200" s="106">
        <v>0</v>
      </c>
      <c r="AQ200" s="106">
        <v>0</v>
      </c>
      <c r="AR200" s="106">
        <v>0</v>
      </c>
      <c r="AS200" s="106">
        <v>0</v>
      </c>
      <c r="AT200" s="106">
        <v>0</v>
      </c>
      <c r="AU200" s="106">
        <v>0</v>
      </c>
      <c r="AV200" s="106">
        <v>0</v>
      </c>
      <c r="AW200" s="106">
        <v>0</v>
      </c>
      <c r="AX200" s="106">
        <v>0</v>
      </c>
      <c r="AY200" s="106">
        <v>0</v>
      </c>
    </row>
    <row r="201" spans="1:51">
      <c r="A201" s="109"/>
      <c r="B201" s="120">
        <v>5</v>
      </c>
      <c r="C201" s="106">
        <v>0</v>
      </c>
      <c r="D201" s="106">
        <v>0</v>
      </c>
      <c r="E201" s="106">
        <v>0</v>
      </c>
      <c r="F201" s="106">
        <v>0</v>
      </c>
      <c r="G201" s="106">
        <v>0</v>
      </c>
      <c r="H201" s="106">
        <v>0</v>
      </c>
      <c r="I201" s="106">
        <v>0</v>
      </c>
      <c r="J201" s="106">
        <v>0</v>
      </c>
      <c r="K201" s="106">
        <v>0</v>
      </c>
      <c r="L201" s="106">
        <v>0</v>
      </c>
      <c r="M201" s="106">
        <v>0</v>
      </c>
      <c r="N201" s="106">
        <v>0</v>
      </c>
      <c r="O201" s="106">
        <v>0</v>
      </c>
      <c r="P201" s="106">
        <v>0</v>
      </c>
      <c r="Q201" s="106">
        <v>0</v>
      </c>
      <c r="R201" s="106">
        <v>0</v>
      </c>
      <c r="S201" s="106">
        <v>0</v>
      </c>
      <c r="T201" s="106">
        <v>0</v>
      </c>
      <c r="U201" s="106">
        <v>0</v>
      </c>
      <c r="V201" s="106">
        <v>0</v>
      </c>
      <c r="W201" s="106">
        <v>0</v>
      </c>
      <c r="X201" s="106">
        <v>0</v>
      </c>
      <c r="Y201" s="106">
        <v>0</v>
      </c>
      <c r="Z201" s="106">
        <v>0</v>
      </c>
      <c r="AA201" s="106">
        <v>0</v>
      </c>
      <c r="AB201" s="106">
        <v>0</v>
      </c>
      <c r="AC201" s="106">
        <v>0</v>
      </c>
      <c r="AD201" s="106">
        <v>0</v>
      </c>
      <c r="AE201" s="106">
        <v>0</v>
      </c>
      <c r="AF201" s="106">
        <v>0</v>
      </c>
      <c r="AG201" s="106">
        <v>0</v>
      </c>
      <c r="AH201" s="106">
        <v>0</v>
      </c>
      <c r="AI201" s="106">
        <v>0</v>
      </c>
      <c r="AJ201" s="106">
        <v>0</v>
      </c>
      <c r="AK201" s="106">
        <v>0</v>
      </c>
      <c r="AL201" s="106">
        <v>0</v>
      </c>
      <c r="AM201" s="106">
        <v>0</v>
      </c>
      <c r="AN201" s="106">
        <v>0</v>
      </c>
      <c r="AO201" s="106">
        <v>0</v>
      </c>
      <c r="AP201" s="106">
        <v>0</v>
      </c>
      <c r="AQ201" s="106">
        <v>0</v>
      </c>
      <c r="AR201" s="106">
        <v>0</v>
      </c>
      <c r="AS201" s="106">
        <v>0</v>
      </c>
      <c r="AT201" s="106">
        <v>0</v>
      </c>
      <c r="AU201" s="106">
        <v>0</v>
      </c>
      <c r="AV201" s="106">
        <v>0</v>
      </c>
      <c r="AW201" s="106">
        <v>0</v>
      </c>
      <c r="AX201" s="106">
        <v>0</v>
      </c>
      <c r="AY201" s="106">
        <v>0</v>
      </c>
    </row>
    <row r="202" spans="1:51">
      <c r="A202" s="109"/>
      <c r="B202" s="120">
        <v>6</v>
      </c>
      <c r="C202" s="106">
        <v>804.79623063156032</v>
      </c>
      <c r="D202" s="106">
        <v>0</v>
      </c>
      <c r="E202" s="106">
        <v>0</v>
      </c>
      <c r="F202" s="106">
        <v>0</v>
      </c>
      <c r="G202" s="106">
        <v>0</v>
      </c>
      <c r="H202" s="106">
        <v>0</v>
      </c>
      <c r="I202" s="106">
        <v>0</v>
      </c>
      <c r="J202" s="106">
        <v>56.677619140881234</v>
      </c>
      <c r="K202" s="106">
        <v>1141.3244019412828</v>
      </c>
      <c r="L202" s="106">
        <v>1530.7081316642311</v>
      </c>
      <c r="M202" s="106">
        <v>1594</v>
      </c>
      <c r="N202" s="106">
        <v>1323</v>
      </c>
      <c r="O202" s="106">
        <v>1799</v>
      </c>
      <c r="P202" s="106">
        <v>1731</v>
      </c>
      <c r="Q202" s="106">
        <v>1424</v>
      </c>
      <c r="R202" s="106">
        <v>1334</v>
      </c>
      <c r="S202" s="106">
        <v>1523</v>
      </c>
      <c r="T202" s="106">
        <v>1995</v>
      </c>
      <c r="U202" s="106">
        <v>1555</v>
      </c>
      <c r="V202" s="106">
        <v>1706</v>
      </c>
      <c r="W202" s="106">
        <v>1534</v>
      </c>
      <c r="X202" s="106">
        <v>1757</v>
      </c>
      <c r="Y202" s="106">
        <v>1539</v>
      </c>
      <c r="Z202" s="106">
        <v>1634</v>
      </c>
      <c r="AA202" s="106">
        <v>1532</v>
      </c>
      <c r="AB202" s="106">
        <v>1478</v>
      </c>
      <c r="AC202" s="106">
        <v>1370</v>
      </c>
      <c r="AD202" s="106">
        <v>1723</v>
      </c>
      <c r="AE202" s="106">
        <v>1740</v>
      </c>
      <c r="AF202" s="106">
        <v>1519</v>
      </c>
      <c r="AG202" s="106">
        <v>1795</v>
      </c>
      <c r="AH202" s="106">
        <v>1753</v>
      </c>
      <c r="AI202" s="106">
        <v>1940</v>
      </c>
      <c r="AJ202" s="106">
        <v>1297</v>
      </c>
      <c r="AK202" s="106">
        <v>1674</v>
      </c>
      <c r="AL202" s="106">
        <v>1792</v>
      </c>
      <c r="AM202" s="106">
        <v>1024.2602454430548</v>
      </c>
      <c r="AN202" s="106">
        <v>1675</v>
      </c>
      <c r="AO202" s="106">
        <v>1403.1983998543274</v>
      </c>
      <c r="AP202" s="106">
        <v>1759</v>
      </c>
      <c r="AQ202" s="106">
        <v>1441</v>
      </c>
      <c r="AR202" s="106">
        <v>744.53095921302429</v>
      </c>
      <c r="AS202" s="106">
        <v>1433.579475333057</v>
      </c>
      <c r="AT202" s="106">
        <v>686.75775777824356</v>
      </c>
      <c r="AU202" s="106">
        <v>2017</v>
      </c>
      <c r="AV202" s="106">
        <v>1877</v>
      </c>
      <c r="AW202" s="106">
        <v>1502</v>
      </c>
      <c r="AX202" s="106">
        <v>1070.2937133394898</v>
      </c>
      <c r="AY202" s="106">
        <v>392.24791501788513</v>
      </c>
    </row>
    <row r="203" spans="1:51">
      <c r="A203" s="109"/>
      <c r="B203" s="127">
        <v>7</v>
      </c>
      <c r="C203" s="106">
        <v>612.20376936843968</v>
      </c>
      <c r="D203" s="106">
        <v>1596</v>
      </c>
      <c r="E203" s="106">
        <v>1049.617172141524</v>
      </c>
      <c r="F203" s="106">
        <v>65.559318075942883</v>
      </c>
      <c r="G203" s="106">
        <v>0</v>
      </c>
      <c r="H203" s="106">
        <v>0</v>
      </c>
      <c r="I203" s="106">
        <v>1151.9556756066449</v>
      </c>
      <c r="J203" s="106">
        <v>1432.3223808591188</v>
      </c>
      <c r="K203" s="106">
        <v>624.67559805871724</v>
      </c>
      <c r="L203" s="106">
        <v>90.291868335768868</v>
      </c>
      <c r="M203" s="106">
        <v>0</v>
      </c>
      <c r="N203" s="106">
        <v>0</v>
      </c>
      <c r="O203" s="106">
        <v>0</v>
      </c>
      <c r="P203" s="106">
        <v>0</v>
      </c>
      <c r="Q203" s="106">
        <v>0</v>
      </c>
      <c r="R203" s="106">
        <v>0</v>
      </c>
      <c r="S203" s="106">
        <v>0</v>
      </c>
      <c r="T203" s="106">
        <v>0</v>
      </c>
      <c r="U203" s="106">
        <v>0</v>
      </c>
      <c r="V203" s="106">
        <v>0</v>
      </c>
      <c r="W203" s="106">
        <v>0</v>
      </c>
      <c r="X203" s="106">
        <v>0</v>
      </c>
      <c r="Y203" s="106">
        <v>0</v>
      </c>
      <c r="Z203" s="106">
        <v>0</v>
      </c>
      <c r="AA203" s="106">
        <v>0</v>
      </c>
      <c r="AB203" s="106">
        <v>0</v>
      </c>
      <c r="AC203" s="106">
        <v>0</v>
      </c>
      <c r="AD203" s="106">
        <v>0</v>
      </c>
      <c r="AE203" s="106">
        <v>0</v>
      </c>
      <c r="AF203" s="106">
        <v>0</v>
      </c>
      <c r="AG203" s="106">
        <v>0</v>
      </c>
      <c r="AH203" s="106">
        <v>0</v>
      </c>
      <c r="AI203" s="106">
        <v>0</v>
      </c>
      <c r="AJ203" s="106">
        <v>0</v>
      </c>
      <c r="AK203" s="106">
        <v>0</v>
      </c>
      <c r="AL203" s="106">
        <v>0</v>
      </c>
      <c r="AM203" s="106">
        <v>561.73975455694517</v>
      </c>
      <c r="AN203" s="106">
        <v>0</v>
      </c>
      <c r="AO203" s="106">
        <v>556.80160014567264</v>
      </c>
      <c r="AP203" s="106">
        <v>0</v>
      </c>
      <c r="AQ203" s="106">
        <v>0</v>
      </c>
      <c r="AR203" s="106">
        <v>765.46904078697571</v>
      </c>
      <c r="AS203" s="106">
        <v>149.42052466694304</v>
      </c>
      <c r="AT203" s="106">
        <v>770.24224222175644</v>
      </c>
      <c r="AU203" s="106">
        <v>0</v>
      </c>
      <c r="AV203" s="106">
        <v>0</v>
      </c>
      <c r="AW203" s="106">
        <v>0</v>
      </c>
      <c r="AX203" s="106">
        <v>744.70628666051016</v>
      </c>
      <c r="AY203" s="106">
        <v>1424.7520849821149</v>
      </c>
    </row>
    <row r="204" spans="1:51">
      <c r="A204" s="109"/>
      <c r="B204" s="127">
        <v>8</v>
      </c>
      <c r="C204" s="106">
        <v>0</v>
      </c>
      <c r="D204" s="106">
        <v>0</v>
      </c>
      <c r="E204" s="106">
        <v>248.38282785847605</v>
      </c>
      <c r="F204" s="106">
        <v>1270.4406819240571</v>
      </c>
      <c r="G204" s="106">
        <v>1291</v>
      </c>
      <c r="H204" s="106">
        <v>1423</v>
      </c>
      <c r="I204" s="106">
        <v>569.04432439335505</v>
      </c>
      <c r="J204" s="106">
        <v>0</v>
      </c>
      <c r="K204" s="106">
        <v>0</v>
      </c>
      <c r="L204" s="106">
        <v>0</v>
      </c>
      <c r="M204" s="106">
        <v>0</v>
      </c>
      <c r="N204" s="106">
        <v>0</v>
      </c>
      <c r="O204" s="106">
        <v>0</v>
      </c>
      <c r="P204" s="106">
        <v>0</v>
      </c>
      <c r="Q204" s="106">
        <v>0</v>
      </c>
      <c r="R204" s="106">
        <v>0</v>
      </c>
      <c r="S204" s="106">
        <v>0</v>
      </c>
      <c r="T204" s="106">
        <v>0</v>
      </c>
      <c r="U204" s="106">
        <v>0</v>
      </c>
      <c r="V204" s="106">
        <v>0</v>
      </c>
      <c r="W204" s="106">
        <v>0</v>
      </c>
      <c r="X204" s="106">
        <v>0</v>
      </c>
      <c r="Y204" s="106">
        <v>0</v>
      </c>
      <c r="Z204" s="106">
        <v>0</v>
      </c>
      <c r="AA204" s="106">
        <v>0</v>
      </c>
      <c r="AB204" s="106">
        <v>0</v>
      </c>
      <c r="AC204" s="106">
        <v>0</v>
      </c>
      <c r="AD204" s="106">
        <v>0</v>
      </c>
      <c r="AE204" s="106">
        <v>0</v>
      </c>
      <c r="AF204" s="106">
        <v>0</v>
      </c>
      <c r="AG204" s="106">
        <v>0</v>
      </c>
      <c r="AH204" s="106">
        <v>0</v>
      </c>
      <c r="AI204" s="106">
        <v>0</v>
      </c>
      <c r="AJ204" s="106">
        <v>0</v>
      </c>
      <c r="AK204" s="106">
        <v>0</v>
      </c>
      <c r="AL204" s="106">
        <v>0</v>
      </c>
      <c r="AM204" s="106">
        <v>0</v>
      </c>
      <c r="AN204" s="106">
        <v>0</v>
      </c>
      <c r="AO204" s="106">
        <v>0</v>
      </c>
      <c r="AP204" s="106">
        <v>0</v>
      </c>
      <c r="AQ204" s="106">
        <v>0</v>
      </c>
      <c r="AR204" s="106">
        <v>0</v>
      </c>
      <c r="AS204" s="106">
        <v>0</v>
      </c>
      <c r="AT204" s="106">
        <v>0</v>
      </c>
      <c r="AU204" s="106">
        <v>0</v>
      </c>
      <c r="AV204" s="106">
        <v>0</v>
      </c>
      <c r="AW204" s="106">
        <v>0</v>
      </c>
      <c r="AX204" s="106">
        <v>0</v>
      </c>
      <c r="AY204" s="106">
        <v>0</v>
      </c>
    </row>
    <row r="205" spans="1:51">
      <c r="A205" s="109"/>
      <c r="B205" s="127">
        <v>9</v>
      </c>
      <c r="C205" s="106">
        <v>0</v>
      </c>
      <c r="D205" s="106">
        <v>0</v>
      </c>
      <c r="E205" s="106">
        <v>0</v>
      </c>
      <c r="F205" s="106">
        <v>0</v>
      </c>
      <c r="G205" s="106">
        <v>0</v>
      </c>
      <c r="H205" s="106">
        <v>0</v>
      </c>
      <c r="I205" s="106">
        <v>0</v>
      </c>
      <c r="J205" s="106">
        <v>0</v>
      </c>
      <c r="K205" s="106">
        <v>0</v>
      </c>
      <c r="L205" s="106">
        <v>0</v>
      </c>
      <c r="M205" s="106">
        <v>0</v>
      </c>
      <c r="N205" s="106">
        <v>0</v>
      </c>
      <c r="O205" s="106">
        <v>0</v>
      </c>
      <c r="P205" s="106">
        <v>0</v>
      </c>
      <c r="Q205" s="106">
        <v>0</v>
      </c>
      <c r="R205" s="106">
        <v>0</v>
      </c>
      <c r="S205" s="106">
        <v>0</v>
      </c>
      <c r="T205" s="106">
        <v>0</v>
      </c>
      <c r="U205" s="106">
        <v>0</v>
      </c>
      <c r="V205" s="106">
        <v>0</v>
      </c>
      <c r="W205" s="106">
        <v>0</v>
      </c>
      <c r="X205" s="106">
        <v>0</v>
      </c>
      <c r="Y205" s="106">
        <v>0</v>
      </c>
      <c r="Z205" s="106">
        <v>0</v>
      </c>
      <c r="AA205" s="106">
        <v>0</v>
      </c>
      <c r="AB205" s="106">
        <v>0</v>
      </c>
      <c r="AC205" s="106">
        <v>0</v>
      </c>
      <c r="AD205" s="106">
        <v>0</v>
      </c>
      <c r="AE205" s="106">
        <v>0</v>
      </c>
      <c r="AF205" s="106">
        <v>0</v>
      </c>
      <c r="AG205" s="106">
        <v>0</v>
      </c>
      <c r="AH205" s="106">
        <v>0</v>
      </c>
      <c r="AI205" s="106">
        <v>0</v>
      </c>
      <c r="AJ205" s="106">
        <v>0</v>
      </c>
      <c r="AK205" s="106">
        <v>0</v>
      </c>
      <c r="AL205" s="106">
        <v>0</v>
      </c>
      <c r="AM205" s="106">
        <v>0</v>
      </c>
      <c r="AN205" s="106">
        <v>0</v>
      </c>
      <c r="AO205" s="106">
        <v>0</v>
      </c>
      <c r="AP205" s="106">
        <v>0</v>
      </c>
      <c r="AQ205" s="106">
        <v>0</v>
      </c>
      <c r="AR205" s="106">
        <v>0</v>
      </c>
      <c r="AS205" s="106">
        <v>0</v>
      </c>
      <c r="AT205" s="106">
        <v>0</v>
      </c>
      <c r="AU205" s="106">
        <v>0</v>
      </c>
      <c r="AV205" s="106">
        <v>0</v>
      </c>
      <c r="AW205" s="106">
        <v>0</v>
      </c>
      <c r="AX205" s="106">
        <v>0</v>
      </c>
      <c r="AY205" s="106">
        <v>0</v>
      </c>
    </row>
    <row r="206" spans="1:51">
      <c r="A206" s="109"/>
      <c r="B206" s="130">
        <v>10</v>
      </c>
      <c r="C206" s="106">
        <v>0</v>
      </c>
      <c r="D206" s="106">
        <v>0</v>
      </c>
      <c r="E206" s="106">
        <v>0</v>
      </c>
      <c r="F206" s="106">
        <v>0</v>
      </c>
      <c r="G206" s="106">
        <v>0</v>
      </c>
      <c r="H206" s="106">
        <v>0</v>
      </c>
      <c r="I206" s="106">
        <v>0</v>
      </c>
      <c r="J206" s="106">
        <v>0</v>
      </c>
      <c r="K206" s="106">
        <v>0</v>
      </c>
      <c r="L206" s="106">
        <v>0</v>
      </c>
      <c r="M206" s="106">
        <v>0</v>
      </c>
      <c r="N206" s="106">
        <v>0</v>
      </c>
      <c r="O206" s="106">
        <v>0</v>
      </c>
      <c r="P206" s="106">
        <v>0</v>
      </c>
      <c r="Q206" s="106">
        <v>0</v>
      </c>
      <c r="R206" s="106">
        <v>0</v>
      </c>
      <c r="S206" s="106">
        <v>0</v>
      </c>
      <c r="T206" s="106">
        <v>0</v>
      </c>
      <c r="U206" s="106">
        <v>0</v>
      </c>
      <c r="V206" s="106">
        <v>0</v>
      </c>
      <c r="W206" s="106">
        <v>0</v>
      </c>
      <c r="X206" s="106">
        <v>0</v>
      </c>
      <c r="Y206" s="106">
        <v>0</v>
      </c>
      <c r="Z206" s="106">
        <v>0</v>
      </c>
      <c r="AA206" s="106">
        <v>0</v>
      </c>
      <c r="AB206" s="106">
        <v>0</v>
      </c>
      <c r="AC206" s="106">
        <v>0</v>
      </c>
      <c r="AD206" s="106">
        <v>0</v>
      </c>
      <c r="AE206" s="106">
        <v>0</v>
      </c>
      <c r="AF206" s="106">
        <v>0</v>
      </c>
      <c r="AG206" s="106">
        <v>0</v>
      </c>
      <c r="AH206" s="106">
        <v>0</v>
      </c>
      <c r="AI206" s="106">
        <v>0</v>
      </c>
      <c r="AJ206" s="106">
        <v>0</v>
      </c>
      <c r="AK206" s="106">
        <v>0</v>
      </c>
      <c r="AL206" s="106">
        <v>0</v>
      </c>
      <c r="AM206" s="106">
        <v>0</v>
      </c>
      <c r="AN206" s="106">
        <v>0</v>
      </c>
      <c r="AO206" s="106">
        <v>0</v>
      </c>
      <c r="AP206" s="106">
        <v>0</v>
      </c>
      <c r="AQ206" s="106">
        <v>0</v>
      </c>
      <c r="AR206" s="106">
        <v>0</v>
      </c>
      <c r="AS206" s="106">
        <v>0</v>
      </c>
      <c r="AT206" s="106">
        <v>0</v>
      </c>
      <c r="AU206" s="106">
        <v>0</v>
      </c>
      <c r="AV206" s="106">
        <v>0</v>
      </c>
      <c r="AW206" s="106">
        <v>0</v>
      </c>
      <c r="AX206" s="106">
        <v>0</v>
      </c>
      <c r="AY206" s="106">
        <v>0</v>
      </c>
    </row>
    <row r="207" spans="1:51">
      <c r="A207" s="109"/>
      <c r="B207" s="130">
        <v>11</v>
      </c>
      <c r="C207" s="106">
        <v>0</v>
      </c>
      <c r="D207" s="106">
        <v>0</v>
      </c>
      <c r="E207" s="106">
        <v>0</v>
      </c>
      <c r="F207" s="106">
        <v>0</v>
      </c>
      <c r="G207" s="106">
        <v>0</v>
      </c>
      <c r="H207" s="106">
        <v>0</v>
      </c>
      <c r="I207" s="106">
        <v>0</v>
      </c>
      <c r="J207" s="106">
        <v>0</v>
      </c>
      <c r="K207" s="106">
        <v>0</v>
      </c>
      <c r="L207" s="106">
        <v>0</v>
      </c>
      <c r="M207" s="106">
        <v>0</v>
      </c>
      <c r="N207" s="106">
        <v>0</v>
      </c>
      <c r="O207" s="106">
        <v>0</v>
      </c>
      <c r="P207" s="106">
        <v>0</v>
      </c>
      <c r="Q207" s="106">
        <v>0</v>
      </c>
      <c r="R207" s="106">
        <v>0</v>
      </c>
      <c r="S207" s="106">
        <v>0</v>
      </c>
      <c r="T207" s="106">
        <v>0</v>
      </c>
      <c r="U207" s="106">
        <v>0</v>
      </c>
      <c r="V207" s="106">
        <v>0</v>
      </c>
      <c r="W207" s="106">
        <v>0</v>
      </c>
      <c r="X207" s="106">
        <v>0</v>
      </c>
      <c r="Y207" s="106">
        <v>0</v>
      </c>
      <c r="Z207" s="106">
        <v>0</v>
      </c>
      <c r="AA207" s="106">
        <v>0</v>
      </c>
      <c r="AB207" s="106">
        <v>0</v>
      </c>
      <c r="AC207" s="106">
        <v>0</v>
      </c>
      <c r="AD207" s="106">
        <v>0</v>
      </c>
      <c r="AE207" s="106">
        <v>0</v>
      </c>
      <c r="AF207" s="106">
        <v>0</v>
      </c>
      <c r="AG207" s="106">
        <v>0</v>
      </c>
      <c r="AH207" s="106">
        <v>0</v>
      </c>
      <c r="AI207" s="106">
        <v>0</v>
      </c>
      <c r="AJ207" s="106">
        <v>0</v>
      </c>
      <c r="AK207" s="106">
        <v>0</v>
      </c>
      <c r="AL207" s="106">
        <v>0</v>
      </c>
      <c r="AM207" s="106">
        <v>0</v>
      </c>
      <c r="AN207" s="106">
        <v>0</v>
      </c>
      <c r="AO207" s="106">
        <v>0</v>
      </c>
      <c r="AP207" s="106">
        <v>0</v>
      </c>
      <c r="AQ207" s="106">
        <v>0</v>
      </c>
      <c r="AR207" s="106">
        <v>0</v>
      </c>
      <c r="AS207" s="106">
        <v>0</v>
      </c>
      <c r="AT207" s="106">
        <v>0</v>
      </c>
      <c r="AU207" s="106">
        <v>0</v>
      </c>
      <c r="AV207" s="106">
        <v>0</v>
      </c>
      <c r="AW207" s="106">
        <v>0</v>
      </c>
      <c r="AX207" s="106">
        <v>0</v>
      </c>
      <c r="AY207" s="106">
        <v>0</v>
      </c>
    </row>
    <row r="208" spans="1:51">
      <c r="A208" s="109"/>
      <c r="B208" s="130">
        <v>12</v>
      </c>
      <c r="C208" s="106">
        <v>0</v>
      </c>
      <c r="D208" s="106">
        <v>0</v>
      </c>
      <c r="E208" s="106">
        <v>0</v>
      </c>
      <c r="F208" s="106">
        <v>0</v>
      </c>
      <c r="G208" s="106">
        <v>0</v>
      </c>
      <c r="H208" s="106">
        <v>0</v>
      </c>
      <c r="I208" s="106">
        <v>0</v>
      </c>
      <c r="J208" s="106">
        <v>0</v>
      </c>
      <c r="K208" s="106">
        <v>0</v>
      </c>
      <c r="L208" s="106">
        <v>0</v>
      </c>
      <c r="M208" s="106">
        <v>0</v>
      </c>
      <c r="N208" s="106">
        <v>0</v>
      </c>
      <c r="O208" s="106">
        <v>0</v>
      </c>
      <c r="P208" s="106">
        <v>0</v>
      </c>
      <c r="Q208" s="106">
        <v>0</v>
      </c>
      <c r="R208" s="106">
        <v>0</v>
      </c>
      <c r="S208" s="106">
        <v>0</v>
      </c>
      <c r="T208" s="106">
        <v>0</v>
      </c>
      <c r="U208" s="106">
        <v>0</v>
      </c>
      <c r="V208" s="106">
        <v>0</v>
      </c>
      <c r="W208" s="106">
        <v>0</v>
      </c>
      <c r="X208" s="106">
        <v>0</v>
      </c>
      <c r="Y208" s="106">
        <v>0</v>
      </c>
      <c r="Z208" s="106">
        <v>0</v>
      </c>
      <c r="AA208" s="106">
        <v>0</v>
      </c>
      <c r="AB208" s="106">
        <v>0</v>
      </c>
      <c r="AC208" s="106">
        <v>0</v>
      </c>
      <c r="AD208" s="106">
        <v>0</v>
      </c>
      <c r="AE208" s="106">
        <v>0</v>
      </c>
      <c r="AF208" s="106">
        <v>0</v>
      </c>
      <c r="AG208" s="106">
        <v>0</v>
      </c>
      <c r="AH208" s="106">
        <v>0</v>
      </c>
      <c r="AI208" s="106">
        <v>0</v>
      </c>
      <c r="AJ208" s="106">
        <v>0</v>
      </c>
      <c r="AK208" s="106">
        <v>0</v>
      </c>
      <c r="AL208" s="106">
        <v>0</v>
      </c>
      <c r="AM208" s="106">
        <v>0</v>
      </c>
      <c r="AN208" s="106">
        <v>0</v>
      </c>
      <c r="AO208" s="106">
        <v>0</v>
      </c>
      <c r="AP208" s="106">
        <v>0</v>
      </c>
      <c r="AQ208" s="106">
        <v>0</v>
      </c>
      <c r="AR208" s="106">
        <v>0</v>
      </c>
      <c r="AS208" s="106">
        <v>0</v>
      </c>
      <c r="AT208" s="106">
        <v>0</v>
      </c>
      <c r="AU208" s="106">
        <v>0</v>
      </c>
      <c r="AV208" s="106">
        <v>0</v>
      </c>
      <c r="AW208" s="106">
        <v>0</v>
      </c>
      <c r="AX208" s="106">
        <v>0</v>
      </c>
      <c r="AY208" s="106">
        <v>0</v>
      </c>
    </row>
    <row r="209" spans="1:51">
      <c r="A209" s="126" t="s">
        <v>123</v>
      </c>
      <c r="B209" s="123">
        <v>1</v>
      </c>
      <c r="C209" s="124">
        <v>0</v>
      </c>
      <c r="D209" s="124">
        <v>0</v>
      </c>
      <c r="E209" s="124">
        <v>0</v>
      </c>
      <c r="F209" s="124">
        <v>0</v>
      </c>
      <c r="G209" s="124">
        <v>0</v>
      </c>
      <c r="H209" s="124">
        <v>0</v>
      </c>
      <c r="I209" s="124">
        <v>0</v>
      </c>
      <c r="J209" s="124">
        <v>0</v>
      </c>
      <c r="K209" s="124">
        <v>0</v>
      </c>
      <c r="L209" s="124">
        <v>0</v>
      </c>
      <c r="M209" s="124">
        <v>0</v>
      </c>
      <c r="N209" s="124">
        <v>0</v>
      </c>
      <c r="O209" s="124">
        <v>0</v>
      </c>
      <c r="P209" s="124">
        <v>0</v>
      </c>
      <c r="Q209" s="124">
        <v>0</v>
      </c>
      <c r="R209" s="124">
        <v>0</v>
      </c>
      <c r="S209" s="124">
        <v>0</v>
      </c>
      <c r="T209" s="124">
        <v>0</v>
      </c>
      <c r="U209" s="124">
        <v>0</v>
      </c>
      <c r="V209" s="124">
        <v>0</v>
      </c>
      <c r="W209" s="124">
        <v>0</v>
      </c>
      <c r="X209" s="124">
        <v>0</v>
      </c>
      <c r="Y209" s="124">
        <v>0</v>
      </c>
      <c r="Z209" s="124">
        <v>0</v>
      </c>
      <c r="AA209" s="124">
        <v>0</v>
      </c>
      <c r="AB209" s="124">
        <v>0</v>
      </c>
      <c r="AC209" s="124">
        <v>0</v>
      </c>
      <c r="AD209" s="124">
        <v>0</v>
      </c>
      <c r="AE209" s="124">
        <v>0</v>
      </c>
      <c r="AF209" s="124">
        <v>0</v>
      </c>
      <c r="AG209" s="124">
        <v>0</v>
      </c>
      <c r="AH209" s="124">
        <v>0</v>
      </c>
      <c r="AI209" s="124">
        <v>0</v>
      </c>
      <c r="AJ209" s="124">
        <v>0</v>
      </c>
      <c r="AK209" s="124">
        <v>0</v>
      </c>
      <c r="AL209" s="124">
        <v>0</v>
      </c>
      <c r="AM209" s="124">
        <v>0</v>
      </c>
      <c r="AN209" s="124">
        <v>0</v>
      </c>
      <c r="AO209" s="124">
        <v>0</v>
      </c>
      <c r="AP209" s="124">
        <v>0</v>
      </c>
      <c r="AQ209" s="124">
        <v>0</v>
      </c>
      <c r="AR209" s="124">
        <v>0</v>
      </c>
      <c r="AS209" s="124">
        <v>0</v>
      </c>
      <c r="AT209" s="124">
        <v>0</v>
      </c>
      <c r="AU209" s="124">
        <v>0</v>
      </c>
      <c r="AV209" s="124">
        <v>0</v>
      </c>
      <c r="AW209" s="124">
        <v>0</v>
      </c>
      <c r="AX209" s="124">
        <v>0</v>
      </c>
      <c r="AY209" s="124">
        <v>0</v>
      </c>
    </row>
    <row r="210" spans="1:51">
      <c r="A210" s="109"/>
      <c r="B210" s="119">
        <v>2</v>
      </c>
      <c r="C210" s="106">
        <v>0</v>
      </c>
      <c r="D210" s="110">
        <v>0</v>
      </c>
      <c r="E210" s="110">
        <v>0</v>
      </c>
      <c r="F210" s="110">
        <v>0</v>
      </c>
      <c r="G210" s="110">
        <v>0</v>
      </c>
      <c r="H210" s="110">
        <v>0</v>
      </c>
      <c r="I210" s="110">
        <v>0</v>
      </c>
      <c r="J210" s="110">
        <v>0</v>
      </c>
      <c r="K210" s="110">
        <v>0</v>
      </c>
      <c r="L210" s="110">
        <v>0</v>
      </c>
      <c r="M210" s="110">
        <v>0</v>
      </c>
      <c r="N210" s="110">
        <v>0</v>
      </c>
      <c r="O210" s="110">
        <v>0</v>
      </c>
      <c r="P210" s="110">
        <v>0</v>
      </c>
      <c r="Q210" s="110">
        <v>0</v>
      </c>
      <c r="R210" s="110">
        <v>0</v>
      </c>
      <c r="S210" s="110">
        <v>0</v>
      </c>
      <c r="T210" s="110">
        <v>0</v>
      </c>
      <c r="U210" s="110">
        <v>0</v>
      </c>
      <c r="V210" s="110">
        <v>0</v>
      </c>
      <c r="W210" s="110">
        <v>0</v>
      </c>
      <c r="X210" s="110">
        <v>0</v>
      </c>
      <c r="Y210" s="110">
        <v>0</v>
      </c>
      <c r="Z210" s="110">
        <v>0</v>
      </c>
      <c r="AA210" s="110">
        <v>0</v>
      </c>
      <c r="AB210" s="110">
        <v>0</v>
      </c>
      <c r="AC210" s="110">
        <v>0</v>
      </c>
      <c r="AD210" s="110">
        <v>0</v>
      </c>
      <c r="AE210" s="110">
        <v>0</v>
      </c>
      <c r="AF210" s="110">
        <v>0</v>
      </c>
      <c r="AG210" s="110">
        <v>0</v>
      </c>
      <c r="AH210" s="110">
        <v>0</v>
      </c>
      <c r="AI210" s="110">
        <v>0</v>
      </c>
      <c r="AJ210" s="110">
        <v>0</v>
      </c>
      <c r="AK210" s="110">
        <v>0</v>
      </c>
      <c r="AL210" s="110">
        <v>0</v>
      </c>
      <c r="AM210" s="110">
        <v>0</v>
      </c>
      <c r="AN210" s="110">
        <v>0</v>
      </c>
      <c r="AO210" s="110">
        <v>0</v>
      </c>
      <c r="AP210" s="110">
        <v>0</v>
      </c>
      <c r="AQ210" s="110">
        <v>0</v>
      </c>
      <c r="AR210" s="110">
        <v>0</v>
      </c>
      <c r="AS210" s="110">
        <v>0</v>
      </c>
      <c r="AT210" s="110">
        <v>0</v>
      </c>
      <c r="AU210" s="110">
        <v>0</v>
      </c>
      <c r="AV210" s="110">
        <v>0</v>
      </c>
      <c r="AW210" s="110">
        <v>0</v>
      </c>
      <c r="AX210" s="110">
        <v>0</v>
      </c>
      <c r="AY210" s="110">
        <v>0</v>
      </c>
    </row>
    <row r="211" spans="1:51">
      <c r="A211" s="109"/>
      <c r="B211" s="119">
        <v>3</v>
      </c>
      <c r="C211" s="106">
        <v>644.91224634126547</v>
      </c>
      <c r="D211" s="110">
        <v>345.23165781118723</v>
      </c>
      <c r="E211" s="110">
        <v>282.76735969988687</v>
      </c>
      <c r="F211" s="110">
        <v>456.45784653866264</v>
      </c>
      <c r="G211" s="110">
        <v>215.22606661148723</v>
      </c>
      <c r="H211" s="110">
        <v>119.66236305663836</v>
      </c>
      <c r="I211" s="110">
        <v>102.41286685263208</v>
      </c>
      <c r="J211" s="110">
        <v>97.718179206148307</v>
      </c>
      <c r="K211" s="110">
        <v>0</v>
      </c>
      <c r="L211" s="110">
        <v>0</v>
      </c>
      <c r="M211" s="110">
        <v>0</v>
      </c>
      <c r="N211" s="110">
        <v>0</v>
      </c>
      <c r="O211" s="110">
        <v>0</v>
      </c>
      <c r="P211" s="110">
        <v>0</v>
      </c>
      <c r="Q211" s="110">
        <v>0</v>
      </c>
      <c r="R211" s="110">
        <v>0</v>
      </c>
      <c r="S211" s="110">
        <v>0</v>
      </c>
      <c r="T211" s="110">
        <v>0</v>
      </c>
      <c r="U211" s="110">
        <v>0</v>
      </c>
      <c r="V211" s="110">
        <v>0</v>
      </c>
      <c r="W211" s="110">
        <v>0</v>
      </c>
      <c r="X211" s="110">
        <v>0</v>
      </c>
      <c r="Y211" s="110">
        <v>0</v>
      </c>
      <c r="Z211" s="110">
        <v>0</v>
      </c>
      <c r="AA211" s="110">
        <v>0</v>
      </c>
      <c r="AB211" s="110">
        <v>0</v>
      </c>
      <c r="AC211" s="110">
        <v>0</v>
      </c>
      <c r="AD211" s="110">
        <v>0</v>
      </c>
      <c r="AE211" s="110">
        <v>0</v>
      </c>
      <c r="AF211" s="110">
        <v>0</v>
      </c>
      <c r="AG211" s="110">
        <v>0</v>
      </c>
      <c r="AH211" s="110">
        <v>0</v>
      </c>
      <c r="AI211" s="110">
        <v>0</v>
      </c>
      <c r="AJ211" s="110">
        <v>0</v>
      </c>
      <c r="AK211" s="110">
        <v>0</v>
      </c>
      <c r="AL211" s="110">
        <v>0</v>
      </c>
      <c r="AM211" s="110">
        <v>0</v>
      </c>
      <c r="AN211" s="110">
        <v>47.127494045932963</v>
      </c>
      <c r="AO211" s="110">
        <v>32.441248065994841</v>
      </c>
      <c r="AP211" s="110">
        <v>0</v>
      </c>
      <c r="AQ211" s="110">
        <v>125.55038260374488</v>
      </c>
      <c r="AR211" s="110">
        <v>185.06343897183808</v>
      </c>
      <c r="AS211" s="110">
        <v>58.961533920055899</v>
      </c>
      <c r="AT211" s="110">
        <v>0</v>
      </c>
      <c r="AU211" s="110">
        <v>60.98478048604602</v>
      </c>
      <c r="AV211" s="110">
        <v>0</v>
      </c>
      <c r="AW211" s="110">
        <v>101.72251646601262</v>
      </c>
      <c r="AX211" s="110">
        <v>86.290161966444202</v>
      </c>
      <c r="AY211" s="110">
        <v>0</v>
      </c>
    </row>
    <row r="212" spans="1:51">
      <c r="A212" s="109"/>
      <c r="B212" s="119">
        <v>4</v>
      </c>
      <c r="C212" s="106">
        <v>301.08775365873458</v>
      </c>
      <c r="D212" s="110">
        <v>323.76834218881277</v>
      </c>
      <c r="E212" s="110">
        <v>429.23264030011313</v>
      </c>
      <c r="F212" s="110">
        <v>396.54215346133736</v>
      </c>
      <c r="G212" s="110">
        <v>548.77393338851277</v>
      </c>
      <c r="H212" s="110">
        <v>698.33763694336164</v>
      </c>
      <c r="I212" s="110">
        <v>757.58713314736792</v>
      </c>
      <c r="J212" s="110">
        <v>768.28182079385169</v>
      </c>
      <c r="K212" s="110">
        <v>691</v>
      </c>
      <c r="L212" s="110">
        <v>765.28063317650356</v>
      </c>
      <c r="M212" s="110">
        <v>813.77175765909237</v>
      </c>
      <c r="N212" s="110">
        <v>671.83625483829746</v>
      </c>
      <c r="O212" s="110">
        <v>718.83624308940455</v>
      </c>
      <c r="P212" s="110">
        <v>682.97623580509094</v>
      </c>
      <c r="Q212" s="110">
        <v>746.7430312888165</v>
      </c>
      <c r="R212" s="110">
        <v>754.27844448872634</v>
      </c>
      <c r="S212" s="110">
        <v>690.95040067267041</v>
      </c>
      <c r="T212" s="110">
        <v>684.68701350671586</v>
      </c>
      <c r="U212" s="110">
        <v>707.80371346382401</v>
      </c>
      <c r="V212" s="110">
        <v>683.13606743723108</v>
      </c>
      <c r="W212" s="110">
        <v>569.84212690074344</v>
      </c>
      <c r="X212" s="110">
        <v>536.59988376812112</v>
      </c>
      <c r="Y212" s="110">
        <v>623.98969302589524</v>
      </c>
      <c r="Z212" s="110">
        <v>707.1713747657152</v>
      </c>
      <c r="AA212" s="110">
        <v>701.74401744440354</v>
      </c>
      <c r="AB212" s="110">
        <v>549.3790559051904</v>
      </c>
      <c r="AC212" s="110">
        <v>630.91277975087814</v>
      </c>
      <c r="AD212" s="110">
        <v>607.4636885352046</v>
      </c>
      <c r="AE212" s="110">
        <v>593.92525198148701</v>
      </c>
      <c r="AF212" s="110">
        <v>732.53142131818208</v>
      </c>
      <c r="AG212" s="110">
        <v>611.46724630693302</v>
      </c>
      <c r="AH212" s="110">
        <v>565.40745779995859</v>
      </c>
      <c r="AI212" s="110">
        <v>604.85038892563443</v>
      </c>
      <c r="AJ212" s="110">
        <v>779.30500622355351</v>
      </c>
      <c r="AK212" s="110">
        <v>778.46686894826337</v>
      </c>
      <c r="AL212" s="110">
        <v>727.94722383758346</v>
      </c>
      <c r="AM212" s="110">
        <v>731.62504386896194</v>
      </c>
      <c r="AN212" s="110">
        <v>831.77779824248364</v>
      </c>
      <c r="AO212" s="110">
        <v>802.55875193400516</v>
      </c>
      <c r="AP212" s="110">
        <v>788</v>
      </c>
      <c r="AQ212" s="110">
        <v>831.77779824248364</v>
      </c>
      <c r="AR212" s="110">
        <v>753.93656102816192</v>
      </c>
      <c r="AS212" s="110">
        <v>717.0384660799441</v>
      </c>
      <c r="AT212" s="110">
        <v>740</v>
      </c>
      <c r="AU212" s="110">
        <v>831.77779824248364</v>
      </c>
      <c r="AV212" s="110">
        <v>698</v>
      </c>
      <c r="AW212" s="110">
        <v>831.77779824248364</v>
      </c>
      <c r="AX212" s="110">
        <v>768.7098380335558</v>
      </c>
      <c r="AY212" s="110">
        <v>713</v>
      </c>
    </row>
    <row r="213" spans="1:51">
      <c r="A213" s="109"/>
      <c r="B213" s="119">
        <v>5</v>
      </c>
      <c r="C213" s="106">
        <v>0</v>
      </c>
      <c r="D213" s="110">
        <v>0</v>
      </c>
      <c r="E213" s="110">
        <v>0</v>
      </c>
      <c r="F213" s="110">
        <v>0</v>
      </c>
      <c r="G213" s="110">
        <v>0</v>
      </c>
      <c r="H213" s="110">
        <v>0</v>
      </c>
      <c r="I213" s="110">
        <v>0</v>
      </c>
      <c r="J213" s="110">
        <v>0</v>
      </c>
      <c r="K213" s="110">
        <v>0</v>
      </c>
      <c r="L213" s="110">
        <v>49.719366823496422</v>
      </c>
      <c r="M213" s="110">
        <v>41.228242340907649</v>
      </c>
      <c r="N213" s="110">
        <v>11.163745161702586</v>
      </c>
      <c r="O213" s="110">
        <v>99.163756910595424</v>
      </c>
      <c r="P213" s="110">
        <v>70.023764194909035</v>
      </c>
      <c r="Q213" s="110">
        <v>92.256968711183475</v>
      </c>
      <c r="R213" s="110">
        <v>52.721555511273628</v>
      </c>
      <c r="S213" s="110">
        <v>48.049599327329531</v>
      </c>
      <c r="T213" s="110">
        <v>87.3129864932842</v>
      </c>
      <c r="U213" s="110">
        <v>91.196286536176032</v>
      </c>
      <c r="V213" s="110">
        <v>76.863932562768966</v>
      </c>
      <c r="W213" s="110">
        <v>92.157873099256591</v>
      </c>
      <c r="X213" s="110">
        <v>162.40011623187891</v>
      </c>
      <c r="Y213" s="110">
        <v>183.01030697410476</v>
      </c>
      <c r="Z213" s="110">
        <v>128.8286252342848</v>
      </c>
      <c r="AA213" s="110">
        <v>77.255982555596432</v>
      </c>
      <c r="AB213" s="110">
        <v>80.620944094809659</v>
      </c>
      <c r="AC213" s="110">
        <v>175.0872202491218</v>
      </c>
      <c r="AD213" s="110">
        <v>124.5363114647954</v>
      </c>
      <c r="AE213" s="110">
        <v>139.07474801851302</v>
      </c>
      <c r="AF213" s="110">
        <v>147.46857868181792</v>
      </c>
      <c r="AG213" s="110">
        <v>61.532753693066965</v>
      </c>
      <c r="AH213" s="110">
        <v>136.59254220004138</v>
      </c>
      <c r="AI213" s="110">
        <v>165.14961107436554</v>
      </c>
      <c r="AJ213" s="110">
        <v>140.69499377644649</v>
      </c>
      <c r="AK213" s="110">
        <v>32.533131051736682</v>
      </c>
      <c r="AL213" s="110">
        <v>33.052776162416571</v>
      </c>
      <c r="AM213" s="110">
        <v>64.374956131038104</v>
      </c>
      <c r="AN213" s="110">
        <v>62.094707711583453</v>
      </c>
      <c r="AO213" s="110">
        <v>0</v>
      </c>
      <c r="AP213" s="110">
        <v>0</v>
      </c>
      <c r="AQ213" s="110">
        <v>14.671819153771434</v>
      </c>
      <c r="AR213" s="110">
        <v>0</v>
      </c>
      <c r="AS213" s="110">
        <v>0</v>
      </c>
      <c r="AT213" s="110">
        <v>0</v>
      </c>
      <c r="AU213" s="110">
        <v>34.237421271470375</v>
      </c>
      <c r="AV213" s="110">
        <v>0</v>
      </c>
      <c r="AW213" s="110">
        <v>59.499685291503731</v>
      </c>
      <c r="AX213" s="110">
        <v>0</v>
      </c>
      <c r="AY213" s="110">
        <v>0</v>
      </c>
    </row>
    <row r="214" spans="1:51">
      <c r="A214" s="109"/>
      <c r="B214" s="119">
        <v>6</v>
      </c>
      <c r="C214" s="106">
        <v>0</v>
      </c>
      <c r="D214" s="110">
        <v>0</v>
      </c>
      <c r="E214" s="110">
        <v>0</v>
      </c>
      <c r="F214" s="110">
        <v>0</v>
      </c>
      <c r="G214" s="110">
        <v>0</v>
      </c>
      <c r="H214" s="110">
        <v>0</v>
      </c>
      <c r="I214" s="110">
        <v>0</v>
      </c>
      <c r="J214" s="110">
        <v>0</v>
      </c>
      <c r="K214" s="110">
        <v>0</v>
      </c>
      <c r="L214" s="110">
        <v>0</v>
      </c>
      <c r="M214" s="110">
        <v>0</v>
      </c>
      <c r="N214" s="110">
        <v>0</v>
      </c>
      <c r="O214" s="110">
        <v>0</v>
      </c>
      <c r="P214" s="110">
        <v>0</v>
      </c>
      <c r="Q214" s="110">
        <v>0</v>
      </c>
      <c r="R214" s="110">
        <v>0</v>
      </c>
      <c r="S214" s="110">
        <v>0</v>
      </c>
      <c r="T214" s="110">
        <v>0</v>
      </c>
      <c r="U214" s="110">
        <v>0</v>
      </c>
      <c r="V214" s="110">
        <v>0</v>
      </c>
      <c r="W214" s="110">
        <v>0</v>
      </c>
      <c r="X214" s="110">
        <v>0</v>
      </c>
      <c r="Y214" s="110">
        <v>0</v>
      </c>
      <c r="Z214" s="110">
        <v>0</v>
      </c>
      <c r="AA214" s="110">
        <v>0</v>
      </c>
      <c r="AB214" s="110">
        <v>0</v>
      </c>
      <c r="AC214" s="110">
        <v>0</v>
      </c>
      <c r="AD214" s="110">
        <v>0</v>
      </c>
      <c r="AE214" s="110">
        <v>0</v>
      </c>
      <c r="AF214" s="110">
        <v>0</v>
      </c>
      <c r="AG214" s="110">
        <v>0</v>
      </c>
      <c r="AH214" s="110">
        <v>0</v>
      </c>
      <c r="AI214" s="110">
        <v>0</v>
      </c>
      <c r="AJ214" s="110">
        <v>0</v>
      </c>
      <c r="AK214" s="110">
        <v>0</v>
      </c>
      <c r="AL214" s="110">
        <v>0</v>
      </c>
      <c r="AM214" s="110">
        <v>0</v>
      </c>
      <c r="AN214" s="110">
        <v>0</v>
      </c>
      <c r="AO214" s="110">
        <v>0</v>
      </c>
      <c r="AP214" s="110">
        <v>0</v>
      </c>
      <c r="AQ214" s="110">
        <v>0</v>
      </c>
      <c r="AR214" s="110">
        <v>0</v>
      </c>
      <c r="AS214" s="110">
        <v>0</v>
      </c>
      <c r="AT214" s="110">
        <v>0</v>
      </c>
      <c r="AU214" s="110">
        <v>0</v>
      </c>
      <c r="AV214" s="110">
        <v>0</v>
      </c>
      <c r="AW214" s="110">
        <v>0</v>
      </c>
      <c r="AX214" s="110">
        <v>0</v>
      </c>
      <c r="AY214" s="110">
        <v>0</v>
      </c>
    </row>
    <row r="215" spans="1:51">
      <c r="A215" s="109"/>
      <c r="B215" s="119">
        <v>7</v>
      </c>
      <c r="C215" s="106">
        <v>0</v>
      </c>
      <c r="D215" s="110">
        <v>0</v>
      </c>
      <c r="E215" s="110">
        <v>0</v>
      </c>
      <c r="F215" s="110">
        <v>0</v>
      </c>
      <c r="G215" s="110">
        <v>0</v>
      </c>
      <c r="H215" s="110">
        <v>0</v>
      </c>
      <c r="I215" s="110">
        <v>0</v>
      </c>
      <c r="J215" s="110">
        <v>0</v>
      </c>
      <c r="K215" s="110">
        <v>0</v>
      </c>
      <c r="L215" s="110">
        <v>0</v>
      </c>
      <c r="M215" s="110">
        <v>0</v>
      </c>
      <c r="N215" s="110">
        <v>0</v>
      </c>
      <c r="O215" s="110">
        <v>0</v>
      </c>
      <c r="P215" s="110">
        <v>0</v>
      </c>
      <c r="Q215" s="110">
        <v>0</v>
      </c>
      <c r="R215" s="110">
        <v>0</v>
      </c>
      <c r="S215" s="110">
        <v>0</v>
      </c>
      <c r="T215" s="110">
        <v>0</v>
      </c>
      <c r="U215" s="110">
        <v>0</v>
      </c>
      <c r="V215" s="110">
        <v>0</v>
      </c>
      <c r="W215" s="110">
        <v>0</v>
      </c>
      <c r="X215" s="110">
        <v>0</v>
      </c>
      <c r="Y215" s="110">
        <v>0</v>
      </c>
      <c r="Z215" s="110">
        <v>0</v>
      </c>
      <c r="AA215" s="110">
        <v>0</v>
      </c>
      <c r="AB215" s="110">
        <v>0</v>
      </c>
      <c r="AC215" s="110">
        <v>0</v>
      </c>
      <c r="AD215" s="110">
        <v>0</v>
      </c>
      <c r="AE215" s="110">
        <v>0</v>
      </c>
      <c r="AF215" s="110">
        <v>0</v>
      </c>
      <c r="AG215" s="110">
        <v>0</v>
      </c>
      <c r="AH215" s="110">
        <v>0</v>
      </c>
      <c r="AI215" s="110">
        <v>0</v>
      </c>
      <c r="AJ215" s="110">
        <v>0</v>
      </c>
      <c r="AK215" s="110">
        <v>0</v>
      </c>
      <c r="AL215" s="110">
        <v>0</v>
      </c>
      <c r="AM215" s="110">
        <v>0</v>
      </c>
      <c r="AN215" s="110">
        <v>0</v>
      </c>
      <c r="AO215" s="110">
        <v>0</v>
      </c>
      <c r="AP215" s="110">
        <v>0</v>
      </c>
      <c r="AQ215" s="110">
        <v>0</v>
      </c>
      <c r="AR215" s="110">
        <v>0</v>
      </c>
      <c r="AS215" s="110">
        <v>0</v>
      </c>
      <c r="AT215" s="110">
        <v>0</v>
      </c>
      <c r="AU215" s="110">
        <v>0</v>
      </c>
      <c r="AV215" s="110">
        <v>0</v>
      </c>
      <c r="AW215" s="110">
        <v>0</v>
      </c>
      <c r="AX215" s="110">
        <v>0</v>
      </c>
      <c r="AY215" s="110">
        <v>0</v>
      </c>
    </row>
    <row r="216" spans="1:51">
      <c r="A216" s="109"/>
      <c r="B216" s="119">
        <v>8</v>
      </c>
      <c r="C216" s="106">
        <v>0</v>
      </c>
      <c r="D216" s="110">
        <v>0</v>
      </c>
      <c r="E216" s="110">
        <v>0</v>
      </c>
      <c r="F216" s="110">
        <v>0</v>
      </c>
      <c r="G216" s="110">
        <v>0</v>
      </c>
      <c r="H216" s="110">
        <v>0</v>
      </c>
      <c r="I216" s="110">
        <v>0</v>
      </c>
      <c r="J216" s="110">
        <v>0</v>
      </c>
      <c r="K216" s="110">
        <v>0</v>
      </c>
      <c r="L216" s="110">
        <v>0</v>
      </c>
      <c r="M216" s="110">
        <v>0</v>
      </c>
      <c r="N216" s="110">
        <v>0</v>
      </c>
      <c r="O216" s="110">
        <v>0</v>
      </c>
      <c r="P216" s="110">
        <v>0</v>
      </c>
      <c r="Q216" s="110">
        <v>0</v>
      </c>
      <c r="R216" s="110">
        <v>0</v>
      </c>
      <c r="S216" s="110">
        <v>0</v>
      </c>
      <c r="T216" s="110">
        <v>0</v>
      </c>
      <c r="U216" s="110">
        <v>0</v>
      </c>
      <c r="V216" s="110">
        <v>0</v>
      </c>
      <c r="W216" s="110">
        <v>0</v>
      </c>
      <c r="X216" s="110">
        <v>0</v>
      </c>
      <c r="Y216" s="110">
        <v>0</v>
      </c>
      <c r="Z216" s="110">
        <v>0</v>
      </c>
      <c r="AA216" s="110">
        <v>0</v>
      </c>
      <c r="AB216" s="110">
        <v>0</v>
      </c>
      <c r="AC216" s="110">
        <v>0</v>
      </c>
      <c r="AD216" s="110">
        <v>0</v>
      </c>
      <c r="AE216" s="110">
        <v>0</v>
      </c>
      <c r="AF216" s="110">
        <v>0</v>
      </c>
      <c r="AG216" s="110">
        <v>0</v>
      </c>
      <c r="AH216" s="110">
        <v>0</v>
      </c>
      <c r="AI216" s="110">
        <v>0</v>
      </c>
      <c r="AJ216" s="110">
        <v>0</v>
      </c>
      <c r="AK216" s="110">
        <v>0</v>
      </c>
      <c r="AL216" s="110">
        <v>0</v>
      </c>
      <c r="AM216" s="110">
        <v>0</v>
      </c>
      <c r="AN216" s="110">
        <v>0</v>
      </c>
      <c r="AO216" s="110">
        <v>0</v>
      </c>
      <c r="AP216" s="110">
        <v>0</v>
      </c>
      <c r="AQ216" s="110">
        <v>0</v>
      </c>
      <c r="AR216" s="110">
        <v>0</v>
      </c>
      <c r="AS216" s="110">
        <v>0</v>
      </c>
      <c r="AT216" s="110">
        <v>0</v>
      </c>
      <c r="AU216" s="110">
        <v>0</v>
      </c>
      <c r="AV216" s="110">
        <v>0</v>
      </c>
      <c r="AW216" s="110">
        <v>0</v>
      </c>
      <c r="AX216" s="110">
        <v>0</v>
      </c>
      <c r="AY216" s="110">
        <v>0</v>
      </c>
    </row>
    <row r="217" spans="1:51">
      <c r="A217" s="109"/>
      <c r="B217" s="119">
        <v>9</v>
      </c>
      <c r="C217" s="106">
        <v>0</v>
      </c>
      <c r="D217" s="110">
        <v>0</v>
      </c>
      <c r="E217" s="110">
        <v>0</v>
      </c>
      <c r="F217" s="110">
        <v>0</v>
      </c>
      <c r="G217" s="110">
        <v>0</v>
      </c>
      <c r="H217" s="110">
        <v>0</v>
      </c>
      <c r="I217" s="110">
        <v>0</v>
      </c>
      <c r="J217" s="110">
        <v>0</v>
      </c>
      <c r="K217" s="110">
        <v>0</v>
      </c>
      <c r="L217" s="110">
        <v>0</v>
      </c>
      <c r="M217" s="110">
        <v>0</v>
      </c>
      <c r="N217" s="110">
        <v>0</v>
      </c>
      <c r="O217" s="110">
        <v>0</v>
      </c>
      <c r="P217" s="110">
        <v>0</v>
      </c>
      <c r="Q217" s="110">
        <v>0</v>
      </c>
      <c r="R217" s="110">
        <v>0</v>
      </c>
      <c r="S217" s="110">
        <v>0</v>
      </c>
      <c r="T217" s="110">
        <v>0</v>
      </c>
      <c r="U217" s="110">
        <v>0</v>
      </c>
      <c r="V217" s="110">
        <v>0</v>
      </c>
      <c r="W217" s="110">
        <v>0</v>
      </c>
      <c r="X217" s="110">
        <v>0</v>
      </c>
      <c r="Y217" s="110">
        <v>0</v>
      </c>
      <c r="Z217" s="110">
        <v>0</v>
      </c>
      <c r="AA217" s="110">
        <v>0</v>
      </c>
      <c r="AB217" s="110">
        <v>0</v>
      </c>
      <c r="AC217" s="110">
        <v>0</v>
      </c>
      <c r="AD217" s="110">
        <v>0</v>
      </c>
      <c r="AE217" s="110">
        <v>0</v>
      </c>
      <c r="AF217" s="110">
        <v>0</v>
      </c>
      <c r="AG217" s="110">
        <v>0</v>
      </c>
      <c r="AH217" s="110">
        <v>0</v>
      </c>
      <c r="AI217" s="110">
        <v>0</v>
      </c>
      <c r="AJ217" s="110">
        <v>0</v>
      </c>
      <c r="AK217" s="110">
        <v>0</v>
      </c>
      <c r="AL217" s="110">
        <v>0</v>
      </c>
      <c r="AM217" s="110">
        <v>0</v>
      </c>
      <c r="AN217" s="110">
        <v>0</v>
      </c>
      <c r="AO217" s="110">
        <v>0</v>
      </c>
      <c r="AP217" s="110">
        <v>0</v>
      </c>
      <c r="AQ217" s="110">
        <v>0</v>
      </c>
      <c r="AR217" s="110">
        <v>0</v>
      </c>
      <c r="AS217" s="110">
        <v>0</v>
      </c>
      <c r="AT217" s="110">
        <v>0</v>
      </c>
      <c r="AU217" s="110">
        <v>0</v>
      </c>
      <c r="AV217" s="110">
        <v>0</v>
      </c>
      <c r="AW217" s="110">
        <v>0</v>
      </c>
      <c r="AX217" s="110">
        <v>0</v>
      </c>
      <c r="AY217" s="110">
        <v>0</v>
      </c>
    </row>
    <row r="218" spans="1:51">
      <c r="A218" s="109"/>
      <c r="B218" s="119">
        <v>10</v>
      </c>
      <c r="C218" s="106">
        <v>0</v>
      </c>
      <c r="D218" s="110">
        <v>0</v>
      </c>
      <c r="E218" s="110">
        <v>0</v>
      </c>
      <c r="F218" s="110">
        <v>0</v>
      </c>
      <c r="G218" s="110">
        <v>0</v>
      </c>
      <c r="H218" s="110">
        <v>0</v>
      </c>
      <c r="I218" s="110">
        <v>0</v>
      </c>
      <c r="J218" s="110">
        <v>0</v>
      </c>
      <c r="K218" s="110">
        <v>0</v>
      </c>
      <c r="L218" s="110">
        <v>0</v>
      </c>
      <c r="M218" s="110">
        <v>0</v>
      </c>
      <c r="N218" s="110">
        <v>0</v>
      </c>
      <c r="O218" s="110">
        <v>0</v>
      </c>
      <c r="P218" s="110">
        <v>0</v>
      </c>
      <c r="Q218" s="110">
        <v>0</v>
      </c>
      <c r="R218" s="110">
        <v>0</v>
      </c>
      <c r="S218" s="110">
        <v>0</v>
      </c>
      <c r="T218" s="110">
        <v>0</v>
      </c>
      <c r="U218" s="110">
        <v>0</v>
      </c>
      <c r="V218" s="110">
        <v>0</v>
      </c>
      <c r="W218" s="110">
        <v>0</v>
      </c>
      <c r="X218" s="110">
        <v>0</v>
      </c>
      <c r="Y218" s="110">
        <v>0</v>
      </c>
      <c r="Z218" s="110">
        <v>0</v>
      </c>
      <c r="AA218" s="110">
        <v>0</v>
      </c>
      <c r="AB218" s="110">
        <v>0</v>
      </c>
      <c r="AC218" s="110">
        <v>0</v>
      </c>
      <c r="AD218" s="110">
        <v>0</v>
      </c>
      <c r="AE218" s="110">
        <v>0</v>
      </c>
      <c r="AF218" s="110">
        <v>0</v>
      </c>
      <c r="AG218" s="110">
        <v>0</v>
      </c>
      <c r="AH218" s="110">
        <v>0</v>
      </c>
      <c r="AI218" s="110">
        <v>0</v>
      </c>
      <c r="AJ218" s="110">
        <v>0</v>
      </c>
      <c r="AK218" s="110">
        <v>0</v>
      </c>
      <c r="AL218" s="110">
        <v>0</v>
      </c>
      <c r="AM218" s="110">
        <v>0</v>
      </c>
      <c r="AN218" s="110">
        <v>0</v>
      </c>
      <c r="AO218" s="110">
        <v>0</v>
      </c>
      <c r="AP218" s="110">
        <v>0</v>
      </c>
      <c r="AQ218" s="110">
        <v>0</v>
      </c>
      <c r="AR218" s="110">
        <v>0</v>
      </c>
      <c r="AS218" s="110">
        <v>0</v>
      </c>
      <c r="AT218" s="110">
        <v>0</v>
      </c>
      <c r="AU218" s="110">
        <v>0</v>
      </c>
      <c r="AV218" s="110">
        <v>0</v>
      </c>
      <c r="AW218" s="110">
        <v>0</v>
      </c>
      <c r="AX218" s="110">
        <v>0</v>
      </c>
      <c r="AY218" s="110">
        <v>0</v>
      </c>
    </row>
    <row r="219" spans="1:51">
      <c r="A219" s="109"/>
      <c r="B219" s="119">
        <v>11</v>
      </c>
      <c r="C219" s="106">
        <v>0</v>
      </c>
      <c r="D219" s="110">
        <v>0</v>
      </c>
      <c r="E219" s="110">
        <v>0</v>
      </c>
      <c r="F219" s="110">
        <v>0</v>
      </c>
      <c r="G219" s="110">
        <v>0</v>
      </c>
      <c r="H219" s="110">
        <v>0</v>
      </c>
      <c r="I219" s="110">
        <v>0</v>
      </c>
      <c r="J219" s="110">
        <v>0</v>
      </c>
      <c r="K219" s="110">
        <v>0</v>
      </c>
      <c r="L219" s="110">
        <v>0</v>
      </c>
      <c r="M219" s="110">
        <v>0</v>
      </c>
      <c r="N219" s="110">
        <v>0</v>
      </c>
      <c r="O219" s="110">
        <v>0</v>
      </c>
      <c r="P219" s="110">
        <v>0</v>
      </c>
      <c r="Q219" s="110">
        <v>0</v>
      </c>
      <c r="R219" s="110">
        <v>0</v>
      </c>
      <c r="S219" s="110">
        <v>0</v>
      </c>
      <c r="T219" s="110">
        <v>0</v>
      </c>
      <c r="U219" s="110">
        <v>0</v>
      </c>
      <c r="V219" s="110">
        <v>0</v>
      </c>
      <c r="W219" s="110">
        <v>0</v>
      </c>
      <c r="X219" s="110">
        <v>0</v>
      </c>
      <c r="Y219" s="110">
        <v>0</v>
      </c>
      <c r="Z219" s="110">
        <v>0</v>
      </c>
      <c r="AA219" s="110">
        <v>0</v>
      </c>
      <c r="AB219" s="110">
        <v>0</v>
      </c>
      <c r="AC219" s="110">
        <v>0</v>
      </c>
      <c r="AD219" s="110">
        <v>0</v>
      </c>
      <c r="AE219" s="110">
        <v>0</v>
      </c>
      <c r="AF219" s="110">
        <v>0</v>
      </c>
      <c r="AG219" s="110">
        <v>0</v>
      </c>
      <c r="AH219" s="110">
        <v>0</v>
      </c>
      <c r="AI219" s="110">
        <v>0</v>
      </c>
      <c r="AJ219" s="110">
        <v>0</v>
      </c>
      <c r="AK219" s="110">
        <v>0</v>
      </c>
      <c r="AL219" s="110">
        <v>0</v>
      </c>
      <c r="AM219" s="110">
        <v>0</v>
      </c>
      <c r="AN219" s="110">
        <v>0</v>
      </c>
      <c r="AO219" s="110">
        <v>0</v>
      </c>
      <c r="AP219" s="110">
        <v>0</v>
      </c>
      <c r="AQ219" s="110">
        <v>0</v>
      </c>
      <c r="AR219" s="110">
        <v>0</v>
      </c>
      <c r="AS219" s="110">
        <v>0</v>
      </c>
      <c r="AT219" s="110">
        <v>0</v>
      </c>
      <c r="AU219" s="110">
        <v>0</v>
      </c>
      <c r="AV219" s="110">
        <v>0</v>
      </c>
      <c r="AW219" s="110">
        <v>0</v>
      </c>
      <c r="AX219" s="110">
        <v>0</v>
      </c>
      <c r="AY219" s="110">
        <v>0</v>
      </c>
    </row>
    <row r="220" spans="1:51">
      <c r="A220" s="109"/>
      <c r="B220" s="119">
        <v>12</v>
      </c>
      <c r="C220" s="106">
        <v>0</v>
      </c>
      <c r="D220" s="110">
        <v>0</v>
      </c>
      <c r="E220" s="110">
        <v>0</v>
      </c>
      <c r="F220" s="110">
        <v>0</v>
      </c>
      <c r="G220" s="110">
        <v>0</v>
      </c>
      <c r="H220" s="110">
        <v>0</v>
      </c>
      <c r="I220" s="110">
        <v>0</v>
      </c>
      <c r="J220" s="110">
        <v>0</v>
      </c>
      <c r="K220" s="110">
        <v>0</v>
      </c>
      <c r="L220" s="110">
        <v>0</v>
      </c>
      <c r="M220" s="110">
        <v>0</v>
      </c>
      <c r="N220" s="110">
        <v>0</v>
      </c>
      <c r="O220" s="110">
        <v>0</v>
      </c>
      <c r="P220" s="110">
        <v>0</v>
      </c>
      <c r="Q220" s="110">
        <v>0</v>
      </c>
      <c r="R220" s="110">
        <v>0</v>
      </c>
      <c r="S220" s="110">
        <v>0</v>
      </c>
      <c r="T220" s="110">
        <v>0</v>
      </c>
      <c r="U220" s="110">
        <v>0</v>
      </c>
      <c r="V220" s="110">
        <v>0</v>
      </c>
      <c r="W220" s="110">
        <v>0</v>
      </c>
      <c r="X220" s="110">
        <v>0</v>
      </c>
      <c r="Y220" s="110">
        <v>0</v>
      </c>
      <c r="Z220" s="110">
        <v>0</v>
      </c>
      <c r="AA220" s="110">
        <v>0</v>
      </c>
      <c r="AB220" s="110">
        <v>0</v>
      </c>
      <c r="AC220" s="110">
        <v>0</v>
      </c>
      <c r="AD220" s="110">
        <v>0</v>
      </c>
      <c r="AE220" s="110">
        <v>0</v>
      </c>
      <c r="AF220" s="110">
        <v>0</v>
      </c>
      <c r="AG220" s="110">
        <v>0</v>
      </c>
      <c r="AH220" s="110">
        <v>0</v>
      </c>
      <c r="AI220" s="110">
        <v>0</v>
      </c>
      <c r="AJ220" s="110">
        <v>0</v>
      </c>
      <c r="AK220" s="110">
        <v>0</v>
      </c>
      <c r="AL220" s="110">
        <v>0</v>
      </c>
      <c r="AM220" s="110">
        <v>0</v>
      </c>
      <c r="AN220" s="110">
        <v>0</v>
      </c>
      <c r="AO220" s="110">
        <v>0</v>
      </c>
      <c r="AP220" s="110">
        <v>0</v>
      </c>
      <c r="AQ220" s="110">
        <v>0</v>
      </c>
      <c r="AR220" s="110">
        <v>0</v>
      </c>
      <c r="AS220" s="110">
        <v>0</v>
      </c>
      <c r="AT220" s="110">
        <v>0</v>
      </c>
      <c r="AU220" s="110">
        <v>0</v>
      </c>
      <c r="AV220" s="110">
        <v>0</v>
      </c>
      <c r="AW220" s="110">
        <v>0</v>
      </c>
      <c r="AX220" s="110">
        <v>0</v>
      </c>
      <c r="AY220" s="110">
        <v>0</v>
      </c>
    </row>
    <row r="221" spans="1:51">
      <c r="A221" s="109"/>
      <c r="B221" s="120">
        <v>13</v>
      </c>
      <c r="C221" s="106">
        <v>0</v>
      </c>
      <c r="D221" s="110">
        <v>0</v>
      </c>
      <c r="E221" s="110">
        <v>0</v>
      </c>
      <c r="F221" s="110">
        <v>0</v>
      </c>
      <c r="G221" s="110">
        <v>0</v>
      </c>
      <c r="H221" s="110">
        <v>0</v>
      </c>
      <c r="I221" s="110">
        <v>0</v>
      </c>
      <c r="J221" s="110">
        <v>0</v>
      </c>
      <c r="K221" s="110">
        <v>0</v>
      </c>
      <c r="L221" s="110">
        <v>0</v>
      </c>
      <c r="M221" s="110">
        <v>0</v>
      </c>
      <c r="N221" s="110">
        <v>0</v>
      </c>
      <c r="O221" s="110">
        <v>0</v>
      </c>
      <c r="P221" s="110">
        <v>0</v>
      </c>
      <c r="Q221" s="110">
        <v>0</v>
      </c>
      <c r="R221" s="110">
        <v>0</v>
      </c>
      <c r="S221" s="110">
        <v>0</v>
      </c>
      <c r="T221" s="110">
        <v>0</v>
      </c>
      <c r="U221" s="110">
        <v>0</v>
      </c>
      <c r="V221" s="110">
        <v>0</v>
      </c>
      <c r="W221" s="110">
        <v>0</v>
      </c>
      <c r="X221" s="110">
        <v>0</v>
      </c>
      <c r="Y221" s="110">
        <v>0</v>
      </c>
      <c r="Z221" s="110">
        <v>0</v>
      </c>
      <c r="AA221" s="110">
        <v>0</v>
      </c>
      <c r="AB221" s="110">
        <v>0</v>
      </c>
      <c r="AC221" s="110">
        <v>0</v>
      </c>
      <c r="AD221" s="110">
        <v>0</v>
      </c>
      <c r="AE221" s="110">
        <v>0</v>
      </c>
      <c r="AF221" s="110">
        <v>0</v>
      </c>
      <c r="AG221" s="110">
        <v>0</v>
      </c>
      <c r="AH221" s="110">
        <v>0</v>
      </c>
      <c r="AI221" s="110">
        <v>0</v>
      </c>
      <c r="AJ221" s="110">
        <v>0</v>
      </c>
      <c r="AK221" s="110">
        <v>0</v>
      </c>
      <c r="AL221" s="110">
        <v>0</v>
      </c>
      <c r="AM221" s="110">
        <v>0</v>
      </c>
      <c r="AN221" s="110">
        <v>0</v>
      </c>
      <c r="AO221" s="110">
        <v>0</v>
      </c>
      <c r="AP221" s="110">
        <v>0</v>
      </c>
      <c r="AQ221" s="110">
        <v>0</v>
      </c>
      <c r="AR221" s="110">
        <v>0</v>
      </c>
      <c r="AS221" s="110">
        <v>0</v>
      </c>
      <c r="AT221" s="110">
        <v>0</v>
      </c>
      <c r="AU221" s="110">
        <v>0</v>
      </c>
      <c r="AV221" s="110">
        <v>0</v>
      </c>
      <c r="AW221" s="110">
        <v>0</v>
      </c>
      <c r="AX221" s="110">
        <v>0</v>
      </c>
      <c r="AY221" s="110">
        <v>0</v>
      </c>
    </row>
    <row r="222" spans="1:51">
      <c r="A222" s="109"/>
      <c r="B222" s="120">
        <v>14</v>
      </c>
      <c r="C222" s="106">
        <v>0</v>
      </c>
      <c r="D222" s="110">
        <v>0</v>
      </c>
      <c r="E222" s="110">
        <v>0</v>
      </c>
      <c r="F222" s="110">
        <v>0</v>
      </c>
      <c r="G222" s="110">
        <v>0</v>
      </c>
      <c r="H222" s="110">
        <v>0</v>
      </c>
      <c r="I222" s="110">
        <v>0</v>
      </c>
      <c r="J222" s="110">
        <v>0</v>
      </c>
      <c r="K222" s="110">
        <v>0</v>
      </c>
      <c r="L222" s="110">
        <v>0</v>
      </c>
      <c r="M222" s="110">
        <v>0</v>
      </c>
      <c r="N222" s="110">
        <v>0</v>
      </c>
      <c r="O222" s="110">
        <v>0</v>
      </c>
      <c r="P222" s="110">
        <v>0</v>
      </c>
      <c r="Q222" s="110">
        <v>0</v>
      </c>
      <c r="R222" s="110">
        <v>0</v>
      </c>
      <c r="S222" s="110">
        <v>0</v>
      </c>
      <c r="T222" s="110">
        <v>0</v>
      </c>
      <c r="U222" s="110">
        <v>0</v>
      </c>
      <c r="V222" s="110">
        <v>0</v>
      </c>
      <c r="W222" s="110">
        <v>0</v>
      </c>
      <c r="X222" s="110">
        <v>0</v>
      </c>
      <c r="Y222" s="110">
        <v>0</v>
      </c>
      <c r="Z222" s="110">
        <v>0</v>
      </c>
      <c r="AA222" s="110">
        <v>0</v>
      </c>
      <c r="AB222" s="110">
        <v>0</v>
      </c>
      <c r="AC222" s="110">
        <v>0</v>
      </c>
      <c r="AD222" s="110">
        <v>0</v>
      </c>
      <c r="AE222" s="110">
        <v>0</v>
      </c>
      <c r="AF222" s="110">
        <v>0</v>
      </c>
      <c r="AG222" s="110">
        <v>0</v>
      </c>
      <c r="AH222" s="110">
        <v>0</v>
      </c>
      <c r="AI222" s="110">
        <v>0</v>
      </c>
      <c r="AJ222" s="110">
        <v>0</v>
      </c>
      <c r="AK222" s="110">
        <v>0</v>
      </c>
      <c r="AL222" s="110">
        <v>0</v>
      </c>
      <c r="AM222" s="110">
        <v>0</v>
      </c>
      <c r="AN222" s="110">
        <v>0</v>
      </c>
      <c r="AO222" s="110">
        <v>0</v>
      </c>
      <c r="AP222" s="110">
        <v>0</v>
      </c>
      <c r="AQ222" s="110">
        <v>0</v>
      </c>
      <c r="AR222" s="110">
        <v>0</v>
      </c>
      <c r="AS222" s="110">
        <v>0</v>
      </c>
      <c r="AT222" s="110">
        <v>0</v>
      </c>
      <c r="AU222" s="110">
        <v>0</v>
      </c>
      <c r="AV222" s="110">
        <v>0</v>
      </c>
      <c r="AW222" s="110">
        <v>0</v>
      </c>
      <c r="AX222" s="110">
        <v>0</v>
      </c>
      <c r="AY222" s="110">
        <v>0</v>
      </c>
    </row>
    <row r="223" spans="1:51">
      <c r="A223" s="109"/>
      <c r="B223" s="120">
        <v>15</v>
      </c>
      <c r="C223" s="106">
        <v>0</v>
      </c>
      <c r="D223" s="110">
        <v>0</v>
      </c>
      <c r="E223" s="110">
        <v>0</v>
      </c>
      <c r="F223" s="110">
        <v>0</v>
      </c>
      <c r="G223" s="110">
        <v>0</v>
      </c>
      <c r="H223" s="110">
        <v>0</v>
      </c>
      <c r="I223" s="110">
        <v>0</v>
      </c>
      <c r="J223" s="110">
        <v>0</v>
      </c>
      <c r="K223" s="110">
        <v>0</v>
      </c>
      <c r="L223" s="110">
        <v>0</v>
      </c>
      <c r="M223" s="110">
        <v>0</v>
      </c>
      <c r="N223" s="110">
        <v>0</v>
      </c>
      <c r="O223" s="110">
        <v>0</v>
      </c>
      <c r="P223" s="110">
        <v>0</v>
      </c>
      <c r="Q223" s="110">
        <v>0</v>
      </c>
      <c r="R223" s="110">
        <v>0</v>
      </c>
      <c r="S223" s="110">
        <v>0</v>
      </c>
      <c r="T223" s="110">
        <v>0</v>
      </c>
      <c r="U223" s="110">
        <v>0</v>
      </c>
      <c r="V223" s="110">
        <v>0</v>
      </c>
      <c r="W223" s="110">
        <v>0</v>
      </c>
      <c r="X223" s="110">
        <v>0</v>
      </c>
      <c r="Y223" s="110">
        <v>0</v>
      </c>
      <c r="Z223" s="110">
        <v>0</v>
      </c>
      <c r="AA223" s="110">
        <v>0</v>
      </c>
      <c r="AB223" s="110">
        <v>0</v>
      </c>
      <c r="AC223" s="110">
        <v>0</v>
      </c>
      <c r="AD223" s="110">
        <v>0</v>
      </c>
      <c r="AE223" s="110">
        <v>0</v>
      </c>
      <c r="AF223" s="110">
        <v>0</v>
      </c>
      <c r="AG223" s="110">
        <v>0</v>
      </c>
      <c r="AH223" s="110">
        <v>0</v>
      </c>
      <c r="AI223" s="110">
        <v>0</v>
      </c>
      <c r="AJ223" s="110">
        <v>0</v>
      </c>
      <c r="AK223" s="110">
        <v>0</v>
      </c>
      <c r="AL223" s="110">
        <v>0</v>
      </c>
      <c r="AM223" s="110">
        <v>0</v>
      </c>
      <c r="AN223" s="110">
        <v>0</v>
      </c>
      <c r="AO223" s="110">
        <v>0</v>
      </c>
      <c r="AP223" s="110">
        <v>0</v>
      </c>
      <c r="AQ223" s="110">
        <v>0</v>
      </c>
      <c r="AR223" s="110">
        <v>0</v>
      </c>
      <c r="AS223" s="110">
        <v>0</v>
      </c>
      <c r="AT223" s="110">
        <v>0</v>
      </c>
      <c r="AU223" s="110">
        <v>0</v>
      </c>
      <c r="AV223" s="110">
        <v>0</v>
      </c>
      <c r="AW223" s="110">
        <v>0</v>
      </c>
      <c r="AX223" s="110">
        <v>0</v>
      </c>
      <c r="AY223" s="110">
        <v>0</v>
      </c>
    </row>
    <row r="224" spans="1:51">
      <c r="A224" s="109"/>
      <c r="B224" s="120">
        <v>16</v>
      </c>
      <c r="C224" s="106">
        <v>0</v>
      </c>
      <c r="D224" s="110">
        <v>0</v>
      </c>
      <c r="E224" s="110">
        <v>0</v>
      </c>
      <c r="F224" s="110">
        <v>0</v>
      </c>
      <c r="G224" s="110">
        <v>0</v>
      </c>
      <c r="H224" s="110">
        <v>0</v>
      </c>
      <c r="I224" s="110">
        <v>0</v>
      </c>
      <c r="J224" s="110">
        <v>0</v>
      </c>
      <c r="K224" s="110">
        <v>0</v>
      </c>
      <c r="L224" s="110">
        <v>0</v>
      </c>
      <c r="M224" s="110">
        <v>0</v>
      </c>
      <c r="N224" s="110">
        <v>0</v>
      </c>
      <c r="O224" s="110">
        <v>0</v>
      </c>
      <c r="P224" s="110">
        <v>0</v>
      </c>
      <c r="Q224" s="110">
        <v>0</v>
      </c>
      <c r="R224" s="110">
        <v>0</v>
      </c>
      <c r="S224" s="110">
        <v>0</v>
      </c>
      <c r="T224" s="110">
        <v>0</v>
      </c>
      <c r="U224" s="110">
        <v>0</v>
      </c>
      <c r="V224" s="110">
        <v>0</v>
      </c>
      <c r="W224" s="110">
        <v>0</v>
      </c>
      <c r="X224" s="110">
        <v>0</v>
      </c>
      <c r="Y224" s="110">
        <v>0</v>
      </c>
      <c r="Z224" s="110">
        <v>0</v>
      </c>
      <c r="AA224" s="110">
        <v>0</v>
      </c>
      <c r="AB224" s="110">
        <v>0</v>
      </c>
      <c r="AC224" s="110">
        <v>0</v>
      </c>
      <c r="AD224" s="110">
        <v>0</v>
      </c>
      <c r="AE224" s="110">
        <v>0</v>
      </c>
      <c r="AF224" s="110">
        <v>0</v>
      </c>
      <c r="AG224" s="110">
        <v>0</v>
      </c>
      <c r="AH224" s="110">
        <v>0</v>
      </c>
      <c r="AI224" s="110">
        <v>0</v>
      </c>
      <c r="AJ224" s="110">
        <v>0</v>
      </c>
      <c r="AK224" s="110">
        <v>0</v>
      </c>
      <c r="AL224" s="110">
        <v>0</v>
      </c>
      <c r="AM224" s="110">
        <v>0</v>
      </c>
      <c r="AN224" s="110">
        <v>0</v>
      </c>
      <c r="AO224" s="110">
        <v>0</v>
      </c>
      <c r="AP224" s="110">
        <v>0</v>
      </c>
      <c r="AQ224" s="110">
        <v>0</v>
      </c>
      <c r="AR224" s="110">
        <v>0</v>
      </c>
      <c r="AS224" s="110">
        <v>0</v>
      </c>
      <c r="AT224" s="110">
        <v>0</v>
      </c>
      <c r="AU224" s="110">
        <v>0</v>
      </c>
      <c r="AV224" s="110">
        <v>0</v>
      </c>
      <c r="AW224" s="110">
        <v>0</v>
      </c>
      <c r="AX224" s="110">
        <v>0</v>
      </c>
      <c r="AY224" s="110">
        <v>0</v>
      </c>
    </row>
    <row r="225" spans="1:51">
      <c r="A225" s="109"/>
      <c r="B225" s="120">
        <v>17</v>
      </c>
      <c r="C225" s="106">
        <v>0</v>
      </c>
      <c r="D225" s="110">
        <v>0</v>
      </c>
      <c r="E225" s="110">
        <v>0</v>
      </c>
      <c r="F225" s="110">
        <v>0</v>
      </c>
      <c r="G225" s="110">
        <v>0</v>
      </c>
      <c r="H225" s="110">
        <v>0</v>
      </c>
      <c r="I225" s="110">
        <v>0</v>
      </c>
      <c r="J225" s="110">
        <v>0</v>
      </c>
      <c r="K225" s="110">
        <v>0</v>
      </c>
      <c r="L225" s="110">
        <v>0</v>
      </c>
      <c r="M225" s="110">
        <v>0</v>
      </c>
      <c r="N225" s="110">
        <v>0</v>
      </c>
      <c r="O225" s="110">
        <v>0</v>
      </c>
      <c r="P225" s="110">
        <v>0</v>
      </c>
      <c r="Q225" s="110">
        <v>0</v>
      </c>
      <c r="R225" s="110">
        <v>0</v>
      </c>
      <c r="S225" s="110">
        <v>0</v>
      </c>
      <c r="T225" s="110">
        <v>0</v>
      </c>
      <c r="U225" s="110">
        <v>0</v>
      </c>
      <c r="V225" s="110">
        <v>0</v>
      </c>
      <c r="W225" s="110">
        <v>0</v>
      </c>
      <c r="X225" s="110">
        <v>0</v>
      </c>
      <c r="Y225" s="110">
        <v>0</v>
      </c>
      <c r="Z225" s="110">
        <v>0</v>
      </c>
      <c r="AA225" s="110">
        <v>0</v>
      </c>
      <c r="AB225" s="110">
        <v>0</v>
      </c>
      <c r="AC225" s="110">
        <v>0</v>
      </c>
      <c r="AD225" s="110">
        <v>0</v>
      </c>
      <c r="AE225" s="110">
        <v>0</v>
      </c>
      <c r="AF225" s="110">
        <v>0</v>
      </c>
      <c r="AG225" s="110">
        <v>0</v>
      </c>
      <c r="AH225" s="110">
        <v>0</v>
      </c>
      <c r="AI225" s="110">
        <v>0</v>
      </c>
      <c r="AJ225" s="110">
        <v>0</v>
      </c>
      <c r="AK225" s="110">
        <v>0</v>
      </c>
      <c r="AL225" s="110">
        <v>0</v>
      </c>
      <c r="AM225" s="110">
        <v>0</v>
      </c>
      <c r="AN225" s="110">
        <v>0</v>
      </c>
      <c r="AO225" s="110">
        <v>0</v>
      </c>
      <c r="AP225" s="110">
        <v>0</v>
      </c>
      <c r="AQ225" s="110">
        <v>0</v>
      </c>
      <c r="AR225" s="110">
        <v>0</v>
      </c>
      <c r="AS225" s="110">
        <v>0</v>
      </c>
      <c r="AT225" s="110">
        <v>0</v>
      </c>
      <c r="AU225" s="110">
        <v>0</v>
      </c>
      <c r="AV225" s="110">
        <v>0</v>
      </c>
      <c r="AW225" s="110">
        <v>0</v>
      </c>
      <c r="AX225" s="110">
        <v>0</v>
      </c>
      <c r="AY225" s="110">
        <v>0</v>
      </c>
    </row>
    <row r="226" spans="1:51">
      <c r="A226" s="109"/>
      <c r="B226" s="120">
        <v>18</v>
      </c>
      <c r="C226" s="106">
        <v>0</v>
      </c>
      <c r="D226" s="110">
        <v>0</v>
      </c>
      <c r="E226" s="110">
        <v>0</v>
      </c>
      <c r="F226" s="110">
        <v>0</v>
      </c>
      <c r="G226" s="110">
        <v>0</v>
      </c>
      <c r="H226" s="110">
        <v>0</v>
      </c>
      <c r="I226" s="110">
        <v>0</v>
      </c>
      <c r="J226" s="110">
        <v>0</v>
      </c>
      <c r="K226" s="110">
        <v>0</v>
      </c>
      <c r="L226" s="110">
        <v>0</v>
      </c>
      <c r="M226" s="110">
        <v>0</v>
      </c>
      <c r="N226" s="110">
        <v>0</v>
      </c>
      <c r="O226" s="110">
        <v>0</v>
      </c>
      <c r="P226" s="110">
        <v>0</v>
      </c>
      <c r="Q226" s="110">
        <v>0</v>
      </c>
      <c r="R226" s="110">
        <v>0</v>
      </c>
      <c r="S226" s="110">
        <v>0</v>
      </c>
      <c r="T226" s="110">
        <v>0</v>
      </c>
      <c r="U226" s="110">
        <v>0</v>
      </c>
      <c r="V226" s="110">
        <v>0</v>
      </c>
      <c r="W226" s="110">
        <v>0</v>
      </c>
      <c r="X226" s="110">
        <v>0</v>
      </c>
      <c r="Y226" s="110">
        <v>0</v>
      </c>
      <c r="Z226" s="110">
        <v>0</v>
      </c>
      <c r="AA226" s="110">
        <v>0</v>
      </c>
      <c r="AB226" s="110">
        <v>0</v>
      </c>
      <c r="AC226" s="110">
        <v>0</v>
      </c>
      <c r="AD226" s="110">
        <v>0</v>
      </c>
      <c r="AE226" s="110">
        <v>0</v>
      </c>
      <c r="AF226" s="110">
        <v>0</v>
      </c>
      <c r="AG226" s="110">
        <v>0</v>
      </c>
      <c r="AH226" s="110">
        <v>0</v>
      </c>
      <c r="AI226" s="110">
        <v>0</v>
      </c>
      <c r="AJ226" s="110">
        <v>0</v>
      </c>
      <c r="AK226" s="110">
        <v>0</v>
      </c>
      <c r="AL226" s="110">
        <v>0</v>
      </c>
      <c r="AM226" s="110">
        <v>0</v>
      </c>
      <c r="AN226" s="110">
        <v>0</v>
      </c>
      <c r="AO226" s="110">
        <v>0</v>
      </c>
      <c r="AP226" s="110">
        <v>0</v>
      </c>
      <c r="AQ226" s="110">
        <v>0</v>
      </c>
      <c r="AR226" s="110">
        <v>0</v>
      </c>
      <c r="AS226" s="110">
        <v>0</v>
      </c>
      <c r="AT226" s="110">
        <v>0</v>
      </c>
      <c r="AU226" s="110">
        <v>0</v>
      </c>
      <c r="AV226" s="110">
        <v>0</v>
      </c>
      <c r="AW226" s="110">
        <v>0</v>
      </c>
      <c r="AX226" s="110">
        <v>0</v>
      </c>
      <c r="AY226" s="110">
        <v>0</v>
      </c>
    </row>
    <row r="227" spans="1:51">
      <c r="A227" s="109"/>
      <c r="B227" s="120">
        <v>19</v>
      </c>
      <c r="C227" s="106">
        <v>0</v>
      </c>
      <c r="D227" s="110">
        <v>0</v>
      </c>
      <c r="E227" s="110">
        <v>0</v>
      </c>
      <c r="F227" s="110">
        <v>0</v>
      </c>
      <c r="G227" s="110">
        <v>0</v>
      </c>
      <c r="H227" s="110">
        <v>0</v>
      </c>
      <c r="I227" s="110">
        <v>0</v>
      </c>
      <c r="J227" s="110">
        <v>0</v>
      </c>
      <c r="K227" s="110">
        <v>0</v>
      </c>
      <c r="L227" s="110">
        <v>0</v>
      </c>
      <c r="M227" s="110">
        <v>0</v>
      </c>
      <c r="N227" s="110">
        <v>0</v>
      </c>
      <c r="O227" s="110">
        <v>0</v>
      </c>
      <c r="P227" s="110">
        <v>0</v>
      </c>
      <c r="Q227" s="110">
        <v>0</v>
      </c>
      <c r="R227" s="110">
        <v>0</v>
      </c>
      <c r="S227" s="110">
        <v>0</v>
      </c>
      <c r="T227" s="110">
        <v>0</v>
      </c>
      <c r="U227" s="110">
        <v>0</v>
      </c>
      <c r="V227" s="110">
        <v>0</v>
      </c>
      <c r="W227" s="110">
        <v>0</v>
      </c>
      <c r="X227" s="110">
        <v>0</v>
      </c>
      <c r="Y227" s="110">
        <v>0</v>
      </c>
      <c r="Z227" s="110">
        <v>0</v>
      </c>
      <c r="AA227" s="110">
        <v>0</v>
      </c>
      <c r="AB227" s="110">
        <v>0</v>
      </c>
      <c r="AC227" s="110">
        <v>0</v>
      </c>
      <c r="AD227" s="110">
        <v>0</v>
      </c>
      <c r="AE227" s="110">
        <v>0</v>
      </c>
      <c r="AF227" s="110">
        <v>0</v>
      </c>
      <c r="AG227" s="110">
        <v>0</v>
      </c>
      <c r="AH227" s="110">
        <v>0</v>
      </c>
      <c r="AI227" s="110">
        <v>0</v>
      </c>
      <c r="AJ227" s="110">
        <v>0</v>
      </c>
      <c r="AK227" s="110">
        <v>0</v>
      </c>
      <c r="AL227" s="110">
        <v>0</v>
      </c>
      <c r="AM227" s="110">
        <v>0</v>
      </c>
      <c r="AN227" s="110">
        <v>0</v>
      </c>
      <c r="AO227" s="110">
        <v>0</v>
      </c>
      <c r="AP227" s="110">
        <v>0</v>
      </c>
      <c r="AQ227" s="110">
        <v>0</v>
      </c>
      <c r="AR227" s="110">
        <v>0</v>
      </c>
      <c r="AS227" s="110">
        <v>0</v>
      </c>
      <c r="AT227" s="110">
        <v>0</v>
      </c>
      <c r="AU227" s="110">
        <v>0</v>
      </c>
      <c r="AV227" s="110">
        <v>0</v>
      </c>
      <c r="AW227" s="110">
        <v>0</v>
      </c>
      <c r="AX227" s="110">
        <v>0</v>
      </c>
      <c r="AY227" s="110">
        <v>0</v>
      </c>
    </row>
    <row r="228" spans="1:51">
      <c r="A228" s="109"/>
      <c r="B228" s="120">
        <v>20</v>
      </c>
      <c r="C228" s="106">
        <v>0</v>
      </c>
      <c r="D228" s="110">
        <v>0</v>
      </c>
      <c r="E228" s="110">
        <v>0</v>
      </c>
      <c r="F228" s="110">
        <v>0</v>
      </c>
      <c r="G228" s="110">
        <v>0</v>
      </c>
      <c r="H228" s="110">
        <v>0</v>
      </c>
      <c r="I228" s="110">
        <v>0</v>
      </c>
      <c r="J228" s="110">
        <v>0</v>
      </c>
      <c r="K228" s="110">
        <v>0</v>
      </c>
      <c r="L228" s="110">
        <v>0</v>
      </c>
      <c r="M228" s="110">
        <v>0</v>
      </c>
      <c r="N228" s="110">
        <v>0</v>
      </c>
      <c r="O228" s="110">
        <v>0</v>
      </c>
      <c r="P228" s="110">
        <v>0</v>
      </c>
      <c r="Q228" s="110">
        <v>0</v>
      </c>
      <c r="R228" s="110">
        <v>0</v>
      </c>
      <c r="S228" s="110">
        <v>0</v>
      </c>
      <c r="T228" s="110">
        <v>0</v>
      </c>
      <c r="U228" s="110">
        <v>0</v>
      </c>
      <c r="V228" s="110">
        <v>0</v>
      </c>
      <c r="W228" s="110">
        <v>0</v>
      </c>
      <c r="X228" s="110">
        <v>0</v>
      </c>
      <c r="Y228" s="110">
        <v>0</v>
      </c>
      <c r="Z228" s="110">
        <v>0</v>
      </c>
      <c r="AA228" s="110">
        <v>0</v>
      </c>
      <c r="AB228" s="110">
        <v>0</v>
      </c>
      <c r="AC228" s="110">
        <v>0</v>
      </c>
      <c r="AD228" s="110">
        <v>0</v>
      </c>
      <c r="AE228" s="110">
        <v>0</v>
      </c>
      <c r="AF228" s="110">
        <v>0</v>
      </c>
      <c r="AG228" s="110">
        <v>0</v>
      </c>
      <c r="AH228" s="110">
        <v>0</v>
      </c>
      <c r="AI228" s="110">
        <v>0</v>
      </c>
      <c r="AJ228" s="110">
        <v>0</v>
      </c>
      <c r="AK228" s="110">
        <v>0</v>
      </c>
      <c r="AL228" s="110">
        <v>0</v>
      </c>
      <c r="AM228" s="110">
        <v>0</v>
      </c>
      <c r="AN228" s="110">
        <v>0</v>
      </c>
      <c r="AO228" s="110">
        <v>0</v>
      </c>
      <c r="AP228" s="110">
        <v>0</v>
      </c>
      <c r="AQ228" s="110">
        <v>0</v>
      </c>
      <c r="AR228" s="110">
        <v>0</v>
      </c>
      <c r="AS228" s="110">
        <v>0</v>
      </c>
      <c r="AT228" s="110">
        <v>0</v>
      </c>
      <c r="AU228" s="110">
        <v>0</v>
      </c>
      <c r="AV228" s="110">
        <v>0</v>
      </c>
      <c r="AW228" s="110">
        <v>0</v>
      </c>
      <c r="AX228" s="110">
        <v>0</v>
      </c>
      <c r="AY228" s="110">
        <v>0</v>
      </c>
    </row>
    <row r="229" spans="1:51">
      <c r="A229" s="109"/>
      <c r="B229" s="120">
        <v>21</v>
      </c>
      <c r="C229" s="106">
        <v>0</v>
      </c>
      <c r="D229" s="110">
        <v>0</v>
      </c>
      <c r="E229" s="110">
        <v>0</v>
      </c>
      <c r="F229" s="110">
        <v>0</v>
      </c>
      <c r="G229" s="110">
        <v>0</v>
      </c>
      <c r="H229" s="110">
        <v>0</v>
      </c>
      <c r="I229" s="110">
        <v>0</v>
      </c>
      <c r="J229" s="110">
        <v>0</v>
      </c>
      <c r="K229" s="110">
        <v>0</v>
      </c>
      <c r="L229" s="110">
        <v>0</v>
      </c>
      <c r="M229" s="110">
        <v>0</v>
      </c>
      <c r="N229" s="110">
        <v>0</v>
      </c>
      <c r="O229" s="110">
        <v>0</v>
      </c>
      <c r="P229" s="110">
        <v>0</v>
      </c>
      <c r="Q229" s="110">
        <v>0</v>
      </c>
      <c r="R229" s="110">
        <v>0</v>
      </c>
      <c r="S229" s="110">
        <v>0</v>
      </c>
      <c r="T229" s="110">
        <v>0</v>
      </c>
      <c r="U229" s="110">
        <v>0</v>
      </c>
      <c r="V229" s="110">
        <v>0</v>
      </c>
      <c r="W229" s="110">
        <v>0</v>
      </c>
      <c r="X229" s="110">
        <v>0</v>
      </c>
      <c r="Y229" s="110">
        <v>0</v>
      </c>
      <c r="Z229" s="110">
        <v>0</v>
      </c>
      <c r="AA229" s="110">
        <v>0</v>
      </c>
      <c r="AB229" s="110">
        <v>0</v>
      </c>
      <c r="AC229" s="110">
        <v>0</v>
      </c>
      <c r="AD229" s="110">
        <v>0</v>
      </c>
      <c r="AE229" s="110">
        <v>0</v>
      </c>
      <c r="AF229" s="110">
        <v>0</v>
      </c>
      <c r="AG229" s="110">
        <v>0</v>
      </c>
      <c r="AH229" s="110">
        <v>0</v>
      </c>
      <c r="AI229" s="110">
        <v>0</v>
      </c>
      <c r="AJ229" s="110">
        <v>0</v>
      </c>
      <c r="AK229" s="110">
        <v>0</v>
      </c>
      <c r="AL229" s="110">
        <v>0</v>
      </c>
      <c r="AM229" s="110">
        <v>0</v>
      </c>
      <c r="AN229" s="110">
        <v>0</v>
      </c>
      <c r="AO229" s="110">
        <v>0</v>
      </c>
      <c r="AP229" s="110">
        <v>0</v>
      </c>
      <c r="AQ229" s="110">
        <v>0</v>
      </c>
      <c r="AR229" s="110">
        <v>0</v>
      </c>
      <c r="AS229" s="110">
        <v>0</v>
      </c>
      <c r="AT229" s="110">
        <v>0</v>
      </c>
      <c r="AU229" s="110">
        <v>0</v>
      </c>
      <c r="AV229" s="110">
        <v>0</v>
      </c>
      <c r="AW229" s="110">
        <v>0</v>
      </c>
      <c r="AX229" s="110">
        <v>0</v>
      </c>
      <c r="AY229" s="110">
        <v>0</v>
      </c>
    </row>
    <row r="230" spans="1:51">
      <c r="A230" s="109"/>
      <c r="B230" s="120">
        <v>22</v>
      </c>
      <c r="C230" s="106">
        <v>0</v>
      </c>
      <c r="D230" s="110">
        <v>0</v>
      </c>
      <c r="E230" s="110">
        <v>0</v>
      </c>
      <c r="F230" s="110">
        <v>0</v>
      </c>
      <c r="G230" s="110">
        <v>0</v>
      </c>
      <c r="H230" s="110">
        <v>0</v>
      </c>
      <c r="I230" s="110">
        <v>0</v>
      </c>
      <c r="J230" s="110">
        <v>0</v>
      </c>
      <c r="K230" s="110">
        <v>0</v>
      </c>
      <c r="L230" s="110">
        <v>0</v>
      </c>
      <c r="M230" s="110">
        <v>0</v>
      </c>
      <c r="N230" s="110">
        <v>0</v>
      </c>
      <c r="O230" s="110">
        <v>0</v>
      </c>
      <c r="P230" s="110">
        <v>0</v>
      </c>
      <c r="Q230" s="110">
        <v>0</v>
      </c>
      <c r="R230" s="110">
        <v>0</v>
      </c>
      <c r="S230" s="110">
        <v>0</v>
      </c>
      <c r="T230" s="110">
        <v>0</v>
      </c>
      <c r="U230" s="110">
        <v>0</v>
      </c>
      <c r="V230" s="110">
        <v>0</v>
      </c>
      <c r="W230" s="110">
        <v>0</v>
      </c>
      <c r="X230" s="110">
        <v>0</v>
      </c>
      <c r="Y230" s="110">
        <v>0</v>
      </c>
      <c r="Z230" s="110">
        <v>0</v>
      </c>
      <c r="AA230" s="110">
        <v>0</v>
      </c>
      <c r="AB230" s="110">
        <v>0</v>
      </c>
      <c r="AC230" s="110">
        <v>0</v>
      </c>
      <c r="AD230" s="110">
        <v>0</v>
      </c>
      <c r="AE230" s="110">
        <v>0</v>
      </c>
      <c r="AF230" s="110">
        <v>0</v>
      </c>
      <c r="AG230" s="110">
        <v>0</v>
      </c>
      <c r="AH230" s="110">
        <v>0</v>
      </c>
      <c r="AI230" s="110">
        <v>0</v>
      </c>
      <c r="AJ230" s="110">
        <v>0</v>
      </c>
      <c r="AK230" s="110">
        <v>0</v>
      </c>
      <c r="AL230" s="110">
        <v>0</v>
      </c>
      <c r="AM230" s="110">
        <v>0</v>
      </c>
      <c r="AN230" s="110">
        <v>0</v>
      </c>
      <c r="AO230" s="110">
        <v>0</v>
      </c>
      <c r="AP230" s="110">
        <v>0</v>
      </c>
      <c r="AQ230" s="110">
        <v>0</v>
      </c>
      <c r="AR230" s="110">
        <v>0</v>
      </c>
      <c r="AS230" s="110">
        <v>0</v>
      </c>
      <c r="AT230" s="110">
        <v>0</v>
      </c>
      <c r="AU230" s="110">
        <v>0</v>
      </c>
      <c r="AV230" s="110">
        <v>0</v>
      </c>
      <c r="AW230" s="110">
        <v>0</v>
      </c>
      <c r="AX230" s="110">
        <v>0</v>
      </c>
      <c r="AY230" s="110">
        <v>0</v>
      </c>
    </row>
    <row r="231" spans="1:51">
      <c r="A231" s="109"/>
      <c r="B231" s="120">
        <v>23</v>
      </c>
      <c r="C231" s="106">
        <v>0</v>
      </c>
      <c r="D231" s="110">
        <v>0</v>
      </c>
      <c r="E231" s="110">
        <v>0</v>
      </c>
      <c r="F231" s="110">
        <v>0</v>
      </c>
      <c r="G231" s="110">
        <v>0</v>
      </c>
      <c r="H231" s="110">
        <v>0</v>
      </c>
      <c r="I231" s="110">
        <v>0</v>
      </c>
      <c r="J231" s="110">
        <v>0</v>
      </c>
      <c r="K231" s="110">
        <v>0</v>
      </c>
      <c r="L231" s="110">
        <v>0</v>
      </c>
      <c r="M231" s="110">
        <v>0</v>
      </c>
      <c r="N231" s="110">
        <v>0</v>
      </c>
      <c r="O231" s="110">
        <v>0</v>
      </c>
      <c r="P231" s="110">
        <v>0</v>
      </c>
      <c r="Q231" s="110">
        <v>0</v>
      </c>
      <c r="R231" s="110">
        <v>0</v>
      </c>
      <c r="S231" s="110">
        <v>0</v>
      </c>
      <c r="T231" s="110">
        <v>0</v>
      </c>
      <c r="U231" s="110">
        <v>0</v>
      </c>
      <c r="V231" s="110">
        <v>0</v>
      </c>
      <c r="W231" s="110">
        <v>0</v>
      </c>
      <c r="X231" s="110">
        <v>0</v>
      </c>
      <c r="Y231" s="110">
        <v>0</v>
      </c>
      <c r="Z231" s="110">
        <v>0</v>
      </c>
      <c r="AA231" s="110">
        <v>0</v>
      </c>
      <c r="AB231" s="110">
        <v>0</v>
      </c>
      <c r="AC231" s="110">
        <v>0</v>
      </c>
      <c r="AD231" s="110">
        <v>0</v>
      </c>
      <c r="AE231" s="110">
        <v>0</v>
      </c>
      <c r="AF231" s="110">
        <v>0</v>
      </c>
      <c r="AG231" s="110">
        <v>0</v>
      </c>
      <c r="AH231" s="110">
        <v>0</v>
      </c>
      <c r="AI231" s="110">
        <v>0</v>
      </c>
      <c r="AJ231" s="110">
        <v>0</v>
      </c>
      <c r="AK231" s="110">
        <v>0</v>
      </c>
      <c r="AL231" s="110">
        <v>0</v>
      </c>
      <c r="AM231" s="110">
        <v>0</v>
      </c>
      <c r="AN231" s="110">
        <v>0</v>
      </c>
      <c r="AO231" s="110">
        <v>0</v>
      </c>
      <c r="AP231" s="110">
        <v>0</v>
      </c>
      <c r="AQ231" s="110">
        <v>0</v>
      </c>
      <c r="AR231" s="110">
        <v>0</v>
      </c>
      <c r="AS231" s="110">
        <v>0</v>
      </c>
      <c r="AT231" s="110">
        <v>0</v>
      </c>
      <c r="AU231" s="110">
        <v>0</v>
      </c>
      <c r="AV231" s="110">
        <v>0</v>
      </c>
      <c r="AW231" s="110">
        <v>0</v>
      </c>
      <c r="AX231" s="110">
        <v>0</v>
      </c>
      <c r="AY231" s="110">
        <v>0</v>
      </c>
    </row>
    <row r="232" spans="1:51">
      <c r="A232" s="109"/>
      <c r="B232" s="120">
        <v>24</v>
      </c>
      <c r="C232" s="106">
        <v>0</v>
      </c>
      <c r="D232" s="110">
        <v>0</v>
      </c>
      <c r="E232" s="110">
        <v>0</v>
      </c>
      <c r="F232" s="110">
        <v>0</v>
      </c>
      <c r="G232" s="110">
        <v>0</v>
      </c>
      <c r="H232" s="110">
        <v>0</v>
      </c>
      <c r="I232" s="110">
        <v>0</v>
      </c>
      <c r="J232" s="110">
        <v>0</v>
      </c>
      <c r="K232" s="110">
        <v>0</v>
      </c>
      <c r="L232" s="110">
        <v>0</v>
      </c>
      <c r="M232" s="110">
        <v>0</v>
      </c>
      <c r="N232" s="110">
        <v>0</v>
      </c>
      <c r="O232" s="110">
        <v>0</v>
      </c>
      <c r="P232" s="110">
        <v>0</v>
      </c>
      <c r="Q232" s="110">
        <v>0</v>
      </c>
      <c r="R232" s="110">
        <v>0</v>
      </c>
      <c r="S232" s="110">
        <v>0</v>
      </c>
      <c r="T232" s="110">
        <v>0</v>
      </c>
      <c r="U232" s="110">
        <v>0</v>
      </c>
      <c r="V232" s="110">
        <v>0</v>
      </c>
      <c r="W232" s="110">
        <v>0</v>
      </c>
      <c r="X232" s="110">
        <v>0</v>
      </c>
      <c r="Y232" s="110">
        <v>0</v>
      </c>
      <c r="Z232" s="110">
        <v>0</v>
      </c>
      <c r="AA232" s="110">
        <v>0</v>
      </c>
      <c r="AB232" s="110">
        <v>0</v>
      </c>
      <c r="AC232" s="110">
        <v>0</v>
      </c>
      <c r="AD232" s="110">
        <v>0</v>
      </c>
      <c r="AE232" s="110">
        <v>0</v>
      </c>
      <c r="AF232" s="110">
        <v>0</v>
      </c>
      <c r="AG232" s="110">
        <v>0</v>
      </c>
      <c r="AH232" s="110">
        <v>0</v>
      </c>
      <c r="AI232" s="110">
        <v>0</v>
      </c>
      <c r="AJ232" s="110">
        <v>0</v>
      </c>
      <c r="AK232" s="110">
        <v>0</v>
      </c>
      <c r="AL232" s="110">
        <v>0</v>
      </c>
      <c r="AM232" s="110">
        <v>0</v>
      </c>
      <c r="AN232" s="110">
        <v>0</v>
      </c>
      <c r="AO232" s="110">
        <v>0</v>
      </c>
      <c r="AP232" s="110">
        <v>0</v>
      </c>
      <c r="AQ232" s="110">
        <v>0</v>
      </c>
      <c r="AR232" s="110">
        <v>0</v>
      </c>
      <c r="AS232" s="110">
        <v>0</v>
      </c>
      <c r="AT232" s="110">
        <v>0</v>
      </c>
      <c r="AU232" s="110">
        <v>0</v>
      </c>
      <c r="AV232" s="110">
        <v>0</v>
      </c>
      <c r="AW232" s="110">
        <v>0</v>
      </c>
      <c r="AX232" s="110">
        <v>0</v>
      </c>
      <c r="AY232" s="110">
        <v>0</v>
      </c>
    </row>
    <row r="233" spans="1:51">
      <c r="A233" s="109"/>
      <c r="B233" s="127">
        <v>25</v>
      </c>
      <c r="C233" s="106">
        <v>0</v>
      </c>
      <c r="D233" s="110">
        <v>0</v>
      </c>
      <c r="E233" s="110">
        <v>0</v>
      </c>
      <c r="F233" s="110">
        <v>0</v>
      </c>
      <c r="G233" s="110">
        <v>0</v>
      </c>
      <c r="H233" s="110">
        <v>0</v>
      </c>
      <c r="I233" s="110">
        <v>0</v>
      </c>
      <c r="J233" s="110">
        <v>0</v>
      </c>
      <c r="K233" s="110">
        <v>0</v>
      </c>
      <c r="L233" s="110">
        <v>0</v>
      </c>
      <c r="M233" s="110">
        <v>0</v>
      </c>
      <c r="N233" s="110">
        <v>0</v>
      </c>
      <c r="O233" s="110">
        <v>0</v>
      </c>
      <c r="P233" s="110">
        <v>0</v>
      </c>
      <c r="Q233" s="110">
        <v>0</v>
      </c>
      <c r="R233" s="110">
        <v>0</v>
      </c>
      <c r="S233" s="110">
        <v>0</v>
      </c>
      <c r="T233" s="110">
        <v>0</v>
      </c>
      <c r="U233" s="110">
        <v>0</v>
      </c>
      <c r="V233" s="110">
        <v>0</v>
      </c>
      <c r="W233" s="110">
        <v>0</v>
      </c>
      <c r="X233" s="110">
        <v>0</v>
      </c>
      <c r="Y233" s="110">
        <v>0</v>
      </c>
      <c r="Z233" s="110">
        <v>0</v>
      </c>
      <c r="AA233" s="110">
        <v>0</v>
      </c>
      <c r="AB233" s="110">
        <v>0</v>
      </c>
      <c r="AC233" s="110">
        <v>0</v>
      </c>
      <c r="AD233" s="110">
        <v>0</v>
      </c>
      <c r="AE233" s="110">
        <v>0</v>
      </c>
      <c r="AF233" s="110">
        <v>0</v>
      </c>
      <c r="AG233" s="110">
        <v>0</v>
      </c>
      <c r="AH233" s="110">
        <v>0</v>
      </c>
      <c r="AI233" s="110">
        <v>0</v>
      </c>
      <c r="AJ233" s="110">
        <v>0</v>
      </c>
      <c r="AK233" s="110">
        <v>0</v>
      </c>
      <c r="AL233" s="110">
        <v>0</v>
      </c>
      <c r="AM233" s="110">
        <v>0</v>
      </c>
      <c r="AN233" s="110">
        <v>0</v>
      </c>
      <c r="AO233" s="110">
        <v>0</v>
      </c>
      <c r="AP233" s="110">
        <v>0</v>
      </c>
      <c r="AQ233" s="110">
        <v>0</v>
      </c>
      <c r="AR233" s="110">
        <v>0</v>
      </c>
      <c r="AS233" s="110">
        <v>0</v>
      </c>
      <c r="AT233" s="110">
        <v>0</v>
      </c>
      <c r="AU233" s="110">
        <v>0</v>
      </c>
      <c r="AV233" s="110">
        <v>0</v>
      </c>
      <c r="AW233" s="110">
        <v>0</v>
      </c>
      <c r="AX233" s="110">
        <v>0</v>
      </c>
      <c r="AY233" s="110">
        <v>0</v>
      </c>
    </row>
    <row r="234" spans="1:51">
      <c r="A234" s="109"/>
      <c r="B234" s="127">
        <v>26</v>
      </c>
      <c r="C234" s="106">
        <v>0</v>
      </c>
      <c r="D234" s="110">
        <v>0</v>
      </c>
      <c r="E234" s="110">
        <v>0</v>
      </c>
      <c r="F234" s="110">
        <v>0</v>
      </c>
      <c r="G234" s="110">
        <v>0</v>
      </c>
      <c r="H234" s="110">
        <v>0</v>
      </c>
      <c r="I234" s="110">
        <v>0</v>
      </c>
      <c r="J234" s="110">
        <v>0</v>
      </c>
      <c r="K234" s="110">
        <v>0</v>
      </c>
      <c r="L234" s="110">
        <v>0</v>
      </c>
      <c r="M234" s="110">
        <v>0</v>
      </c>
      <c r="N234" s="110">
        <v>0</v>
      </c>
      <c r="O234" s="110">
        <v>0</v>
      </c>
      <c r="P234" s="110">
        <v>0</v>
      </c>
      <c r="Q234" s="110">
        <v>0</v>
      </c>
      <c r="R234" s="110">
        <v>0</v>
      </c>
      <c r="S234" s="110">
        <v>0</v>
      </c>
      <c r="T234" s="110">
        <v>0</v>
      </c>
      <c r="U234" s="110">
        <v>0</v>
      </c>
      <c r="V234" s="110">
        <v>0</v>
      </c>
      <c r="W234" s="110">
        <v>0</v>
      </c>
      <c r="X234" s="110">
        <v>0</v>
      </c>
      <c r="Y234" s="110">
        <v>0</v>
      </c>
      <c r="Z234" s="110">
        <v>0</v>
      </c>
      <c r="AA234" s="110">
        <v>0</v>
      </c>
      <c r="AB234" s="110">
        <v>0</v>
      </c>
      <c r="AC234" s="110">
        <v>0</v>
      </c>
      <c r="AD234" s="110">
        <v>0</v>
      </c>
      <c r="AE234" s="110">
        <v>0</v>
      </c>
      <c r="AF234" s="110">
        <v>0</v>
      </c>
      <c r="AG234" s="110">
        <v>0</v>
      </c>
      <c r="AH234" s="110">
        <v>0</v>
      </c>
      <c r="AI234" s="110">
        <v>0</v>
      </c>
      <c r="AJ234" s="110">
        <v>0</v>
      </c>
      <c r="AK234" s="110">
        <v>0</v>
      </c>
      <c r="AL234" s="110">
        <v>0</v>
      </c>
      <c r="AM234" s="110">
        <v>0</v>
      </c>
      <c r="AN234" s="110">
        <v>0</v>
      </c>
      <c r="AO234" s="110">
        <v>0</v>
      </c>
      <c r="AP234" s="110">
        <v>0</v>
      </c>
      <c r="AQ234" s="110">
        <v>0</v>
      </c>
      <c r="AR234" s="110">
        <v>0</v>
      </c>
      <c r="AS234" s="110">
        <v>0</v>
      </c>
      <c r="AT234" s="110">
        <v>0</v>
      </c>
      <c r="AU234" s="110">
        <v>0</v>
      </c>
      <c r="AV234" s="110">
        <v>0</v>
      </c>
      <c r="AW234" s="110">
        <v>0</v>
      </c>
      <c r="AX234" s="110">
        <v>0</v>
      </c>
      <c r="AY234" s="110">
        <v>0</v>
      </c>
    </row>
    <row r="235" spans="1:51">
      <c r="A235" s="109"/>
      <c r="B235" s="127">
        <v>27</v>
      </c>
      <c r="C235" s="106">
        <v>0</v>
      </c>
      <c r="D235" s="110">
        <v>0</v>
      </c>
      <c r="E235" s="110">
        <v>0</v>
      </c>
      <c r="F235" s="110">
        <v>0</v>
      </c>
      <c r="G235" s="110">
        <v>0</v>
      </c>
      <c r="H235" s="110">
        <v>0</v>
      </c>
      <c r="I235" s="110">
        <v>0</v>
      </c>
      <c r="J235" s="110">
        <v>0</v>
      </c>
      <c r="K235" s="110">
        <v>0</v>
      </c>
      <c r="L235" s="110">
        <v>0</v>
      </c>
      <c r="M235" s="110">
        <v>0</v>
      </c>
      <c r="N235" s="110">
        <v>0</v>
      </c>
      <c r="O235" s="110">
        <v>0</v>
      </c>
      <c r="P235" s="110">
        <v>0</v>
      </c>
      <c r="Q235" s="110">
        <v>0</v>
      </c>
      <c r="R235" s="110">
        <v>0</v>
      </c>
      <c r="S235" s="110">
        <v>0</v>
      </c>
      <c r="T235" s="110">
        <v>0</v>
      </c>
      <c r="U235" s="110">
        <v>0</v>
      </c>
      <c r="V235" s="110">
        <v>0</v>
      </c>
      <c r="W235" s="110">
        <v>0</v>
      </c>
      <c r="X235" s="110">
        <v>0</v>
      </c>
      <c r="Y235" s="110">
        <v>0</v>
      </c>
      <c r="Z235" s="110">
        <v>0</v>
      </c>
      <c r="AA235" s="110">
        <v>0</v>
      </c>
      <c r="AB235" s="110">
        <v>0</v>
      </c>
      <c r="AC235" s="110">
        <v>0</v>
      </c>
      <c r="AD235" s="110">
        <v>0</v>
      </c>
      <c r="AE235" s="110">
        <v>0</v>
      </c>
      <c r="AF235" s="110">
        <v>0</v>
      </c>
      <c r="AG235" s="110">
        <v>0</v>
      </c>
      <c r="AH235" s="110">
        <v>0</v>
      </c>
      <c r="AI235" s="110">
        <v>0</v>
      </c>
      <c r="AJ235" s="110">
        <v>0</v>
      </c>
      <c r="AK235" s="110">
        <v>0</v>
      </c>
      <c r="AL235" s="110">
        <v>0</v>
      </c>
      <c r="AM235" s="110">
        <v>0</v>
      </c>
      <c r="AN235" s="110">
        <v>0</v>
      </c>
      <c r="AO235" s="110">
        <v>0</v>
      </c>
      <c r="AP235" s="110">
        <v>0</v>
      </c>
      <c r="AQ235" s="110">
        <v>0</v>
      </c>
      <c r="AR235" s="110">
        <v>0</v>
      </c>
      <c r="AS235" s="110">
        <v>0</v>
      </c>
      <c r="AT235" s="110">
        <v>0</v>
      </c>
      <c r="AU235" s="110">
        <v>0</v>
      </c>
      <c r="AV235" s="110">
        <v>0</v>
      </c>
      <c r="AW235" s="110">
        <v>0</v>
      </c>
      <c r="AX235" s="110">
        <v>0</v>
      </c>
      <c r="AY235" s="110">
        <v>0</v>
      </c>
    </row>
    <row r="236" spans="1:51">
      <c r="A236" s="109"/>
      <c r="B236" s="127">
        <v>28</v>
      </c>
      <c r="C236" s="106">
        <v>0</v>
      </c>
      <c r="D236" s="110">
        <v>0</v>
      </c>
      <c r="E236" s="110">
        <v>0</v>
      </c>
      <c r="F236" s="110">
        <v>0</v>
      </c>
      <c r="G236" s="110">
        <v>0</v>
      </c>
      <c r="H236" s="110">
        <v>0</v>
      </c>
      <c r="I236" s="110">
        <v>0</v>
      </c>
      <c r="J236" s="110">
        <v>0</v>
      </c>
      <c r="K236" s="110">
        <v>0</v>
      </c>
      <c r="L236" s="110">
        <v>0</v>
      </c>
      <c r="M236" s="110">
        <v>0</v>
      </c>
      <c r="N236" s="110">
        <v>0</v>
      </c>
      <c r="O236" s="110">
        <v>0</v>
      </c>
      <c r="P236" s="110">
        <v>0</v>
      </c>
      <c r="Q236" s="110">
        <v>0</v>
      </c>
      <c r="R236" s="110">
        <v>0</v>
      </c>
      <c r="S236" s="110">
        <v>0</v>
      </c>
      <c r="T236" s="110">
        <v>0</v>
      </c>
      <c r="U236" s="110">
        <v>0</v>
      </c>
      <c r="V236" s="110">
        <v>0</v>
      </c>
      <c r="W236" s="110">
        <v>0</v>
      </c>
      <c r="X236" s="110">
        <v>0</v>
      </c>
      <c r="Y236" s="110">
        <v>0</v>
      </c>
      <c r="Z236" s="110">
        <v>0</v>
      </c>
      <c r="AA236" s="110">
        <v>0</v>
      </c>
      <c r="AB236" s="110">
        <v>0</v>
      </c>
      <c r="AC236" s="110">
        <v>0</v>
      </c>
      <c r="AD236" s="110">
        <v>0</v>
      </c>
      <c r="AE236" s="110">
        <v>0</v>
      </c>
      <c r="AF236" s="110">
        <v>0</v>
      </c>
      <c r="AG236" s="110">
        <v>0</v>
      </c>
      <c r="AH236" s="110">
        <v>0</v>
      </c>
      <c r="AI236" s="110">
        <v>0</v>
      </c>
      <c r="AJ236" s="110">
        <v>0</v>
      </c>
      <c r="AK236" s="110">
        <v>0</v>
      </c>
      <c r="AL236" s="110">
        <v>0</v>
      </c>
      <c r="AM236" s="110">
        <v>0</v>
      </c>
      <c r="AN236" s="110">
        <v>0</v>
      </c>
      <c r="AO236" s="110">
        <v>0</v>
      </c>
      <c r="AP236" s="110">
        <v>0</v>
      </c>
      <c r="AQ236" s="110">
        <v>0</v>
      </c>
      <c r="AR236" s="110">
        <v>0</v>
      </c>
      <c r="AS236" s="110">
        <v>0</v>
      </c>
      <c r="AT236" s="110">
        <v>0</v>
      </c>
      <c r="AU236" s="110">
        <v>0</v>
      </c>
      <c r="AV236" s="110">
        <v>0</v>
      </c>
      <c r="AW236" s="110">
        <v>0</v>
      </c>
      <c r="AX236" s="110">
        <v>0</v>
      </c>
      <c r="AY236" s="110">
        <v>0</v>
      </c>
    </row>
    <row r="237" spans="1:51">
      <c r="A237" s="109"/>
      <c r="B237" s="127">
        <v>29</v>
      </c>
      <c r="C237" s="106">
        <v>0</v>
      </c>
      <c r="D237" s="110">
        <v>0</v>
      </c>
      <c r="E237" s="110">
        <v>0</v>
      </c>
      <c r="F237" s="110">
        <v>0</v>
      </c>
      <c r="G237" s="110">
        <v>0</v>
      </c>
      <c r="H237" s="110">
        <v>0</v>
      </c>
      <c r="I237" s="110">
        <v>0</v>
      </c>
      <c r="J237" s="110">
        <v>0</v>
      </c>
      <c r="K237" s="110">
        <v>0</v>
      </c>
      <c r="L237" s="110">
        <v>0</v>
      </c>
      <c r="M237" s="110">
        <v>0</v>
      </c>
      <c r="N237" s="110">
        <v>0</v>
      </c>
      <c r="O237" s="110">
        <v>0</v>
      </c>
      <c r="P237" s="110">
        <v>0</v>
      </c>
      <c r="Q237" s="110">
        <v>0</v>
      </c>
      <c r="R237" s="110">
        <v>0</v>
      </c>
      <c r="S237" s="110">
        <v>0</v>
      </c>
      <c r="T237" s="110">
        <v>0</v>
      </c>
      <c r="U237" s="110">
        <v>0</v>
      </c>
      <c r="V237" s="110">
        <v>0</v>
      </c>
      <c r="W237" s="110">
        <v>0</v>
      </c>
      <c r="X237" s="110">
        <v>0</v>
      </c>
      <c r="Y237" s="110">
        <v>0</v>
      </c>
      <c r="Z237" s="110">
        <v>0</v>
      </c>
      <c r="AA237" s="110">
        <v>0</v>
      </c>
      <c r="AB237" s="110">
        <v>0</v>
      </c>
      <c r="AC237" s="110">
        <v>0</v>
      </c>
      <c r="AD237" s="110">
        <v>0</v>
      </c>
      <c r="AE237" s="110">
        <v>0</v>
      </c>
      <c r="AF237" s="110">
        <v>0</v>
      </c>
      <c r="AG237" s="110">
        <v>0</v>
      </c>
      <c r="AH237" s="110">
        <v>0</v>
      </c>
      <c r="AI237" s="110">
        <v>0</v>
      </c>
      <c r="AJ237" s="110">
        <v>0</v>
      </c>
      <c r="AK237" s="110">
        <v>0</v>
      </c>
      <c r="AL237" s="110">
        <v>0</v>
      </c>
      <c r="AM237" s="110">
        <v>0</v>
      </c>
      <c r="AN237" s="110">
        <v>0</v>
      </c>
      <c r="AO237" s="110">
        <v>0</v>
      </c>
      <c r="AP237" s="110">
        <v>0</v>
      </c>
      <c r="AQ237" s="110">
        <v>0</v>
      </c>
      <c r="AR237" s="110">
        <v>0</v>
      </c>
      <c r="AS237" s="110">
        <v>0</v>
      </c>
      <c r="AT237" s="110">
        <v>0</v>
      </c>
      <c r="AU237" s="110">
        <v>0</v>
      </c>
      <c r="AV237" s="110">
        <v>0</v>
      </c>
      <c r="AW237" s="110">
        <v>0</v>
      </c>
      <c r="AX237" s="110">
        <v>0</v>
      </c>
      <c r="AY237" s="110">
        <v>0</v>
      </c>
    </row>
    <row r="238" spans="1:51">
      <c r="A238" s="109"/>
      <c r="B238" s="127">
        <v>30</v>
      </c>
      <c r="C238" s="106">
        <v>0</v>
      </c>
      <c r="D238" s="110">
        <v>0</v>
      </c>
      <c r="E238" s="110">
        <v>0</v>
      </c>
      <c r="F238" s="110">
        <v>0</v>
      </c>
      <c r="G238" s="110">
        <v>0</v>
      </c>
      <c r="H238" s="110">
        <v>0</v>
      </c>
      <c r="I238" s="110">
        <v>0</v>
      </c>
      <c r="J238" s="110">
        <v>0</v>
      </c>
      <c r="K238" s="110">
        <v>0</v>
      </c>
      <c r="L238" s="110">
        <v>0</v>
      </c>
      <c r="M238" s="110">
        <v>0</v>
      </c>
      <c r="N238" s="110">
        <v>0</v>
      </c>
      <c r="O238" s="110">
        <v>0</v>
      </c>
      <c r="P238" s="110">
        <v>0</v>
      </c>
      <c r="Q238" s="110">
        <v>0</v>
      </c>
      <c r="R238" s="110">
        <v>0</v>
      </c>
      <c r="S238" s="110">
        <v>0</v>
      </c>
      <c r="T238" s="110">
        <v>0</v>
      </c>
      <c r="U238" s="110">
        <v>0</v>
      </c>
      <c r="V238" s="110">
        <v>0</v>
      </c>
      <c r="W238" s="110">
        <v>0</v>
      </c>
      <c r="X238" s="110">
        <v>0</v>
      </c>
      <c r="Y238" s="110">
        <v>0</v>
      </c>
      <c r="Z238" s="110">
        <v>0</v>
      </c>
      <c r="AA238" s="110">
        <v>0</v>
      </c>
      <c r="AB238" s="110">
        <v>0</v>
      </c>
      <c r="AC238" s="110">
        <v>0</v>
      </c>
      <c r="AD238" s="110">
        <v>0</v>
      </c>
      <c r="AE238" s="110">
        <v>0</v>
      </c>
      <c r="AF238" s="110">
        <v>0</v>
      </c>
      <c r="AG238" s="110">
        <v>0</v>
      </c>
      <c r="AH238" s="110">
        <v>0</v>
      </c>
      <c r="AI238" s="110">
        <v>0</v>
      </c>
      <c r="AJ238" s="110">
        <v>0</v>
      </c>
      <c r="AK238" s="110">
        <v>0</v>
      </c>
      <c r="AL238" s="110">
        <v>0</v>
      </c>
      <c r="AM238" s="110">
        <v>0</v>
      </c>
      <c r="AN238" s="110">
        <v>0</v>
      </c>
      <c r="AO238" s="110">
        <v>0</v>
      </c>
      <c r="AP238" s="110">
        <v>0</v>
      </c>
      <c r="AQ238" s="110">
        <v>0</v>
      </c>
      <c r="AR238" s="110">
        <v>0</v>
      </c>
      <c r="AS238" s="110">
        <v>0</v>
      </c>
      <c r="AT238" s="110">
        <v>0</v>
      </c>
      <c r="AU238" s="110">
        <v>0</v>
      </c>
      <c r="AV238" s="110">
        <v>0</v>
      </c>
      <c r="AW238" s="110">
        <v>0</v>
      </c>
      <c r="AX238" s="110">
        <v>0</v>
      </c>
      <c r="AY238" s="110">
        <v>0</v>
      </c>
    </row>
    <row r="239" spans="1:51">
      <c r="A239" s="109"/>
      <c r="B239" s="127">
        <v>31</v>
      </c>
      <c r="C239" s="106">
        <v>0</v>
      </c>
      <c r="D239" s="110">
        <v>0</v>
      </c>
      <c r="E239" s="110">
        <v>0</v>
      </c>
      <c r="F239" s="110">
        <v>0</v>
      </c>
      <c r="G239" s="110">
        <v>0</v>
      </c>
      <c r="H239" s="110">
        <v>0</v>
      </c>
      <c r="I239" s="110">
        <v>0</v>
      </c>
      <c r="J239" s="110">
        <v>0</v>
      </c>
      <c r="K239" s="110">
        <v>0</v>
      </c>
      <c r="L239" s="110">
        <v>0</v>
      </c>
      <c r="M239" s="110">
        <v>0</v>
      </c>
      <c r="N239" s="110">
        <v>0</v>
      </c>
      <c r="O239" s="110">
        <v>0</v>
      </c>
      <c r="P239" s="110">
        <v>0</v>
      </c>
      <c r="Q239" s="110">
        <v>0</v>
      </c>
      <c r="R239" s="110">
        <v>0</v>
      </c>
      <c r="S239" s="110">
        <v>0</v>
      </c>
      <c r="T239" s="110">
        <v>0</v>
      </c>
      <c r="U239" s="110">
        <v>0</v>
      </c>
      <c r="V239" s="110">
        <v>0</v>
      </c>
      <c r="W239" s="110">
        <v>0</v>
      </c>
      <c r="X239" s="110">
        <v>0</v>
      </c>
      <c r="Y239" s="110">
        <v>0</v>
      </c>
      <c r="Z239" s="110">
        <v>0</v>
      </c>
      <c r="AA239" s="110">
        <v>0</v>
      </c>
      <c r="AB239" s="110">
        <v>0</v>
      </c>
      <c r="AC239" s="110">
        <v>0</v>
      </c>
      <c r="AD239" s="110">
        <v>0</v>
      </c>
      <c r="AE239" s="110">
        <v>0</v>
      </c>
      <c r="AF239" s="110">
        <v>0</v>
      </c>
      <c r="AG239" s="110">
        <v>0</v>
      </c>
      <c r="AH239" s="110">
        <v>0</v>
      </c>
      <c r="AI239" s="110">
        <v>0</v>
      </c>
      <c r="AJ239" s="110">
        <v>0</v>
      </c>
      <c r="AK239" s="110">
        <v>0</v>
      </c>
      <c r="AL239" s="110">
        <v>0</v>
      </c>
      <c r="AM239" s="110">
        <v>0</v>
      </c>
      <c r="AN239" s="110">
        <v>0</v>
      </c>
      <c r="AO239" s="110">
        <v>0</v>
      </c>
      <c r="AP239" s="110">
        <v>0</v>
      </c>
      <c r="AQ239" s="110">
        <v>0</v>
      </c>
      <c r="AR239" s="110">
        <v>0</v>
      </c>
      <c r="AS239" s="110">
        <v>0</v>
      </c>
      <c r="AT239" s="110">
        <v>0</v>
      </c>
      <c r="AU239" s="110">
        <v>0</v>
      </c>
      <c r="AV239" s="110">
        <v>0</v>
      </c>
      <c r="AW239" s="110">
        <v>0</v>
      </c>
      <c r="AX239" s="110">
        <v>0</v>
      </c>
      <c r="AY239" s="110">
        <v>0</v>
      </c>
    </row>
    <row r="240" spans="1:51">
      <c r="A240" s="109"/>
      <c r="B240" s="127">
        <v>32</v>
      </c>
      <c r="C240" s="106">
        <v>0</v>
      </c>
      <c r="D240" s="110">
        <v>0</v>
      </c>
      <c r="E240" s="110">
        <v>0</v>
      </c>
      <c r="F240" s="110">
        <v>0</v>
      </c>
      <c r="G240" s="110">
        <v>0</v>
      </c>
      <c r="H240" s="110">
        <v>0</v>
      </c>
      <c r="I240" s="110">
        <v>0</v>
      </c>
      <c r="J240" s="110">
        <v>0</v>
      </c>
      <c r="K240" s="110">
        <v>0</v>
      </c>
      <c r="L240" s="110">
        <v>0</v>
      </c>
      <c r="M240" s="110">
        <v>0</v>
      </c>
      <c r="N240" s="110">
        <v>0</v>
      </c>
      <c r="O240" s="110">
        <v>0</v>
      </c>
      <c r="P240" s="110">
        <v>0</v>
      </c>
      <c r="Q240" s="110">
        <v>0</v>
      </c>
      <c r="R240" s="110">
        <v>0</v>
      </c>
      <c r="S240" s="110">
        <v>0</v>
      </c>
      <c r="T240" s="110">
        <v>0</v>
      </c>
      <c r="U240" s="110">
        <v>0</v>
      </c>
      <c r="V240" s="110">
        <v>0</v>
      </c>
      <c r="W240" s="110">
        <v>0</v>
      </c>
      <c r="X240" s="110">
        <v>0</v>
      </c>
      <c r="Y240" s="110">
        <v>0</v>
      </c>
      <c r="Z240" s="110">
        <v>0</v>
      </c>
      <c r="AA240" s="110">
        <v>0</v>
      </c>
      <c r="AB240" s="110">
        <v>0</v>
      </c>
      <c r="AC240" s="110">
        <v>0</v>
      </c>
      <c r="AD240" s="110">
        <v>0</v>
      </c>
      <c r="AE240" s="110">
        <v>0</v>
      </c>
      <c r="AF240" s="110">
        <v>0</v>
      </c>
      <c r="AG240" s="110">
        <v>0</v>
      </c>
      <c r="AH240" s="110">
        <v>0</v>
      </c>
      <c r="AI240" s="110">
        <v>0</v>
      </c>
      <c r="AJ240" s="110">
        <v>0</v>
      </c>
      <c r="AK240" s="110">
        <v>0</v>
      </c>
      <c r="AL240" s="110">
        <v>0</v>
      </c>
      <c r="AM240" s="110">
        <v>0</v>
      </c>
      <c r="AN240" s="110">
        <v>0</v>
      </c>
      <c r="AO240" s="110">
        <v>0</v>
      </c>
      <c r="AP240" s="110">
        <v>0</v>
      </c>
      <c r="AQ240" s="110">
        <v>0</v>
      </c>
      <c r="AR240" s="110">
        <v>0</v>
      </c>
      <c r="AS240" s="110">
        <v>0</v>
      </c>
      <c r="AT240" s="110">
        <v>0</v>
      </c>
      <c r="AU240" s="110">
        <v>0</v>
      </c>
      <c r="AV240" s="110">
        <v>0</v>
      </c>
      <c r="AW240" s="110">
        <v>0</v>
      </c>
      <c r="AX240" s="110">
        <v>0</v>
      </c>
      <c r="AY240" s="110">
        <v>0</v>
      </c>
    </row>
    <row r="241" spans="1:51">
      <c r="A241" s="109"/>
      <c r="B241" s="127">
        <v>33</v>
      </c>
      <c r="C241" s="106">
        <v>0</v>
      </c>
      <c r="D241" s="110">
        <v>0</v>
      </c>
      <c r="E241" s="110">
        <v>0</v>
      </c>
      <c r="F241" s="110">
        <v>0</v>
      </c>
      <c r="G241" s="110">
        <v>0</v>
      </c>
      <c r="H241" s="110">
        <v>0</v>
      </c>
      <c r="I241" s="110">
        <v>0</v>
      </c>
      <c r="J241" s="110">
        <v>0</v>
      </c>
      <c r="K241" s="110">
        <v>0</v>
      </c>
      <c r="L241" s="110">
        <v>0</v>
      </c>
      <c r="M241" s="110">
        <v>0</v>
      </c>
      <c r="N241" s="110">
        <v>0</v>
      </c>
      <c r="O241" s="110">
        <v>0</v>
      </c>
      <c r="P241" s="110">
        <v>0</v>
      </c>
      <c r="Q241" s="110">
        <v>0</v>
      </c>
      <c r="R241" s="110">
        <v>0</v>
      </c>
      <c r="S241" s="110">
        <v>0</v>
      </c>
      <c r="T241" s="110">
        <v>0</v>
      </c>
      <c r="U241" s="110">
        <v>0</v>
      </c>
      <c r="V241" s="110">
        <v>0</v>
      </c>
      <c r="W241" s="110">
        <v>0</v>
      </c>
      <c r="X241" s="110">
        <v>0</v>
      </c>
      <c r="Y241" s="110">
        <v>0</v>
      </c>
      <c r="Z241" s="110">
        <v>0</v>
      </c>
      <c r="AA241" s="110">
        <v>0</v>
      </c>
      <c r="AB241" s="110">
        <v>0</v>
      </c>
      <c r="AC241" s="110">
        <v>0</v>
      </c>
      <c r="AD241" s="110">
        <v>0</v>
      </c>
      <c r="AE241" s="110">
        <v>0</v>
      </c>
      <c r="AF241" s="110">
        <v>0</v>
      </c>
      <c r="AG241" s="110">
        <v>0</v>
      </c>
      <c r="AH241" s="110">
        <v>0</v>
      </c>
      <c r="AI241" s="110">
        <v>0</v>
      </c>
      <c r="AJ241" s="110">
        <v>0</v>
      </c>
      <c r="AK241" s="110">
        <v>0</v>
      </c>
      <c r="AL241" s="110">
        <v>0</v>
      </c>
      <c r="AM241" s="110">
        <v>0</v>
      </c>
      <c r="AN241" s="110">
        <v>0</v>
      </c>
      <c r="AO241" s="110">
        <v>0</v>
      </c>
      <c r="AP241" s="110">
        <v>0</v>
      </c>
      <c r="AQ241" s="110">
        <v>0</v>
      </c>
      <c r="AR241" s="110">
        <v>0</v>
      </c>
      <c r="AS241" s="110">
        <v>0</v>
      </c>
      <c r="AT241" s="110">
        <v>0</v>
      </c>
      <c r="AU241" s="110">
        <v>0</v>
      </c>
      <c r="AV241" s="110">
        <v>0</v>
      </c>
      <c r="AW241" s="110">
        <v>0</v>
      </c>
      <c r="AX241" s="110">
        <v>0</v>
      </c>
      <c r="AY241" s="110">
        <v>0</v>
      </c>
    </row>
    <row r="242" spans="1:51">
      <c r="A242" s="109"/>
      <c r="B242" s="127">
        <v>34</v>
      </c>
      <c r="C242" s="106">
        <v>0</v>
      </c>
      <c r="D242" s="110">
        <v>0</v>
      </c>
      <c r="E242" s="110">
        <v>0</v>
      </c>
      <c r="F242" s="110">
        <v>0</v>
      </c>
      <c r="G242" s="110">
        <v>0</v>
      </c>
      <c r="H242" s="110">
        <v>0</v>
      </c>
      <c r="I242" s="110">
        <v>0</v>
      </c>
      <c r="J242" s="110">
        <v>0</v>
      </c>
      <c r="K242" s="110">
        <v>0</v>
      </c>
      <c r="L242" s="110">
        <v>0</v>
      </c>
      <c r="M242" s="110">
        <v>0</v>
      </c>
      <c r="N242" s="110">
        <v>0</v>
      </c>
      <c r="O242" s="110">
        <v>0</v>
      </c>
      <c r="P242" s="110">
        <v>0</v>
      </c>
      <c r="Q242" s="110">
        <v>0</v>
      </c>
      <c r="R242" s="110">
        <v>0</v>
      </c>
      <c r="S242" s="110">
        <v>0</v>
      </c>
      <c r="T242" s="110">
        <v>0</v>
      </c>
      <c r="U242" s="110">
        <v>0</v>
      </c>
      <c r="V242" s="110">
        <v>0</v>
      </c>
      <c r="W242" s="110">
        <v>0</v>
      </c>
      <c r="X242" s="110">
        <v>0</v>
      </c>
      <c r="Y242" s="110">
        <v>0</v>
      </c>
      <c r="Z242" s="110">
        <v>0</v>
      </c>
      <c r="AA242" s="110">
        <v>0</v>
      </c>
      <c r="AB242" s="110">
        <v>0</v>
      </c>
      <c r="AC242" s="110">
        <v>0</v>
      </c>
      <c r="AD242" s="110">
        <v>0</v>
      </c>
      <c r="AE242" s="110">
        <v>0</v>
      </c>
      <c r="AF242" s="110">
        <v>0</v>
      </c>
      <c r="AG242" s="110">
        <v>0</v>
      </c>
      <c r="AH242" s="110">
        <v>0</v>
      </c>
      <c r="AI242" s="110">
        <v>0</v>
      </c>
      <c r="AJ242" s="110">
        <v>0</v>
      </c>
      <c r="AK242" s="110">
        <v>0</v>
      </c>
      <c r="AL242" s="110">
        <v>0</v>
      </c>
      <c r="AM242" s="110">
        <v>0</v>
      </c>
      <c r="AN242" s="110">
        <v>0</v>
      </c>
      <c r="AO242" s="110">
        <v>0</v>
      </c>
      <c r="AP242" s="110">
        <v>0</v>
      </c>
      <c r="AQ242" s="110">
        <v>0</v>
      </c>
      <c r="AR242" s="110">
        <v>0</v>
      </c>
      <c r="AS242" s="110">
        <v>0</v>
      </c>
      <c r="AT242" s="110">
        <v>0</v>
      </c>
      <c r="AU242" s="110">
        <v>0</v>
      </c>
      <c r="AV242" s="110">
        <v>0</v>
      </c>
      <c r="AW242" s="110">
        <v>0</v>
      </c>
      <c r="AX242" s="110">
        <v>0</v>
      </c>
      <c r="AY242" s="110">
        <v>0</v>
      </c>
    </row>
    <row r="243" spans="1:51">
      <c r="A243" s="109"/>
      <c r="B243" s="127">
        <v>35</v>
      </c>
      <c r="C243" s="106">
        <v>0</v>
      </c>
      <c r="D243" s="110">
        <v>0</v>
      </c>
      <c r="E243" s="110">
        <v>0</v>
      </c>
      <c r="F243" s="110">
        <v>0</v>
      </c>
      <c r="G243" s="110">
        <v>0</v>
      </c>
      <c r="H243" s="110">
        <v>0</v>
      </c>
      <c r="I243" s="110">
        <v>0</v>
      </c>
      <c r="J243" s="110">
        <v>0</v>
      </c>
      <c r="K243" s="110">
        <v>0</v>
      </c>
      <c r="L243" s="110">
        <v>0</v>
      </c>
      <c r="M243" s="110">
        <v>0</v>
      </c>
      <c r="N243" s="110">
        <v>0</v>
      </c>
      <c r="O243" s="110">
        <v>0</v>
      </c>
      <c r="P243" s="110">
        <v>0</v>
      </c>
      <c r="Q243" s="110">
        <v>0</v>
      </c>
      <c r="R243" s="110">
        <v>0</v>
      </c>
      <c r="S243" s="110">
        <v>0</v>
      </c>
      <c r="T243" s="110">
        <v>0</v>
      </c>
      <c r="U243" s="110">
        <v>0</v>
      </c>
      <c r="V243" s="110">
        <v>0</v>
      </c>
      <c r="W243" s="110">
        <v>0</v>
      </c>
      <c r="X243" s="110">
        <v>0</v>
      </c>
      <c r="Y243" s="110">
        <v>0</v>
      </c>
      <c r="Z243" s="110">
        <v>0</v>
      </c>
      <c r="AA243" s="110">
        <v>0</v>
      </c>
      <c r="AB243" s="110">
        <v>0</v>
      </c>
      <c r="AC243" s="110">
        <v>0</v>
      </c>
      <c r="AD243" s="110">
        <v>0</v>
      </c>
      <c r="AE243" s="110">
        <v>0</v>
      </c>
      <c r="AF243" s="110">
        <v>0</v>
      </c>
      <c r="AG243" s="110">
        <v>0</v>
      </c>
      <c r="AH243" s="110">
        <v>0</v>
      </c>
      <c r="AI243" s="110">
        <v>0</v>
      </c>
      <c r="AJ243" s="110">
        <v>0</v>
      </c>
      <c r="AK243" s="110">
        <v>0</v>
      </c>
      <c r="AL243" s="110">
        <v>0</v>
      </c>
      <c r="AM243" s="110">
        <v>0</v>
      </c>
      <c r="AN243" s="110">
        <v>0</v>
      </c>
      <c r="AO243" s="110">
        <v>0</v>
      </c>
      <c r="AP243" s="110">
        <v>0</v>
      </c>
      <c r="AQ243" s="110">
        <v>0</v>
      </c>
      <c r="AR243" s="110">
        <v>0</v>
      </c>
      <c r="AS243" s="110">
        <v>0</v>
      </c>
      <c r="AT243" s="110">
        <v>0</v>
      </c>
      <c r="AU243" s="110">
        <v>0</v>
      </c>
      <c r="AV243" s="110">
        <v>0</v>
      </c>
      <c r="AW243" s="110">
        <v>0</v>
      </c>
      <c r="AX243" s="110">
        <v>0</v>
      </c>
      <c r="AY243" s="110">
        <v>0</v>
      </c>
    </row>
    <row r="244" spans="1:51">
      <c r="A244" s="109"/>
      <c r="B244" s="127">
        <v>36</v>
      </c>
      <c r="C244" s="106">
        <v>0</v>
      </c>
      <c r="D244" s="110">
        <v>0</v>
      </c>
      <c r="E244" s="110">
        <v>0</v>
      </c>
      <c r="F244" s="110">
        <v>0</v>
      </c>
      <c r="G244" s="110">
        <v>0</v>
      </c>
      <c r="H244" s="110">
        <v>0</v>
      </c>
      <c r="I244" s="110">
        <v>0</v>
      </c>
      <c r="J244" s="110">
        <v>0</v>
      </c>
      <c r="K244" s="110">
        <v>0</v>
      </c>
      <c r="L244" s="110">
        <v>0</v>
      </c>
      <c r="M244" s="110">
        <v>0</v>
      </c>
      <c r="N244" s="110">
        <v>0</v>
      </c>
      <c r="O244" s="110">
        <v>0</v>
      </c>
      <c r="P244" s="110">
        <v>0</v>
      </c>
      <c r="Q244" s="110">
        <v>0</v>
      </c>
      <c r="R244" s="110">
        <v>0</v>
      </c>
      <c r="S244" s="110">
        <v>0</v>
      </c>
      <c r="T244" s="110">
        <v>0</v>
      </c>
      <c r="U244" s="110">
        <v>0</v>
      </c>
      <c r="V244" s="110">
        <v>0</v>
      </c>
      <c r="W244" s="110">
        <v>0</v>
      </c>
      <c r="X244" s="110">
        <v>0</v>
      </c>
      <c r="Y244" s="110">
        <v>0</v>
      </c>
      <c r="Z244" s="110">
        <v>0</v>
      </c>
      <c r="AA244" s="110">
        <v>0</v>
      </c>
      <c r="AB244" s="110">
        <v>0</v>
      </c>
      <c r="AC244" s="110">
        <v>0</v>
      </c>
      <c r="AD244" s="110">
        <v>0</v>
      </c>
      <c r="AE244" s="110">
        <v>0</v>
      </c>
      <c r="AF244" s="110">
        <v>0</v>
      </c>
      <c r="AG244" s="110">
        <v>0</v>
      </c>
      <c r="AH244" s="110">
        <v>0</v>
      </c>
      <c r="AI244" s="110">
        <v>0</v>
      </c>
      <c r="AJ244" s="110">
        <v>0</v>
      </c>
      <c r="AK244" s="110">
        <v>0</v>
      </c>
      <c r="AL244" s="110">
        <v>0</v>
      </c>
      <c r="AM244" s="110">
        <v>0</v>
      </c>
      <c r="AN244" s="110">
        <v>0</v>
      </c>
      <c r="AO244" s="110">
        <v>0</v>
      </c>
      <c r="AP244" s="110">
        <v>0</v>
      </c>
      <c r="AQ244" s="110">
        <v>0</v>
      </c>
      <c r="AR244" s="110">
        <v>0</v>
      </c>
      <c r="AS244" s="110">
        <v>0</v>
      </c>
      <c r="AT244" s="110">
        <v>0</v>
      </c>
      <c r="AU244" s="110">
        <v>0</v>
      </c>
      <c r="AV244" s="110">
        <v>0</v>
      </c>
      <c r="AW244" s="110">
        <v>0</v>
      </c>
      <c r="AX244" s="110">
        <v>0</v>
      </c>
      <c r="AY244" s="110">
        <v>0</v>
      </c>
    </row>
    <row r="245" spans="1:51">
      <c r="A245" s="109"/>
      <c r="B245" s="130">
        <v>37</v>
      </c>
      <c r="C245" s="106">
        <v>0</v>
      </c>
      <c r="D245" s="110">
        <v>0</v>
      </c>
      <c r="E245" s="110">
        <v>0</v>
      </c>
      <c r="F245" s="110">
        <v>0</v>
      </c>
      <c r="G245" s="110">
        <v>0</v>
      </c>
      <c r="H245" s="110">
        <v>0</v>
      </c>
      <c r="I245" s="110">
        <v>0</v>
      </c>
      <c r="J245" s="110">
        <v>0</v>
      </c>
      <c r="K245" s="110">
        <v>0</v>
      </c>
      <c r="L245" s="110">
        <v>0</v>
      </c>
      <c r="M245" s="110">
        <v>0</v>
      </c>
      <c r="N245" s="110">
        <v>0</v>
      </c>
      <c r="O245" s="110">
        <v>0</v>
      </c>
      <c r="P245" s="110">
        <v>0</v>
      </c>
      <c r="Q245" s="110">
        <v>0</v>
      </c>
      <c r="R245" s="110">
        <v>0</v>
      </c>
      <c r="S245" s="110">
        <v>0</v>
      </c>
      <c r="T245" s="110">
        <v>0</v>
      </c>
      <c r="U245" s="110">
        <v>0</v>
      </c>
      <c r="V245" s="110">
        <v>0</v>
      </c>
      <c r="W245" s="110">
        <v>0</v>
      </c>
      <c r="X245" s="110">
        <v>0</v>
      </c>
      <c r="Y245" s="110">
        <v>0</v>
      </c>
      <c r="Z245" s="110">
        <v>0</v>
      </c>
      <c r="AA245" s="110">
        <v>0</v>
      </c>
      <c r="AB245" s="110">
        <v>0</v>
      </c>
      <c r="AC245" s="110">
        <v>0</v>
      </c>
      <c r="AD245" s="110">
        <v>0</v>
      </c>
      <c r="AE245" s="110">
        <v>0</v>
      </c>
      <c r="AF245" s="110">
        <v>0</v>
      </c>
      <c r="AG245" s="110">
        <v>0</v>
      </c>
      <c r="AH245" s="110">
        <v>0</v>
      </c>
      <c r="AI245" s="110">
        <v>0</v>
      </c>
      <c r="AJ245" s="110">
        <v>0</v>
      </c>
      <c r="AK245" s="110">
        <v>0</v>
      </c>
      <c r="AL245" s="110">
        <v>0</v>
      </c>
      <c r="AM245" s="110">
        <v>0</v>
      </c>
      <c r="AN245" s="110">
        <v>0</v>
      </c>
      <c r="AO245" s="110">
        <v>0</v>
      </c>
      <c r="AP245" s="110">
        <v>0</v>
      </c>
      <c r="AQ245" s="110">
        <v>0</v>
      </c>
      <c r="AR245" s="110">
        <v>0</v>
      </c>
      <c r="AS245" s="110">
        <v>0</v>
      </c>
      <c r="AT245" s="110">
        <v>0</v>
      </c>
      <c r="AU245" s="110">
        <v>0</v>
      </c>
      <c r="AV245" s="110">
        <v>0</v>
      </c>
      <c r="AW245" s="110">
        <v>0</v>
      </c>
      <c r="AX245" s="110">
        <v>0</v>
      </c>
      <c r="AY245" s="110">
        <v>0</v>
      </c>
    </row>
    <row r="246" spans="1:51">
      <c r="A246" s="109"/>
      <c r="B246" s="130">
        <v>38</v>
      </c>
      <c r="C246" s="106">
        <v>0</v>
      </c>
      <c r="D246" s="110">
        <v>0</v>
      </c>
      <c r="E246" s="110">
        <v>0</v>
      </c>
      <c r="F246" s="110">
        <v>0</v>
      </c>
      <c r="G246" s="110">
        <v>0</v>
      </c>
      <c r="H246" s="110">
        <v>0</v>
      </c>
      <c r="I246" s="110">
        <v>0</v>
      </c>
      <c r="J246" s="110">
        <v>0</v>
      </c>
      <c r="K246" s="110">
        <v>0</v>
      </c>
      <c r="L246" s="110">
        <v>0</v>
      </c>
      <c r="M246" s="110">
        <v>0</v>
      </c>
      <c r="N246" s="110">
        <v>0</v>
      </c>
      <c r="O246" s="110">
        <v>0</v>
      </c>
      <c r="P246" s="110">
        <v>0</v>
      </c>
      <c r="Q246" s="110">
        <v>0</v>
      </c>
      <c r="R246" s="110">
        <v>0</v>
      </c>
      <c r="S246" s="110">
        <v>0</v>
      </c>
      <c r="T246" s="110">
        <v>0</v>
      </c>
      <c r="U246" s="110">
        <v>0</v>
      </c>
      <c r="V246" s="110">
        <v>0</v>
      </c>
      <c r="W246" s="110">
        <v>0</v>
      </c>
      <c r="X246" s="110">
        <v>0</v>
      </c>
      <c r="Y246" s="110">
        <v>0</v>
      </c>
      <c r="Z246" s="110">
        <v>0</v>
      </c>
      <c r="AA246" s="110">
        <v>0</v>
      </c>
      <c r="AB246" s="110">
        <v>0</v>
      </c>
      <c r="AC246" s="110">
        <v>0</v>
      </c>
      <c r="AD246" s="110">
        <v>0</v>
      </c>
      <c r="AE246" s="110">
        <v>0</v>
      </c>
      <c r="AF246" s="110">
        <v>0</v>
      </c>
      <c r="AG246" s="110">
        <v>0</v>
      </c>
      <c r="AH246" s="110">
        <v>0</v>
      </c>
      <c r="AI246" s="110">
        <v>0</v>
      </c>
      <c r="AJ246" s="110">
        <v>0</v>
      </c>
      <c r="AK246" s="110">
        <v>0</v>
      </c>
      <c r="AL246" s="110">
        <v>0</v>
      </c>
      <c r="AM246" s="110">
        <v>0</v>
      </c>
      <c r="AN246" s="110">
        <v>0</v>
      </c>
      <c r="AO246" s="110">
        <v>0</v>
      </c>
      <c r="AP246" s="110">
        <v>0</v>
      </c>
      <c r="AQ246" s="110">
        <v>0</v>
      </c>
      <c r="AR246" s="110">
        <v>0</v>
      </c>
      <c r="AS246" s="110">
        <v>0</v>
      </c>
      <c r="AT246" s="110">
        <v>0</v>
      </c>
      <c r="AU246" s="110">
        <v>0</v>
      </c>
      <c r="AV246" s="110">
        <v>0</v>
      </c>
      <c r="AW246" s="110">
        <v>0</v>
      </c>
      <c r="AX246" s="110">
        <v>0</v>
      </c>
      <c r="AY246" s="110">
        <v>0</v>
      </c>
    </row>
    <row r="247" spans="1:51">
      <c r="A247" s="109"/>
      <c r="B247" s="130">
        <v>39</v>
      </c>
      <c r="C247" s="106">
        <v>0</v>
      </c>
      <c r="D247" s="110">
        <v>0</v>
      </c>
      <c r="E247" s="110">
        <v>0</v>
      </c>
      <c r="F247" s="110">
        <v>0</v>
      </c>
      <c r="G247" s="110">
        <v>0</v>
      </c>
      <c r="H247" s="110">
        <v>0</v>
      </c>
      <c r="I247" s="110">
        <v>0</v>
      </c>
      <c r="J247" s="110">
        <v>0</v>
      </c>
      <c r="K247" s="110">
        <v>0</v>
      </c>
      <c r="L247" s="110">
        <v>0</v>
      </c>
      <c r="M247" s="110">
        <v>0</v>
      </c>
      <c r="N247" s="110">
        <v>0</v>
      </c>
      <c r="O247" s="110">
        <v>0</v>
      </c>
      <c r="P247" s="110">
        <v>0</v>
      </c>
      <c r="Q247" s="110">
        <v>0</v>
      </c>
      <c r="R247" s="110">
        <v>0</v>
      </c>
      <c r="S247" s="110">
        <v>0</v>
      </c>
      <c r="T247" s="110">
        <v>0</v>
      </c>
      <c r="U247" s="110">
        <v>0</v>
      </c>
      <c r="V247" s="110">
        <v>0</v>
      </c>
      <c r="W247" s="110">
        <v>0</v>
      </c>
      <c r="X247" s="110">
        <v>0</v>
      </c>
      <c r="Y247" s="110">
        <v>0</v>
      </c>
      <c r="Z247" s="110">
        <v>0</v>
      </c>
      <c r="AA247" s="110">
        <v>0</v>
      </c>
      <c r="AB247" s="110">
        <v>0</v>
      </c>
      <c r="AC247" s="110">
        <v>0</v>
      </c>
      <c r="AD247" s="110">
        <v>0</v>
      </c>
      <c r="AE247" s="110">
        <v>0</v>
      </c>
      <c r="AF247" s="110">
        <v>0</v>
      </c>
      <c r="AG247" s="110">
        <v>0</v>
      </c>
      <c r="AH247" s="110">
        <v>0</v>
      </c>
      <c r="AI247" s="110">
        <v>0</v>
      </c>
      <c r="AJ247" s="110">
        <v>0</v>
      </c>
      <c r="AK247" s="110">
        <v>0</v>
      </c>
      <c r="AL247" s="110">
        <v>0</v>
      </c>
      <c r="AM247" s="110">
        <v>0</v>
      </c>
      <c r="AN247" s="110">
        <v>0</v>
      </c>
      <c r="AO247" s="110">
        <v>0</v>
      </c>
      <c r="AP247" s="110">
        <v>0</v>
      </c>
      <c r="AQ247" s="110">
        <v>0</v>
      </c>
      <c r="AR247" s="110">
        <v>0</v>
      </c>
      <c r="AS247" s="110">
        <v>0</v>
      </c>
      <c r="AT247" s="110">
        <v>0</v>
      </c>
      <c r="AU247" s="110">
        <v>0</v>
      </c>
      <c r="AV247" s="110">
        <v>0</v>
      </c>
      <c r="AW247" s="110">
        <v>0</v>
      </c>
      <c r="AX247" s="110">
        <v>0</v>
      </c>
      <c r="AY247" s="110">
        <v>0</v>
      </c>
    </row>
    <row r="248" spans="1:51">
      <c r="A248" s="109"/>
      <c r="B248" s="130">
        <v>40</v>
      </c>
      <c r="C248" s="106">
        <v>0</v>
      </c>
      <c r="D248" s="110">
        <v>0</v>
      </c>
      <c r="E248" s="110">
        <v>0</v>
      </c>
      <c r="F248" s="110">
        <v>0</v>
      </c>
      <c r="G248" s="110">
        <v>0</v>
      </c>
      <c r="H248" s="110">
        <v>0</v>
      </c>
      <c r="I248" s="110">
        <v>0</v>
      </c>
      <c r="J248" s="110">
        <v>0</v>
      </c>
      <c r="K248" s="110">
        <v>0</v>
      </c>
      <c r="L248" s="110">
        <v>0</v>
      </c>
      <c r="M248" s="110">
        <v>0</v>
      </c>
      <c r="N248" s="110">
        <v>0</v>
      </c>
      <c r="O248" s="110">
        <v>0</v>
      </c>
      <c r="P248" s="110">
        <v>0</v>
      </c>
      <c r="Q248" s="110">
        <v>0</v>
      </c>
      <c r="R248" s="110">
        <v>0</v>
      </c>
      <c r="S248" s="110">
        <v>0</v>
      </c>
      <c r="T248" s="110">
        <v>0</v>
      </c>
      <c r="U248" s="110">
        <v>0</v>
      </c>
      <c r="V248" s="110">
        <v>0</v>
      </c>
      <c r="W248" s="110">
        <v>0</v>
      </c>
      <c r="X248" s="110">
        <v>0</v>
      </c>
      <c r="Y248" s="110">
        <v>0</v>
      </c>
      <c r="Z248" s="110">
        <v>0</v>
      </c>
      <c r="AA248" s="110">
        <v>0</v>
      </c>
      <c r="AB248" s="110">
        <v>0</v>
      </c>
      <c r="AC248" s="110">
        <v>0</v>
      </c>
      <c r="AD248" s="110">
        <v>0</v>
      </c>
      <c r="AE248" s="110">
        <v>0</v>
      </c>
      <c r="AF248" s="110">
        <v>0</v>
      </c>
      <c r="AG248" s="110">
        <v>0</v>
      </c>
      <c r="AH248" s="110">
        <v>0</v>
      </c>
      <c r="AI248" s="110">
        <v>0</v>
      </c>
      <c r="AJ248" s="110">
        <v>0</v>
      </c>
      <c r="AK248" s="110">
        <v>0</v>
      </c>
      <c r="AL248" s="110">
        <v>0</v>
      </c>
      <c r="AM248" s="110">
        <v>0</v>
      </c>
      <c r="AN248" s="110">
        <v>0</v>
      </c>
      <c r="AO248" s="110">
        <v>0</v>
      </c>
      <c r="AP248" s="110">
        <v>0</v>
      </c>
      <c r="AQ248" s="110">
        <v>0</v>
      </c>
      <c r="AR248" s="110">
        <v>0</v>
      </c>
      <c r="AS248" s="110">
        <v>0</v>
      </c>
      <c r="AT248" s="110">
        <v>0</v>
      </c>
      <c r="AU248" s="110">
        <v>0</v>
      </c>
      <c r="AV248" s="110">
        <v>0</v>
      </c>
      <c r="AW248" s="110">
        <v>0</v>
      </c>
      <c r="AX248" s="110">
        <v>0</v>
      </c>
      <c r="AY248" s="110">
        <v>0</v>
      </c>
    </row>
    <row r="249" spans="1:51">
      <c r="A249" s="109"/>
      <c r="B249" s="130">
        <v>41</v>
      </c>
      <c r="C249" s="106">
        <v>0</v>
      </c>
      <c r="D249" s="110">
        <v>0</v>
      </c>
      <c r="E249" s="110">
        <v>0</v>
      </c>
      <c r="F249" s="110">
        <v>0</v>
      </c>
      <c r="G249" s="110">
        <v>0</v>
      </c>
      <c r="H249" s="110">
        <v>0</v>
      </c>
      <c r="I249" s="110">
        <v>0</v>
      </c>
      <c r="J249" s="110">
        <v>0</v>
      </c>
      <c r="K249" s="110">
        <v>0</v>
      </c>
      <c r="L249" s="110">
        <v>0</v>
      </c>
      <c r="M249" s="110">
        <v>0</v>
      </c>
      <c r="N249" s="110">
        <v>0</v>
      </c>
      <c r="O249" s="110">
        <v>0</v>
      </c>
      <c r="P249" s="110">
        <v>0</v>
      </c>
      <c r="Q249" s="110">
        <v>0</v>
      </c>
      <c r="R249" s="110">
        <v>0</v>
      </c>
      <c r="S249" s="110">
        <v>0</v>
      </c>
      <c r="T249" s="110">
        <v>0</v>
      </c>
      <c r="U249" s="110">
        <v>0</v>
      </c>
      <c r="V249" s="110">
        <v>0</v>
      </c>
      <c r="W249" s="110">
        <v>0</v>
      </c>
      <c r="X249" s="110">
        <v>0</v>
      </c>
      <c r="Y249" s="110">
        <v>0</v>
      </c>
      <c r="Z249" s="110">
        <v>0</v>
      </c>
      <c r="AA249" s="110">
        <v>0</v>
      </c>
      <c r="AB249" s="110">
        <v>0</v>
      </c>
      <c r="AC249" s="110">
        <v>0</v>
      </c>
      <c r="AD249" s="110">
        <v>0</v>
      </c>
      <c r="AE249" s="110">
        <v>0</v>
      </c>
      <c r="AF249" s="110">
        <v>0</v>
      </c>
      <c r="AG249" s="110">
        <v>0</v>
      </c>
      <c r="AH249" s="110">
        <v>0</v>
      </c>
      <c r="AI249" s="110">
        <v>0</v>
      </c>
      <c r="AJ249" s="110">
        <v>0</v>
      </c>
      <c r="AK249" s="110">
        <v>0</v>
      </c>
      <c r="AL249" s="110">
        <v>0</v>
      </c>
      <c r="AM249" s="110">
        <v>0</v>
      </c>
      <c r="AN249" s="110">
        <v>0</v>
      </c>
      <c r="AO249" s="110">
        <v>0</v>
      </c>
      <c r="AP249" s="110">
        <v>0</v>
      </c>
      <c r="AQ249" s="110">
        <v>0</v>
      </c>
      <c r="AR249" s="110">
        <v>0</v>
      </c>
      <c r="AS249" s="110">
        <v>0</v>
      </c>
      <c r="AT249" s="110">
        <v>0</v>
      </c>
      <c r="AU249" s="110">
        <v>0</v>
      </c>
      <c r="AV249" s="110">
        <v>0</v>
      </c>
      <c r="AW249" s="110">
        <v>0</v>
      </c>
      <c r="AX249" s="110">
        <v>0</v>
      </c>
      <c r="AY249" s="110">
        <v>0</v>
      </c>
    </row>
    <row r="250" spans="1:51">
      <c r="A250" s="109"/>
      <c r="B250" s="130">
        <v>42</v>
      </c>
      <c r="C250" s="106">
        <v>0</v>
      </c>
      <c r="D250" s="110">
        <v>0</v>
      </c>
      <c r="E250" s="110">
        <v>0</v>
      </c>
      <c r="F250" s="110">
        <v>0</v>
      </c>
      <c r="G250" s="110">
        <v>0</v>
      </c>
      <c r="H250" s="110">
        <v>0</v>
      </c>
      <c r="I250" s="110">
        <v>0</v>
      </c>
      <c r="J250" s="110">
        <v>0</v>
      </c>
      <c r="K250" s="110">
        <v>0</v>
      </c>
      <c r="L250" s="110">
        <v>0</v>
      </c>
      <c r="M250" s="110">
        <v>0</v>
      </c>
      <c r="N250" s="110">
        <v>0</v>
      </c>
      <c r="O250" s="110">
        <v>0</v>
      </c>
      <c r="P250" s="110">
        <v>0</v>
      </c>
      <c r="Q250" s="110">
        <v>0</v>
      </c>
      <c r="R250" s="110">
        <v>0</v>
      </c>
      <c r="S250" s="110">
        <v>0</v>
      </c>
      <c r="T250" s="110">
        <v>0</v>
      </c>
      <c r="U250" s="110">
        <v>0</v>
      </c>
      <c r="V250" s="110">
        <v>0</v>
      </c>
      <c r="W250" s="110">
        <v>0</v>
      </c>
      <c r="X250" s="110">
        <v>0</v>
      </c>
      <c r="Y250" s="110">
        <v>0</v>
      </c>
      <c r="Z250" s="110">
        <v>0</v>
      </c>
      <c r="AA250" s="110">
        <v>0</v>
      </c>
      <c r="AB250" s="110">
        <v>0</v>
      </c>
      <c r="AC250" s="110">
        <v>0</v>
      </c>
      <c r="AD250" s="110">
        <v>0</v>
      </c>
      <c r="AE250" s="110">
        <v>0</v>
      </c>
      <c r="AF250" s="110">
        <v>0</v>
      </c>
      <c r="AG250" s="110">
        <v>0</v>
      </c>
      <c r="AH250" s="110">
        <v>0</v>
      </c>
      <c r="AI250" s="110">
        <v>0</v>
      </c>
      <c r="AJ250" s="110">
        <v>0</v>
      </c>
      <c r="AK250" s="110">
        <v>0</v>
      </c>
      <c r="AL250" s="110">
        <v>0</v>
      </c>
      <c r="AM250" s="110">
        <v>0</v>
      </c>
      <c r="AN250" s="110">
        <v>0</v>
      </c>
      <c r="AO250" s="110">
        <v>0</v>
      </c>
      <c r="AP250" s="110">
        <v>0</v>
      </c>
      <c r="AQ250" s="110">
        <v>0</v>
      </c>
      <c r="AR250" s="110">
        <v>0</v>
      </c>
      <c r="AS250" s="110">
        <v>0</v>
      </c>
      <c r="AT250" s="110">
        <v>0</v>
      </c>
      <c r="AU250" s="110">
        <v>0</v>
      </c>
      <c r="AV250" s="110">
        <v>0</v>
      </c>
      <c r="AW250" s="110">
        <v>0</v>
      </c>
      <c r="AX250" s="110">
        <v>0</v>
      </c>
      <c r="AY250" s="110">
        <v>0</v>
      </c>
    </row>
    <row r="251" spans="1:51">
      <c r="A251" s="109"/>
      <c r="B251" s="130">
        <v>43</v>
      </c>
      <c r="C251" s="106">
        <v>0</v>
      </c>
      <c r="D251" s="110">
        <v>0</v>
      </c>
      <c r="E251" s="110">
        <v>0</v>
      </c>
      <c r="F251" s="110">
        <v>0</v>
      </c>
      <c r="G251" s="110">
        <v>0</v>
      </c>
      <c r="H251" s="110">
        <v>0</v>
      </c>
      <c r="I251" s="110">
        <v>0</v>
      </c>
      <c r="J251" s="110">
        <v>0</v>
      </c>
      <c r="K251" s="110">
        <v>0</v>
      </c>
      <c r="L251" s="110">
        <v>0</v>
      </c>
      <c r="M251" s="110">
        <v>0</v>
      </c>
      <c r="N251" s="110">
        <v>0</v>
      </c>
      <c r="O251" s="110">
        <v>0</v>
      </c>
      <c r="P251" s="110">
        <v>0</v>
      </c>
      <c r="Q251" s="110">
        <v>0</v>
      </c>
      <c r="R251" s="110">
        <v>0</v>
      </c>
      <c r="S251" s="110">
        <v>0</v>
      </c>
      <c r="T251" s="110">
        <v>0</v>
      </c>
      <c r="U251" s="110">
        <v>0</v>
      </c>
      <c r="V251" s="110">
        <v>0</v>
      </c>
      <c r="W251" s="110">
        <v>0</v>
      </c>
      <c r="X251" s="110">
        <v>0</v>
      </c>
      <c r="Y251" s="110">
        <v>0</v>
      </c>
      <c r="Z251" s="110">
        <v>0</v>
      </c>
      <c r="AA251" s="110">
        <v>0</v>
      </c>
      <c r="AB251" s="110">
        <v>0</v>
      </c>
      <c r="AC251" s="110">
        <v>0</v>
      </c>
      <c r="AD251" s="110">
        <v>0</v>
      </c>
      <c r="AE251" s="110">
        <v>0</v>
      </c>
      <c r="AF251" s="110">
        <v>0</v>
      </c>
      <c r="AG251" s="110">
        <v>0</v>
      </c>
      <c r="AH251" s="110">
        <v>0</v>
      </c>
      <c r="AI251" s="110">
        <v>0</v>
      </c>
      <c r="AJ251" s="110">
        <v>0</v>
      </c>
      <c r="AK251" s="110">
        <v>0</v>
      </c>
      <c r="AL251" s="110">
        <v>0</v>
      </c>
      <c r="AM251" s="110">
        <v>0</v>
      </c>
      <c r="AN251" s="110">
        <v>0</v>
      </c>
      <c r="AO251" s="110">
        <v>0</v>
      </c>
      <c r="AP251" s="110">
        <v>0</v>
      </c>
      <c r="AQ251" s="110">
        <v>0</v>
      </c>
      <c r="AR251" s="110">
        <v>0</v>
      </c>
      <c r="AS251" s="110">
        <v>0</v>
      </c>
      <c r="AT251" s="110">
        <v>0</v>
      </c>
      <c r="AU251" s="110">
        <v>0</v>
      </c>
      <c r="AV251" s="110">
        <v>0</v>
      </c>
      <c r="AW251" s="110">
        <v>0</v>
      </c>
      <c r="AX251" s="110">
        <v>0</v>
      </c>
      <c r="AY251" s="110">
        <v>0</v>
      </c>
    </row>
    <row r="252" spans="1:51">
      <c r="A252" s="109"/>
      <c r="B252" s="130">
        <v>44</v>
      </c>
      <c r="C252" s="106">
        <v>0</v>
      </c>
      <c r="D252" s="110">
        <v>0</v>
      </c>
      <c r="E252" s="110">
        <v>0</v>
      </c>
      <c r="F252" s="110">
        <v>0</v>
      </c>
      <c r="G252" s="110">
        <v>0</v>
      </c>
      <c r="H252" s="110">
        <v>0</v>
      </c>
      <c r="I252" s="110">
        <v>0</v>
      </c>
      <c r="J252" s="110">
        <v>0</v>
      </c>
      <c r="K252" s="110">
        <v>0</v>
      </c>
      <c r="L252" s="110">
        <v>0</v>
      </c>
      <c r="M252" s="110">
        <v>0</v>
      </c>
      <c r="N252" s="110">
        <v>0</v>
      </c>
      <c r="O252" s="110">
        <v>0</v>
      </c>
      <c r="P252" s="110">
        <v>0</v>
      </c>
      <c r="Q252" s="110">
        <v>0</v>
      </c>
      <c r="R252" s="110">
        <v>0</v>
      </c>
      <c r="S252" s="110">
        <v>0</v>
      </c>
      <c r="T252" s="110">
        <v>0</v>
      </c>
      <c r="U252" s="110">
        <v>0</v>
      </c>
      <c r="V252" s="110">
        <v>0</v>
      </c>
      <c r="W252" s="110">
        <v>0</v>
      </c>
      <c r="X252" s="110">
        <v>0</v>
      </c>
      <c r="Y252" s="110">
        <v>0</v>
      </c>
      <c r="Z252" s="110">
        <v>0</v>
      </c>
      <c r="AA252" s="110">
        <v>0</v>
      </c>
      <c r="AB252" s="110">
        <v>0</v>
      </c>
      <c r="AC252" s="110">
        <v>0</v>
      </c>
      <c r="AD252" s="110">
        <v>0</v>
      </c>
      <c r="AE252" s="110">
        <v>0</v>
      </c>
      <c r="AF252" s="110">
        <v>0</v>
      </c>
      <c r="AG252" s="110">
        <v>0</v>
      </c>
      <c r="AH252" s="110">
        <v>0</v>
      </c>
      <c r="AI252" s="110">
        <v>0</v>
      </c>
      <c r="AJ252" s="110">
        <v>0</v>
      </c>
      <c r="AK252" s="110">
        <v>0</v>
      </c>
      <c r="AL252" s="110">
        <v>0</v>
      </c>
      <c r="AM252" s="110">
        <v>0</v>
      </c>
      <c r="AN252" s="110">
        <v>0</v>
      </c>
      <c r="AO252" s="110">
        <v>0</v>
      </c>
      <c r="AP252" s="110">
        <v>0</v>
      </c>
      <c r="AQ252" s="110">
        <v>0</v>
      </c>
      <c r="AR252" s="110">
        <v>0</v>
      </c>
      <c r="AS252" s="110">
        <v>0</v>
      </c>
      <c r="AT252" s="110">
        <v>0</v>
      </c>
      <c r="AU252" s="110">
        <v>0</v>
      </c>
      <c r="AV252" s="110">
        <v>0</v>
      </c>
      <c r="AW252" s="110">
        <v>0</v>
      </c>
      <c r="AX252" s="110">
        <v>0</v>
      </c>
      <c r="AY252" s="110">
        <v>0</v>
      </c>
    </row>
    <row r="253" spans="1:51">
      <c r="A253" s="109"/>
      <c r="B253" s="130">
        <v>45</v>
      </c>
      <c r="C253" s="106">
        <v>0</v>
      </c>
      <c r="D253" s="110">
        <v>0</v>
      </c>
      <c r="E253" s="110">
        <v>0</v>
      </c>
      <c r="F253" s="110">
        <v>0</v>
      </c>
      <c r="G253" s="110">
        <v>0</v>
      </c>
      <c r="H253" s="110">
        <v>0</v>
      </c>
      <c r="I253" s="110">
        <v>0</v>
      </c>
      <c r="J253" s="110">
        <v>0</v>
      </c>
      <c r="K253" s="110">
        <v>0</v>
      </c>
      <c r="L253" s="110">
        <v>0</v>
      </c>
      <c r="M253" s="110">
        <v>0</v>
      </c>
      <c r="N253" s="110">
        <v>0</v>
      </c>
      <c r="O253" s="110">
        <v>0</v>
      </c>
      <c r="P253" s="110">
        <v>0</v>
      </c>
      <c r="Q253" s="110">
        <v>0</v>
      </c>
      <c r="R253" s="110">
        <v>0</v>
      </c>
      <c r="S253" s="110">
        <v>0</v>
      </c>
      <c r="T253" s="110">
        <v>0</v>
      </c>
      <c r="U253" s="110">
        <v>0</v>
      </c>
      <c r="V253" s="110">
        <v>0</v>
      </c>
      <c r="W253" s="110">
        <v>0</v>
      </c>
      <c r="X253" s="110">
        <v>0</v>
      </c>
      <c r="Y253" s="110">
        <v>0</v>
      </c>
      <c r="Z253" s="110">
        <v>0</v>
      </c>
      <c r="AA253" s="110">
        <v>0</v>
      </c>
      <c r="AB253" s="110">
        <v>0</v>
      </c>
      <c r="AC253" s="110">
        <v>0</v>
      </c>
      <c r="AD253" s="110">
        <v>0</v>
      </c>
      <c r="AE253" s="110">
        <v>0</v>
      </c>
      <c r="AF253" s="110">
        <v>0</v>
      </c>
      <c r="AG253" s="110">
        <v>0</v>
      </c>
      <c r="AH253" s="110">
        <v>0</v>
      </c>
      <c r="AI253" s="110">
        <v>0</v>
      </c>
      <c r="AJ253" s="110">
        <v>0</v>
      </c>
      <c r="AK253" s="110">
        <v>0</v>
      </c>
      <c r="AL253" s="110">
        <v>0</v>
      </c>
      <c r="AM253" s="110">
        <v>0</v>
      </c>
      <c r="AN253" s="110">
        <v>0</v>
      </c>
      <c r="AO253" s="110">
        <v>0</v>
      </c>
      <c r="AP253" s="110">
        <v>0</v>
      </c>
      <c r="AQ253" s="110">
        <v>0</v>
      </c>
      <c r="AR253" s="110">
        <v>0</v>
      </c>
      <c r="AS253" s="110">
        <v>0</v>
      </c>
      <c r="AT253" s="110">
        <v>0</v>
      </c>
      <c r="AU253" s="110">
        <v>0</v>
      </c>
      <c r="AV253" s="110">
        <v>0</v>
      </c>
      <c r="AW253" s="110">
        <v>0</v>
      </c>
      <c r="AX253" s="110">
        <v>0</v>
      </c>
      <c r="AY253" s="110">
        <v>0</v>
      </c>
    </row>
    <row r="254" spans="1:51">
      <c r="A254" s="109"/>
      <c r="B254" s="130">
        <v>46</v>
      </c>
      <c r="C254" s="106">
        <v>0</v>
      </c>
      <c r="D254" s="110">
        <v>0</v>
      </c>
      <c r="E254" s="110">
        <v>0</v>
      </c>
      <c r="F254" s="110">
        <v>0</v>
      </c>
      <c r="G254" s="110">
        <v>0</v>
      </c>
      <c r="H254" s="110">
        <v>0</v>
      </c>
      <c r="I254" s="110">
        <v>0</v>
      </c>
      <c r="J254" s="110">
        <v>0</v>
      </c>
      <c r="K254" s="110">
        <v>0</v>
      </c>
      <c r="L254" s="110">
        <v>0</v>
      </c>
      <c r="M254" s="110">
        <v>0</v>
      </c>
      <c r="N254" s="110">
        <v>0</v>
      </c>
      <c r="O254" s="110">
        <v>0</v>
      </c>
      <c r="P254" s="110">
        <v>0</v>
      </c>
      <c r="Q254" s="110">
        <v>0</v>
      </c>
      <c r="R254" s="110">
        <v>0</v>
      </c>
      <c r="S254" s="110">
        <v>0</v>
      </c>
      <c r="T254" s="110">
        <v>0</v>
      </c>
      <c r="U254" s="110">
        <v>0</v>
      </c>
      <c r="V254" s="110">
        <v>0</v>
      </c>
      <c r="W254" s="110">
        <v>0</v>
      </c>
      <c r="X254" s="110">
        <v>0</v>
      </c>
      <c r="Y254" s="110">
        <v>0</v>
      </c>
      <c r="Z254" s="110">
        <v>0</v>
      </c>
      <c r="AA254" s="110">
        <v>0</v>
      </c>
      <c r="AB254" s="110">
        <v>0</v>
      </c>
      <c r="AC254" s="110">
        <v>0</v>
      </c>
      <c r="AD254" s="110">
        <v>0</v>
      </c>
      <c r="AE254" s="110">
        <v>0</v>
      </c>
      <c r="AF254" s="110">
        <v>0</v>
      </c>
      <c r="AG254" s="110">
        <v>0</v>
      </c>
      <c r="AH254" s="110">
        <v>0</v>
      </c>
      <c r="AI254" s="110">
        <v>0</v>
      </c>
      <c r="AJ254" s="110">
        <v>0</v>
      </c>
      <c r="AK254" s="110">
        <v>0</v>
      </c>
      <c r="AL254" s="110">
        <v>0</v>
      </c>
      <c r="AM254" s="110">
        <v>0</v>
      </c>
      <c r="AN254" s="110">
        <v>0</v>
      </c>
      <c r="AO254" s="110">
        <v>0</v>
      </c>
      <c r="AP254" s="110">
        <v>0</v>
      </c>
      <c r="AQ254" s="110">
        <v>0</v>
      </c>
      <c r="AR254" s="110">
        <v>0</v>
      </c>
      <c r="AS254" s="110">
        <v>0</v>
      </c>
      <c r="AT254" s="110">
        <v>0</v>
      </c>
      <c r="AU254" s="110">
        <v>0</v>
      </c>
      <c r="AV254" s="110">
        <v>0</v>
      </c>
      <c r="AW254" s="110">
        <v>0</v>
      </c>
      <c r="AX254" s="110">
        <v>0</v>
      </c>
      <c r="AY254" s="110">
        <v>0</v>
      </c>
    </row>
    <row r="255" spans="1:51">
      <c r="A255" s="109"/>
      <c r="B255" s="130">
        <v>47</v>
      </c>
      <c r="C255" s="106">
        <v>0</v>
      </c>
      <c r="D255" s="110">
        <v>0</v>
      </c>
      <c r="E255" s="110">
        <v>0</v>
      </c>
      <c r="F255" s="110">
        <v>0</v>
      </c>
      <c r="G255" s="110">
        <v>0</v>
      </c>
      <c r="H255" s="110">
        <v>0</v>
      </c>
      <c r="I255" s="110">
        <v>0</v>
      </c>
      <c r="J255" s="110">
        <v>0</v>
      </c>
      <c r="K255" s="110">
        <v>0</v>
      </c>
      <c r="L255" s="110">
        <v>0</v>
      </c>
      <c r="M255" s="110">
        <v>0</v>
      </c>
      <c r="N255" s="110">
        <v>0</v>
      </c>
      <c r="O255" s="110">
        <v>0</v>
      </c>
      <c r="P255" s="110">
        <v>0</v>
      </c>
      <c r="Q255" s="110">
        <v>0</v>
      </c>
      <c r="R255" s="110">
        <v>0</v>
      </c>
      <c r="S255" s="110">
        <v>0</v>
      </c>
      <c r="T255" s="110">
        <v>0</v>
      </c>
      <c r="U255" s="110">
        <v>0</v>
      </c>
      <c r="V255" s="110">
        <v>0</v>
      </c>
      <c r="W255" s="110">
        <v>0</v>
      </c>
      <c r="X255" s="110">
        <v>0</v>
      </c>
      <c r="Y255" s="110">
        <v>0</v>
      </c>
      <c r="Z255" s="110">
        <v>0</v>
      </c>
      <c r="AA255" s="110">
        <v>0</v>
      </c>
      <c r="AB255" s="110">
        <v>0</v>
      </c>
      <c r="AC255" s="110">
        <v>0</v>
      </c>
      <c r="AD255" s="110">
        <v>0</v>
      </c>
      <c r="AE255" s="110">
        <v>0</v>
      </c>
      <c r="AF255" s="110">
        <v>0</v>
      </c>
      <c r="AG255" s="110">
        <v>0</v>
      </c>
      <c r="AH255" s="110">
        <v>0</v>
      </c>
      <c r="AI255" s="110">
        <v>0</v>
      </c>
      <c r="AJ255" s="110">
        <v>0</v>
      </c>
      <c r="AK255" s="110">
        <v>0</v>
      </c>
      <c r="AL255" s="110">
        <v>0</v>
      </c>
      <c r="AM255" s="110">
        <v>0</v>
      </c>
      <c r="AN255" s="110">
        <v>0</v>
      </c>
      <c r="AO255" s="110">
        <v>0</v>
      </c>
      <c r="AP255" s="110">
        <v>0</v>
      </c>
      <c r="AQ255" s="110">
        <v>0</v>
      </c>
      <c r="AR255" s="110">
        <v>0</v>
      </c>
      <c r="AS255" s="110">
        <v>0</v>
      </c>
      <c r="AT255" s="110">
        <v>0</v>
      </c>
      <c r="AU255" s="110">
        <v>0</v>
      </c>
      <c r="AV255" s="110">
        <v>0</v>
      </c>
      <c r="AW255" s="110">
        <v>0</v>
      </c>
      <c r="AX255" s="110">
        <v>0</v>
      </c>
      <c r="AY255" s="110">
        <v>0</v>
      </c>
    </row>
    <row r="256" spans="1:51">
      <c r="A256" s="128"/>
      <c r="B256" s="129">
        <v>48</v>
      </c>
      <c r="C256" s="114">
        <v>0</v>
      </c>
      <c r="D256" s="125">
        <v>0</v>
      </c>
      <c r="E256" s="125">
        <v>0</v>
      </c>
      <c r="F256" s="125">
        <v>0</v>
      </c>
      <c r="G256" s="125">
        <v>0</v>
      </c>
      <c r="H256" s="125">
        <v>0</v>
      </c>
      <c r="I256" s="125">
        <v>0</v>
      </c>
      <c r="J256" s="125">
        <v>0</v>
      </c>
      <c r="K256" s="125">
        <v>0</v>
      </c>
      <c r="L256" s="125">
        <v>0</v>
      </c>
      <c r="M256" s="125">
        <v>0</v>
      </c>
      <c r="N256" s="125">
        <v>0</v>
      </c>
      <c r="O256" s="125">
        <v>0</v>
      </c>
      <c r="P256" s="125">
        <v>0</v>
      </c>
      <c r="Q256" s="125">
        <v>0</v>
      </c>
      <c r="R256" s="125">
        <v>0</v>
      </c>
      <c r="S256" s="125">
        <v>0</v>
      </c>
      <c r="T256" s="125">
        <v>0</v>
      </c>
      <c r="U256" s="125">
        <v>0</v>
      </c>
      <c r="V256" s="125">
        <v>0</v>
      </c>
      <c r="W256" s="125">
        <v>0</v>
      </c>
      <c r="X256" s="125">
        <v>0</v>
      </c>
      <c r="Y256" s="125">
        <v>0</v>
      </c>
      <c r="Z256" s="125">
        <v>0</v>
      </c>
      <c r="AA256" s="125">
        <v>0</v>
      </c>
      <c r="AB256" s="125">
        <v>0</v>
      </c>
      <c r="AC256" s="125">
        <v>0</v>
      </c>
      <c r="AD256" s="125">
        <v>0</v>
      </c>
      <c r="AE256" s="125">
        <v>0</v>
      </c>
      <c r="AF256" s="125">
        <v>0</v>
      </c>
      <c r="AG256" s="125">
        <v>0</v>
      </c>
      <c r="AH256" s="125">
        <v>0</v>
      </c>
      <c r="AI256" s="125">
        <v>0</v>
      </c>
      <c r="AJ256" s="125">
        <v>0</v>
      </c>
      <c r="AK256" s="125">
        <v>0</v>
      </c>
      <c r="AL256" s="125">
        <v>0</v>
      </c>
      <c r="AM256" s="125">
        <v>0</v>
      </c>
      <c r="AN256" s="125">
        <v>0</v>
      </c>
      <c r="AO256" s="125">
        <v>0</v>
      </c>
      <c r="AP256" s="125">
        <v>0</v>
      </c>
      <c r="AQ256" s="125">
        <v>0</v>
      </c>
      <c r="AR256" s="125">
        <v>0</v>
      </c>
      <c r="AS256" s="125">
        <v>0</v>
      </c>
      <c r="AT256" s="125">
        <v>0</v>
      </c>
      <c r="AU256" s="125">
        <v>0</v>
      </c>
      <c r="AV256" s="125">
        <v>0</v>
      </c>
      <c r="AW256" s="125">
        <v>0</v>
      </c>
      <c r="AX256" s="125">
        <v>0</v>
      </c>
      <c r="AY256" s="125">
        <v>0</v>
      </c>
    </row>
    <row r="258" spans="1:52">
      <c r="A258" s="102" t="s">
        <v>301</v>
      </c>
    </row>
    <row r="259" spans="1:52">
      <c r="A259" s="137" t="s">
        <v>124</v>
      </c>
      <c r="B259" s="138">
        <v>650</v>
      </c>
      <c r="C259" s="124" t="s">
        <v>293</v>
      </c>
      <c r="D259" s="124">
        <f>E$14*$B$259</f>
        <v>2525387.4631096823</v>
      </c>
      <c r="E259" s="124">
        <f t="shared" ref="E259:AX259" si="5">F$14*$B$259</f>
        <v>2790890.0563509814</v>
      </c>
      <c r="F259" s="124">
        <f t="shared" si="5"/>
        <v>2944880.6641605864</v>
      </c>
      <c r="G259" s="124">
        <f t="shared" si="5"/>
        <v>3005527.8410025421</v>
      </c>
      <c r="H259" s="124">
        <f t="shared" si="5"/>
        <v>3065112.0906445547</v>
      </c>
      <c r="I259" s="124">
        <f t="shared" si="5"/>
        <v>3088716.3254226022</v>
      </c>
      <c r="J259" s="124">
        <f t="shared" si="5"/>
        <v>3092976.9509849916</v>
      </c>
      <c r="K259" s="124">
        <f t="shared" si="5"/>
        <v>3094136.5388336736</v>
      </c>
      <c r="L259" s="124">
        <f t="shared" si="5"/>
        <v>3138080.4832998556</v>
      </c>
      <c r="M259" s="124">
        <f t="shared" si="5"/>
        <v>3134697.7288688892</v>
      </c>
      <c r="N259" s="124">
        <f t="shared" si="5"/>
        <v>3122720.4211216895</v>
      </c>
      <c r="O259" s="124">
        <f t="shared" si="5"/>
        <v>3157778.4903184259</v>
      </c>
      <c r="P259" s="124">
        <f t="shared" si="5"/>
        <v>3146169.4932204019</v>
      </c>
      <c r="Q259" s="124">
        <f t="shared" si="5"/>
        <v>3155026.9150196281</v>
      </c>
      <c r="R259" s="124">
        <f t="shared" si="5"/>
        <v>3139276.5165351476</v>
      </c>
      <c r="S259" s="124">
        <f t="shared" si="5"/>
        <v>3137415.2694747699</v>
      </c>
      <c r="T259" s="124">
        <f t="shared" si="5"/>
        <v>3153057.296297336</v>
      </c>
      <c r="U259" s="124">
        <f t="shared" si="5"/>
        <v>3154604.3529273267</v>
      </c>
      <c r="V259" s="124">
        <f t="shared" si="5"/>
        <v>3148894.5280379206</v>
      </c>
      <c r="W259" s="124">
        <f t="shared" si="5"/>
        <v>3154987.4366064896</v>
      </c>
      <c r="X259" s="124">
        <f t="shared" si="5"/>
        <v>3182971.0399190015</v>
      </c>
      <c r="Y259" s="124">
        <f t="shared" si="5"/>
        <v>3191181.8739727596</v>
      </c>
      <c r="Z259" s="124">
        <f t="shared" si="5"/>
        <v>3169596.5910860891</v>
      </c>
      <c r="AA259" s="124">
        <f t="shared" si="5"/>
        <v>3149050.7156963535</v>
      </c>
      <c r="AB259" s="124">
        <f t="shared" si="5"/>
        <v>3150391.2729547173</v>
      </c>
      <c r="AC259" s="124">
        <f t="shared" si="5"/>
        <v>3188025.4184549032</v>
      </c>
      <c r="AD259" s="124">
        <f t="shared" si="5"/>
        <v>3167886.5886650183</v>
      </c>
      <c r="AE259" s="124">
        <f t="shared" si="5"/>
        <v>3173678.5141952895</v>
      </c>
      <c r="AF259" s="124">
        <f t="shared" si="5"/>
        <v>3177022.5080240578</v>
      </c>
      <c r="AG259" s="124">
        <f t="shared" si="5"/>
        <v>3142786.7841978949</v>
      </c>
      <c r="AH259" s="124">
        <f t="shared" si="5"/>
        <v>3172689.6354256729</v>
      </c>
      <c r="AI259" s="124">
        <f t="shared" si="5"/>
        <v>3184066.4031868954</v>
      </c>
      <c r="AJ259" s="124">
        <f t="shared" si="5"/>
        <v>3174323.999198854</v>
      </c>
      <c r="AK259" s="124">
        <f t="shared" si="5"/>
        <v>3131233.7087262678</v>
      </c>
      <c r="AL259" s="124">
        <f t="shared" si="5"/>
        <v>3131440.7286332645</v>
      </c>
      <c r="AM259" s="124">
        <f t="shared" si="5"/>
        <v>3143919.0809756019</v>
      </c>
      <c r="AN259" s="124">
        <f t="shared" si="5"/>
        <v>3143010.6594278514</v>
      </c>
      <c r="AO259" s="124">
        <f t="shared" si="5"/>
        <v>3106632.4380682465</v>
      </c>
      <c r="AP259" s="124">
        <f t="shared" si="5"/>
        <v>3110259.9408252914</v>
      </c>
      <c r="AQ259" s="124">
        <f t="shared" si="5"/>
        <v>3124117.9925346589</v>
      </c>
      <c r="AR259" s="124">
        <f t="shared" si="5"/>
        <v>3087261.9845944671</v>
      </c>
      <c r="AS259" s="124">
        <f t="shared" si="5"/>
        <v>3072562.2596715479</v>
      </c>
      <c r="AT259" s="124">
        <f t="shared" si="5"/>
        <v>3103709.4302193383</v>
      </c>
      <c r="AU259" s="124">
        <f t="shared" si="5"/>
        <v>3131912.6759589682</v>
      </c>
      <c r="AV259" s="124">
        <f t="shared" si="5"/>
        <v>3103209.6883175387</v>
      </c>
      <c r="AW259" s="124">
        <f t="shared" si="5"/>
        <v>3141976.8359798519</v>
      </c>
      <c r="AX259" s="124">
        <f t="shared" si="5"/>
        <v>3093147.4675304871</v>
      </c>
      <c r="AY259" s="124">
        <f>AZ$14*$B$259</f>
        <v>3096959.2590918797</v>
      </c>
      <c r="AZ259" s="139">
        <f>SUM($D259:$AY259)</f>
        <v>149295362.35777029</v>
      </c>
    </row>
    <row r="260" spans="1:52">
      <c r="A260" s="140" t="s">
        <v>302</v>
      </c>
      <c r="B260" s="114">
        <v>60</v>
      </c>
      <c r="C260" s="125" t="s">
        <v>293</v>
      </c>
      <c r="D260" s="125">
        <f>(D$175-D$176+D$177-D$178+D$179-D$180+D$181-D$182)*$B$260</f>
        <v>2100707.3110975674</v>
      </c>
      <c r="E260" s="125">
        <f t="shared" ref="E260:AY260" si="6">(E$175-E$176+E$177-E$178+E$179-E$180+E$181-E$182)*$B$260</f>
        <v>2110459.3794137561</v>
      </c>
      <c r="F260" s="125">
        <f t="shared" si="6"/>
        <v>2080524.8617697922</v>
      </c>
      <c r="G260" s="125">
        <f t="shared" si="6"/>
        <v>2092806.6608305348</v>
      </c>
      <c r="H260" s="125">
        <f t="shared" si="6"/>
        <v>2103866.5762481955</v>
      </c>
      <c r="I260" s="125">
        <f t="shared" si="6"/>
        <v>2084707.7238071444</v>
      </c>
      <c r="J260" s="125">
        <f t="shared" si="6"/>
        <v>2107954.4352936931</v>
      </c>
      <c r="K260" s="125">
        <f t="shared" si="6"/>
        <v>2087087.3964153531</v>
      </c>
      <c r="L260" s="125">
        <f t="shared" si="6"/>
        <v>2086631.0323107827</v>
      </c>
      <c r="M260" s="125">
        <f t="shared" si="6"/>
        <v>2076023.2865659485</v>
      </c>
      <c r="N260" s="125">
        <f t="shared" si="6"/>
        <v>2113548.884204152</v>
      </c>
      <c r="O260" s="125">
        <f t="shared" si="6"/>
        <v>2070652.754739837</v>
      </c>
      <c r="P260" s="125">
        <f t="shared" si="6"/>
        <v>2086904.3544719627</v>
      </c>
      <c r="Q260" s="125">
        <f t="shared" si="6"/>
        <v>2092446.7463058806</v>
      </c>
      <c r="R260" s="125">
        <f t="shared" si="6"/>
        <v>2108360.6292429091</v>
      </c>
      <c r="S260" s="125">
        <f t="shared" si="6"/>
        <v>2087532.4366638672</v>
      </c>
      <c r="T260" s="125">
        <f t="shared" si="6"/>
        <v>2064668.5572648614</v>
      </c>
      <c r="U260" s="125">
        <f t="shared" si="6"/>
        <v>2086785.7520374777</v>
      </c>
      <c r="V260" s="125">
        <f t="shared" si="6"/>
        <v>2082272.8127964993</v>
      </c>
      <c r="W260" s="125">
        <f t="shared" si="6"/>
        <v>2089750.3904670933</v>
      </c>
      <c r="X260" s="125">
        <f t="shared" si="6"/>
        <v>2077987.2886228617</v>
      </c>
      <c r="Y260" s="125">
        <f t="shared" si="6"/>
        <v>2091029.3654794372</v>
      </c>
      <c r="Z260" s="125">
        <f t="shared" si="6"/>
        <v>2086901.8531305147</v>
      </c>
      <c r="AA260" s="125">
        <f t="shared" si="6"/>
        <v>2090778.3954741829</v>
      </c>
      <c r="AB260" s="125">
        <f t="shared" si="6"/>
        <v>2100014.6517272568</v>
      </c>
      <c r="AC260" s="125">
        <f t="shared" si="6"/>
        <v>2098940.7306041624</v>
      </c>
      <c r="AD260" s="125">
        <f t="shared" si="6"/>
        <v>2078779.6995078442</v>
      </c>
      <c r="AE260" s="125">
        <f t="shared" si="6"/>
        <v>2086645.0602281271</v>
      </c>
      <c r="AF260" s="125">
        <f t="shared" si="6"/>
        <v>2085196.3838747025</v>
      </c>
      <c r="AG260" s="125">
        <f t="shared" si="6"/>
        <v>2073176.6045355794</v>
      </c>
      <c r="AH260" s="125">
        <f t="shared" si="6"/>
        <v>2069336.3413453223</v>
      </c>
      <c r="AI260" s="125">
        <f t="shared" si="6"/>
        <v>2067026.1781673636</v>
      </c>
      <c r="AJ260" s="125">
        <f t="shared" si="6"/>
        <v>2096065.4769970286</v>
      </c>
      <c r="AK260" s="125">
        <f t="shared" si="6"/>
        <v>2077183.0422714215</v>
      </c>
      <c r="AL260" s="125">
        <f t="shared" si="6"/>
        <v>2077043.9327415449</v>
      </c>
      <c r="AM260" s="125">
        <f t="shared" si="6"/>
        <v>2112269.9339612797</v>
      </c>
      <c r="AN260" s="125">
        <f t="shared" si="6"/>
        <v>2063795.9391297367</v>
      </c>
      <c r="AO260" s="125">
        <f t="shared" si="6"/>
        <v>2078942.9264683761</v>
      </c>
      <c r="AP260" s="125">
        <f t="shared" si="6"/>
        <v>2079059.0823853572</v>
      </c>
      <c r="AQ260" s="125">
        <f t="shared" si="6"/>
        <v>2083719.8776121852</v>
      </c>
      <c r="AR260" s="125">
        <f t="shared" si="6"/>
        <v>2095587.4500970736</v>
      </c>
      <c r="AS260" s="125">
        <f t="shared" si="6"/>
        <v>2089798.8683380112</v>
      </c>
      <c r="AT260" s="125">
        <f t="shared" si="6"/>
        <v>2102806.1259379308</v>
      </c>
      <c r="AU260" s="125">
        <f t="shared" si="6"/>
        <v>2061340.3683730182</v>
      </c>
      <c r="AV260" s="125">
        <f t="shared" si="6"/>
        <v>2081029.8749245352</v>
      </c>
      <c r="AW260" s="125">
        <f t="shared" si="6"/>
        <v>2077031.3689864748</v>
      </c>
      <c r="AX260" s="125">
        <f t="shared" si="6"/>
        <v>2071006.7307876674</v>
      </c>
      <c r="AY260" s="125">
        <f t="shared" si="6"/>
        <v>2121326.8376222881</v>
      </c>
      <c r="AZ260" s="141">
        <f>SUM($D260:$AY260)</f>
        <v>100187512.3712786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6</v>
      </c>
      <c r="E6" s="100">
        <v>3470.3999999999996</v>
      </c>
      <c r="F6" s="100">
        <v>7</v>
      </c>
      <c r="G6" s="100">
        <v>4048.7999999999997</v>
      </c>
      <c r="H6" s="100">
        <v>4</v>
      </c>
      <c r="I6" s="100">
        <v>2313.6</v>
      </c>
      <c r="J6" s="100">
        <v>7</v>
      </c>
      <c r="K6" s="100">
        <v>4048.7999999999997</v>
      </c>
      <c r="L6" s="100">
        <v>0</v>
      </c>
      <c r="M6" s="100">
        <v>0</v>
      </c>
      <c r="N6" s="100">
        <v>0</v>
      </c>
      <c r="O6" s="100">
        <v>0</v>
      </c>
      <c r="P6" s="100">
        <v>0</v>
      </c>
      <c r="Q6" s="100">
        <v>0</v>
      </c>
      <c r="R6" s="100">
        <v>0</v>
      </c>
      <c r="S6" s="100">
        <v>0</v>
      </c>
      <c r="T6" s="100">
        <v>0</v>
      </c>
      <c r="U6" s="100">
        <v>0</v>
      </c>
      <c r="V6" s="100">
        <v>0</v>
      </c>
      <c r="W6" s="100">
        <v>0</v>
      </c>
      <c r="X6" s="100">
        <v>0</v>
      </c>
      <c r="Y6" s="100">
        <v>0</v>
      </c>
      <c r="Z6" s="100">
        <v>0</v>
      </c>
      <c r="AA6" s="100">
        <v>0</v>
      </c>
      <c r="AB6" s="100">
        <v>0</v>
      </c>
      <c r="AC6" s="100">
        <v>0</v>
      </c>
      <c r="AD6" s="100">
        <v>0</v>
      </c>
      <c r="AE6" s="100">
        <v>0</v>
      </c>
      <c r="AF6" s="100">
        <v>0</v>
      </c>
      <c r="AG6" s="100">
        <v>0</v>
      </c>
      <c r="AH6" s="100">
        <v>0</v>
      </c>
      <c r="AI6" s="100">
        <v>0</v>
      </c>
      <c r="AJ6" s="100">
        <v>0</v>
      </c>
      <c r="AK6" s="100">
        <v>0</v>
      </c>
      <c r="AL6" s="100">
        <v>0</v>
      </c>
      <c r="AM6" s="100">
        <v>0</v>
      </c>
      <c r="AN6" s="100">
        <v>0</v>
      </c>
      <c r="AO6" s="100">
        <v>0</v>
      </c>
      <c r="AP6" s="100">
        <v>0</v>
      </c>
      <c r="AQ6" s="100">
        <v>0</v>
      </c>
      <c r="AR6" s="100">
        <v>0</v>
      </c>
      <c r="AS6" s="100">
        <v>0</v>
      </c>
      <c r="AT6" s="100">
        <v>0</v>
      </c>
      <c r="AU6" s="100">
        <v>0</v>
      </c>
      <c r="AV6" s="100">
        <v>0</v>
      </c>
      <c r="AW6" s="100">
        <v>0</v>
      </c>
      <c r="AX6" s="100">
        <v>0</v>
      </c>
      <c r="AY6" s="100">
        <v>0</v>
      </c>
      <c r="AZ6" s="100">
        <v>0</v>
      </c>
      <c r="BA6" s="100">
        <v>0</v>
      </c>
      <c r="BB6" s="100">
        <v>0</v>
      </c>
      <c r="BC6" s="100">
        <v>0</v>
      </c>
      <c r="BD6" s="100">
        <v>0</v>
      </c>
      <c r="BE6" s="100">
        <v>0</v>
      </c>
      <c r="BF6" s="100">
        <v>0</v>
      </c>
      <c r="BG6" s="100">
        <v>0</v>
      </c>
      <c r="BH6" s="100">
        <v>0</v>
      </c>
      <c r="BI6" s="100">
        <v>0</v>
      </c>
      <c r="BJ6" s="100">
        <v>0</v>
      </c>
      <c r="BK6" s="100">
        <v>0</v>
      </c>
      <c r="BL6" s="100">
        <v>0</v>
      </c>
      <c r="BM6" s="100">
        <v>0</v>
      </c>
      <c r="BN6" s="100">
        <v>0</v>
      </c>
      <c r="BO6" s="100">
        <v>0</v>
      </c>
      <c r="BP6" s="100">
        <v>0</v>
      </c>
      <c r="BQ6" s="100">
        <v>0</v>
      </c>
      <c r="BR6" s="100">
        <v>0</v>
      </c>
      <c r="BS6" s="100">
        <v>0</v>
      </c>
      <c r="BT6" s="100">
        <v>0</v>
      </c>
      <c r="BU6" s="100">
        <v>0</v>
      </c>
      <c r="BV6" s="100">
        <v>0</v>
      </c>
      <c r="BW6" s="100">
        <v>0</v>
      </c>
      <c r="BX6" s="100">
        <v>0</v>
      </c>
      <c r="BY6" s="100">
        <v>0</v>
      </c>
      <c r="BZ6" s="100">
        <v>0</v>
      </c>
      <c r="CA6" s="100">
        <v>0</v>
      </c>
      <c r="CB6" s="100">
        <v>0</v>
      </c>
      <c r="CC6" s="100">
        <v>0</v>
      </c>
      <c r="CD6" s="100">
        <v>0</v>
      </c>
      <c r="CE6" s="100">
        <v>0</v>
      </c>
      <c r="CF6" s="100">
        <v>0</v>
      </c>
      <c r="CG6" s="100">
        <v>0</v>
      </c>
      <c r="CH6" s="100">
        <v>0</v>
      </c>
      <c r="CI6" s="100">
        <v>0</v>
      </c>
      <c r="CJ6" s="100">
        <v>0</v>
      </c>
      <c r="CK6" s="100">
        <v>0</v>
      </c>
      <c r="CL6" s="100">
        <v>0</v>
      </c>
      <c r="CM6" s="100">
        <v>0</v>
      </c>
      <c r="CN6" s="100">
        <v>0</v>
      </c>
      <c r="CO6" s="100">
        <v>0</v>
      </c>
      <c r="CP6" s="100">
        <v>0</v>
      </c>
      <c r="CQ6" s="100">
        <v>0</v>
      </c>
      <c r="CR6" s="100">
        <v>0</v>
      </c>
      <c r="CS6" s="100">
        <v>0</v>
      </c>
      <c r="CT6" s="100">
        <v>0</v>
      </c>
      <c r="CU6" s="100">
        <v>0</v>
      </c>
    </row>
    <row r="7" spans="1:99">
      <c r="C7" s="99" t="s">
        <v>173</v>
      </c>
      <c r="D7" s="100">
        <v>5</v>
      </c>
      <c r="E7" s="100">
        <v>3942</v>
      </c>
      <c r="F7" s="100">
        <v>7</v>
      </c>
      <c r="G7" s="100">
        <v>5518.8</v>
      </c>
      <c r="H7" s="100">
        <v>4</v>
      </c>
      <c r="I7" s="100">
        <v>3153.6</v>
      </c>
      <c r="J7" s="100">
        <v>8</v>
      </c>
      <c r="K7" s="100">
        <v>6307.2</v>
      </c>
      <c r="L7" s="100">
        <v>0</v>
      </c>
      <c r="M7" s="100">
        <v>0</v>
      </c>
      <c r="N7" s="100">
        <v>0</v>
      </c>
      <c r="O7" s="100">
        <v>0</v>
      </c>
      <c r="P7" s="100">
        <v>0</v>
      </c>
      <c r="Q7" s="100">
        <v>0</v>
      </c>
      <c r="R7" s="100">
        <v>0</v>
      </c>
      <c r="S7" s="100">
        <v>0</v>
      </c>
      <c r="T7" s="100">
        <v>0</v>
      </c>
      <c r="U7" s="100">
        <v>0</v>
      </c>
      <c r="V7" s="100">
        <v>0</v>
      </c>
      <c r="W7" s="100">
        <v>0</v>
      </c>
      <c r="X7" s="100">
        <v>0</v>
      </c>
      <c r="Y7" s="100">
        <v>0</v>
      </c>
      <c r="Z7" s="100">
        <v>0</v>
      </c>
      <c r="AA7" s="100">
        <v>0</v>
      </c>
      <c r="AB7" s="100">
        <v>0</v>
      </c>
      <c r="AC7" s="100">
        <v>0</v>
      </c>
      <c r="AD7" s="100">
        <v>0</v>
      </c>
      <c r="AE7" s="100">
        <v>0</v>
      </c>
      <c r="AF7" s="100">
        <v>0</v>
      </c>
      <c r="AG7" s="100">
        <v>0</v>
      </c>
      <c r="AH7" s="100">
        <v>0</v>
      </c>
      <c r="AI7" s="100">
        <v>0</v>
      </c>
      <c r="AJ7" s="100">
        <v>0</v>
      </c>
      <c r="AK7" s="100">
        <v>0</v>
      </c>
      <c r="AL7" s="100">
        <v>0</v>
      </c>
      <c r="AM7" s="100">
        <v>0</v>
      </c>
      <c r="AN7" s="100">
        <v>0</v>
      </c>
      <c r="AO7" s="100">
        <v>0</v>
      </c>
      <c r="AP7" s="100">
        <v>0</v>
      </c>
      <c r="AQ7" s="100">
        <v>0</v>
      </c>
      <c r="AR7" s="100">
        <v>0</v>
      </c>
      <c r="AS7" s="100">
        <v>0</v>
      </c>
      <c r="AT7" s="100">
        <v>0</v>
      </c>
      <c r="AU7" s="100">
        <v>0</v>
      </c>
      <c r="AV7" s="100">
        <v>0</v>
      </c>
      <c r="AW7" s="100">
        <v>0</v>
      </c>
      <c r="AX7" s="100">
        <v>0</v>
      </c>
      <c r="AY7" s="100">
        <v>0</v>
      </c>
      <c r="AZ7" s="100">
        <v>0</v>
      </c>
      <c r="BA7" s="100">
        <v>0</v>
      </c>
      <c r="BB7" s="100">
        <v>0</v>
      </c>
      <c r="BC7" s="100">
        <v>0</v>
      </c>
      <c r="BD7" s="100">
        <v>0</v>
      </c>
      <c r="BE7" s="100">
        <v>0</v>
      </c>
      <c r="BF7" s="100">
        <v>0</v>
      </c>
      <c r="BG7" s="100">
        <v>0</v>
      </c>
      <c r="BH7" s="100">
        <v>0</v>
      </c>
      <c r="BI7" s="100">
        <v>0</v>
      </c>
      <c r="BJ7" s="100">
        <v>0</v>
      </c>
      <c r="BK7" s="100">
        <v>0</v>
      </c>
      <c r="BL7" s="100">
        <v>0</v>
      </c>
      <c r="BM7" s="100">
        <v>0</v>
      </c>
      <c r="BN7" s="100">
        <v>0</v>
      </c>
      <c r="BO7" s="100">
        <v>0</v>
      </c>
      <c r="BP7" s="100">
        <v>0</v>
      </c>
      <c r="BQ7" s="100">
        <v>0</v>
      </c>
      <c r="BR7" s="100">
        <v>0</v>
      </c>
      <c r="BS7" s="100">
        <v>0</v>
      </c>
      <c r="BT7" s="100">
        <v>0</v>
      </c>
      <c r="BU7" s="100">
        <v>0</v>
      </c>
      <c r="BV7" s="100">
        <v>0</v>
      </c>
      <c r="BW7" s="100">
        <v>0</v>
      </c>
      <c r="BX7" s="100">
        <v>0</v>
      </c>
      <c r="BY7" s="100">
        <v>0</v>
      </c>
      <c r="BZ7" s="100">
        <v>0</v>
      </c>
      <c r="CA7" s="100">
        <v>0</v>
      </c>
      <c r="CB7" s="100">
        <v>0</v>
      </c>
      <c r="CC7" s="100">
        <v>0</v>
      </c>
      <c r="CD7" s="100">
        <v>0</v>
      </c>
      <c r="CE7" s="100">
        <v>0</v>
      </c>
      <c r="CF7" s="100">
        <v>0</v>
      </c>
      <c r="CG7" s="100">
        <v>0</v>
      </c>
      <c r="CH7" s="100">
        <v>0</v>
      </c>
      <c r="CI7" s="100">
        <v>0</v>
      </c>
      <c r="CJ7" s="100">
        <v>0</v>
      </c>
      <c r="CK7" s="100">
        <v>0</v>
      </c>
      <c r="CL7" s="100">
        <v>0</v>
      </c>
      <c r="CM7" s="100">
        <v>0</v>
      </c>
      <c r="CN7" s="100">
        <v>0</v>
      </c>
      <c r="CO7" s="100">
        <v>0</v>
      </c>
      <c r="CP7" s="100">
        <v>0</v>
      </c>
      <c r="CQ7" s="100">
        <v>0</v>
      </c>
      <c r="CR7" s="100">
        <v>0</v>
      </c>
      <c r="CS7" s="100">
        <v>0</v>
      </c>
      <c r="CT7" s="100">
        <v>0</v>
      </c>
      <c r="CU7" s="100">
        <v>0</v>
      </c>
    </row>
    <row r="8" spans="1:99">
      <c r="C8" s="99" t="s">
        <v>174</v>
      </c>
      <c r="D8" s="100">
        <v>5</v>
      </c>
      <c r="E8" s="100">
        <v>1547.9999999999998</v>
      </c>
      <c r="F8" s="100">
        <v>6</v>
      </c>
      <c r="G8" s="100">
        <v>1857.6</v>
      </c>
      <c r="H8" s="100">
        <v>4</v>
      </c>
      <c r="I8" s="100">
        <v>1238.3999999999999</v>
      </c>
      <c r="J8" s="100">
        <v>8</v>
      </c>
      <c r="K8" s="100">
        <v>2476.7999999999997</v>
      </c>
      <c r="L8" s="100">
        <v>0</v>
      </c>
      <c r="M8" s="100">
        <v>0</v>
      </c>
      <c r="N8" s="100">
        <v>0</v>
      </c>
      <c r="O8" s="100">
        <v>0</v>
      </c>
      <c r="P8" s="100">
        <v>0</v>
      </c>
      <c r="Q8" s="100">
        <v>0</v>
      </c>
      <c r="R8" s="100">
        <v>0</v>
      </c>
      <c r="S8" s="100">
        <v>0</v>
      </c>
      <c r="T8" s="100">
        <v>0</v>
      </c>
      <c r="U8" s="100">
        <v>0</v>
      </c>
      <c r="V8" s="100">
        <v>0</v>
      </c>
      <c r="W8" s="100">
        <v>0</v>
      </c>
      <c r="X8" s="100">
        <v>0</v>
      </c>
      <c r="Y8" s="100">
        <v>0</v>
      </c>
      <c r="Z8" s="100">
        <v>0</v>
      </c>
      <c r="AA8" s="100">
        <v>0</v>
      </c>
      <c r="AB8" s="100">
        <v>0</v>
      </c>
      <c r="AC8" s="100">
        <v>0</v>
      </c>
      <c r="AD8" s="100">
        <v>0</v>
      </c>
      <c r="AE8" s="100">
        <v>0</v>
      </c>
      <c r="AF8" s="100">
        <v>0</v>
      </c>
      <c r="AG8" s="100">
        <v>0</v>
      </c>
      <c r="AH8" s="100">
        <v>0</v>
      </c>
      <c r="AI8" s="100">
        <v>0</v>
      </c>
      <c r="AJ8" s="100">
        <v>0</v>
      </c>
      <c r="AK8" s="100">
        <v>0</v>
      </c>
      <c r="AL8" s="100">
        <v>0</v>
      </c>
      <c r="AM8" s="100">
        <v>0</v>
      </c>
      <c r="AN8" s="100">
        <v>0</v>
      </c>
      <c r="AO8" s="100">
        <v>0</v>
      </c>
      <c r="AP8" s="100">
        <v>0</v>
      </c>
      <c r="AQ8" s="100">
        <v>0</v>
      </c>
      <c r="AR8" s="100">
        <v>0</v>
      </c>
      <c r="AS8" s="100">
        <v>0</v>
      </c>
      <c r="AT8" s="100">
        <v>0</v>
      </c>
      <c r="AU8" s="100">
        <v>0</v>
      </c>
      <c r="AV8" s="100">
        <v>0</v>
      </c>
      <c r="AW8" s="100">
        <v>0</v>
      </c>
      <c r="AX8" s="100">
        <v>0</v>
      </c>
      <c r="AY8" s="100">
        <v>0</v>
      </c>
      <c r="AZ8" s="100">
        <v>0</v>
      </c>
      <c r="BA8" s="100">
        <v>0</v>
      </c>
      <c r="BB8" s="100">
        <v>0</v>
      </c>
      <c r="BC8" s="100">
        <v>0</v>
      </c>
      <c r="BD8" s="100">
        <v>0</v>
      </c>
      <c r="BE8" s="100">
        <v>0</v>
      </c>
      <c r="BF8" s="100">
        <v>0</v>
      </c>
      <c r="BG8" s="100">
        <v>0</v>
      </c>
      <c r="BH8" s="100">
        <v>0</v>
      </c>
      <c r="BI8" s="100">
        <v>0</v>
      </c>
      <c r="BJ8" s="100">
        <v>0</v>
      </c>
      <c r="BK8" s="100">
        <v>0</v>
      </c>
      <c r="BL8" s="100">
        <v>0</v>
      </c>
      <c r="BM8" s="100">
        <v>0</v>
      </c>
      <c r="BN8" s="100">
        <v>0</v>
      </c>
      <c r="BO8" s="100">
        <v>0</v>
      </c>
      <c r="BP8" s="100">
        <v>0</v>
      </c>
      <c r="BQ8" s="100">
        <v>0</v>
      </c>
      <c r="BR8" s="100">
        <v>0</v>
      </c>
      <c r="BS8" s="100">
        <v>0</v>
      </c>
      <c r="BT8" s="100">
        <v>0</v>
      </c>
      <c r="BU8" s="100">
        <v>0</v>
      </c>
      <c r="BV8" s="100">
        <v>0</v>
      </c>
      <c r="BW8" s="100">
        <v>0</v>
      </c>
      <c r="BX8" s="100">
        <v>0</v>
      </c>
      <c r="BY8" s="100">
        <v>0</v>
      </c>
      <c r="BZ8" s="100">
        <v>0</v>
      </c>
      <c r="CA8" s="100">
        <v>0</v>
      </c>
      <c r="CB8" s="100">
        <v>0</v>
      </c>
      <c r="CC8" s="100">
        <v>0</v>
      </c>
      <c r="CD8" s="100">
        <v>0</v>
      </c>
      <c r="CE8" s="100">
        <v>0</v>
      </c>
      <c r="CF8" s="100">
        <v>0</v>
      </c>
      <c r="CG8" s="100">
        <v>0</v>
      </c>
      <c r="CH8" s="100">
        <v>0</v>
      </c>
      <c r="CI8" s="100">
        <v>0</v>
      </c>
      <c r="CJ8" s="100">
        <v>0</v>
      </c>
      <c r="CK8" s="100">
        <v>0</v>
      </c>
      <c r="CL8" s="100">
        <v>0</v>
      </c>
      <c r="CM8" s="100">
        <v>0</v>
      </c>
      <c r="CN8" s="100">
        <v>0</v>
      </c>
      <c r="CO8" s="100">
        <v>0</v>
      </c>
      <c r="CP8" s="100">
        <v>0</v>
      </c>
      <c r="CQ8" s="100">
        <v>0</v>
      </c>
      <c r="CR8" s="100">
        <v>0</v>
      </c>
      <c r="CS8" s="100">
        <v>0</v>
      </c>
      <c r="CT8" s="100">
        <v>0</v>
      </c>
      <c r="CU8" s="100">
        <v>0</v>
      </c>
    </row>
    <row r="9" spans="1:99">
      <c r="C9" s="99" t="s">
        <v>175</v>
      </c>
      <c r="D9" s="100">
        <v>5</v>
      </c>
      <c r="E9" s="100">
        <v>3510</v>
      </c>
      <c r="F9" s="100">
        <v>6</v>
      </c>
      <c r="G9" s="100">
        <v>4212</v>
      </c>
      <c r="H9" s="100">
        <v>4</v>
      </c>
      <c r="I9" s="100">
        <v>2808</v>
      </c>
      <c r="J9" s="100">
        <v>7</v>
      </c>
      <c r="K9" s="100">
        <v>4914</v>
      </c>
      <c r="L9" s="100">
        <v>0</v>
      </c>
      <c r="M9" s="100">
        <v>0</v>
      </c>
      <c r="N9" s="100">
        <v>0</v>
      </c>
      <c r="O9" s="100">
        <v>0</v>
      </c>
      <c r="P9" s="100">
        <v>0</v>
      </c>
      <c r="Q9" s="100">
        <v>0</v>
      </c>
      <c r="R9" s="100">
        <v>0</v>
      </c>
      <c r="S9" s="100">
        <v>0</v>
      </c>
      <c r="T9" s="100">
        <v>0</v>
      </c>
      <c r="U9" s="100">
        <v>0</v>
      </c>
      <c r="V9" s="100">
        <v>0</v>
      </c>
      <c r="W9" s="100">
        <v>0</v>
      </c>
      <c r="X9" s="100">
        <v>0</v>
      </c>
      <c r="Y9" s="100">
        <v>0</v>
      </c>
      <c r="Z9" s="100">
        <v>0</v>
      </c>
      <c r="AA9" s="100">
        <v>0</v>
      </c>
      <c r="AB9" s="100">
        <v>0</v>
      </c>
      <c r="AC9" s="100">
        <v>0</v>
      </c>
      <c r="AD9" s="100">
        <v>0</v>
      </c>
      <c r="AE9" s="100">
        <v>0</v>
      </c>
      <c r="AF9" s="100">
        <v>0</v>
      </c>
      <c r="AG9" s="100">
        <v>0</v>
      </c>
      <c r="AH9" s="100">
        <v>0</v>
      </c>
      <c r="AI9" s="100">
        <v>0</v>
      </c>
      <c r="AJ9" s="100">
        <v>0</v>
      </c>
      <c r="AK9" s="100">
        <v>0</v>
      </c>
      <c r="AL9" s="100">
        <v>0</v>
      </c>
      <c r="AM9" s="100">
        <v>0</v>
      </c>
      <c r="AN9" s="100">
        <v>0</v>
      </c>
      <c r="AO9" s="100">
        <v>0</v>
      </c>
      <c r="AP9" s="100">
        <v>0</v>
      </c>
      <c r="AQ9" s="100">
        <v>0</v>
      </c>
      <c r="AR9" s="100">
        <v>0</v>
      </c>
      <c r="AS9" s="100">
        <v>0</v>
      </c>
      <c r="AT9" s="100">
        <v>0</v>
      </c>
      <c r="AU9" s="100">
        <v>0</v>
      </c>
      <c r="AV9" s="100">
        <v>0</v>
      </c>
      <c r="AW9" s="100">
        <v>0</v>
      </c>
      <c r="AX9" s="100">
        <v>0</v>
      </c>
      <c r="AY9" s="100">
        <v>0</v>
      </c>
      <c r="AZ9" s="100">
        <v>0</v>
      </c>
      <c r="BA9" s="100">
        <v>0</v>
      </c>
      <c r="BB9" s="100">
        <v>0</v>
      </c>
      <c r="BC9" s="100">
        <v>0</v>
      </c>
      <c r="BD9" s="100">
        <v>0</v>
      </c>
      <c r="BE9" s="100">
        <v>0</v>
      </c>
      <c r="BF9" s="100">
        <v>0</v>
      </c>
      <c r="BG9" s="100">
        <v>0</v>
      </c>
      <c r="BH9" s="100">
        <v>0</v>
      </c>
      <c r="BI9" s="100">
        <v>0</v>
      </c>
      <c r="BJ9" s="100">
        <v>0</v>
      </c>
      <c r="BK9" s="100">
        <v>0</v>
      </c>
      <c r="BL9" s="100">
        <v>0</v>
      </c>
      <c r="BM9" s="100">
        <v>0</v>
      </c>
      <c r="BN9" s="100">
        <v>0</v>
      </c>
      <c r="BO9" s="100">
        <v>0</v>
      </c>
      <c r="BP9" s="100">
        <v>0</v>
      </c>
      <c r="BQ9" s="100">
        <v>0</v>
      </c>
      <c r="BR9" s="100">
        <v>0</v>
      </c>
      <c r="BS9" s="100">
        <v>0</v>
      </c>
      <c r="BT9" s="100">
        <v>0</v>
      </c>
      <c r="BU9" s="100">
        <v>0</v>
      </c>
      <c r="BV9" s="100">
        <v>0</v>
      </c>
      <c r="BW9" s="100">
        <v>0</v>
      </c>
      <c r="BX9" s="100">
        <v>0</v>
      </c>
      <c r="BY9" s="100">
        <v>0</v>
      </c>
      <c r="BZ9" s="100">
        <v>0</v>
      </c>
      <c r="CA9" s="100">
        <v>0</v>
      </c>
      <c r="CB9" s="100">
        <v>0</v>
      </c>
      <c r="CC9" s="100">
        <v>0</v>
      </c>
      <c r="CD9" s="100">
        <v>0</v>
      </c>
      <c r="CE9" s="100">
        <v>0</v>
      </c>
      <c r="CF9" s="100">
        <v>0</v>
      </c>
      <c r="CG9" s="100">
        <v>0</v>
      </c>
      <c r="CH9" s="100">
        <v>0</v>
      </c>
      <c r="CI9" s="100">
        <v>0</v>
      </c>
      <c r="CJ9" s="100">
        <v>0</v>
      </c>
      <c r="CK9" s="100">
        <v>0</v>
      </c>
      <c r="CL9" s="100">
        <v>0</v>
      </c>
      <c r="CM9" s="100">
        <v>0</v>
      </c>
      <c r="CN9" s="100">
        <v>0</v>
      </c>
      <c r="CO9" s="100">
        <v>0</v>
      </c>
      <c r="CP9" s="100">
        <v>0</v>
      </c>
      <c r="CQ9" s="100">
        <v>0</v>
      </c>
      <c r="CR9" s="100">
        <v>0</v>
      </c>
      <c r="CS9" s="100">
        <v>0</v>
      </c>
      <c r="CT9" s="100">
        <v>0</v>
      </c>
      <c r="CU9" s="100">
        <v>0</v>
      </c>
    </row>
    <row r="10" spans="1:99">
      <c r="C10" s="99" t="s">
        <v>176</v>
      </c>
      <c r="D10" s="100">
        <v>5</v>
      </c>
      <c r="E10" s="100">
        <v>2724</v>
      </c>
      <c r="F10" s="100">
        <v>7</v>
      </c>
      <c r="G10" s="100">
        <v>3813.5999999999995</v>
      </c>
      <c r="H10" s="100">
        <v>4</v>
      </c>
      <c r="I10" s="100">
        <v>2179.1999999999998</v>
      </c>
      <c r="J10" s="100">
        <v>7</v>
      </c>
      <c r="K10" s="100">
        <v>3813.5999999999995</v>
      </c>
      <c r="L10" s="100">
        <v>0</v>
      </c>
      <c r="M10" s="100">
        <v>0</v>
      </c>
      <c r="N10" s="100">
        <v>0</v>
      </c>
      <c r="O10" s="100">
        <v>0</v>
      </c>
      <c r="P10" s="100">
        <v>0</v>
      </c>
      <c r="Q10" s="100">
        <v>0</v>
      </c>
      <c r="R10" s="100">
        <v>0</v>
      </c>
      <c r="S10" s="100">
        <v>0</v>
      </c>
      <c r="T10" s="100">
        <v>0</v>
      </c>
      <c r="U10" s="100">
        <v>0</v>
      </c>
      <c r="V10" s="100">
        <v>0</v>
      </c>
      <c r="W10" s="100">
        <v>0</v>
      </c>
      <c r="X10" s="100">
        <v>0</v>
      </c>
      <c r="Y10" s="100">
        <v>0</v>
      </c>
      <c r="Z10" s="100">
        <v>0</v>
      </c>
      <c r="AA10" s="100">
        <v>0</v>
      </c>
      <c r="AB10" s="100">
        <v>0</v>
      </c>
      <c r="AC10" s="100">
        <v>0</v>
      </c>
      <c r="AD10" s="100">
        <v>0</v>
      </c>
      <c r="AE10" s="100">
        <v>0</v>
      </c>
      <c r="AF10" s="100">
        <v>0</v>
      </c>
      <c r="AG10" s="100">
        <v>0</v>
      </c>
      <c r="AH10" s="100">
        <v>0</v>
      </c>
      <c r="AI10" s="100">
        <v>0</v>
      </c>
      <c r="AJ10" s="100">
        <v>0</v>
      </c>
      <c r="AK10" s="100">
        <v>0</v>
      </c>
      <c r="AL10" s="100">
        <v>0</v>
      </c>
      <c r="AM10" s="100">
        <v>0</v>
      </c>
      <c r="AN10" s="100">
        <v>0</v>
      </c>
      <c r="AO10" s="100">
        <v>0</v>
      </c>
      <c r="AP10" s="100">
        <v>0</v>
      </c>
      <c r="AQ10" s="100">
        <v>0</v>
      </c>
      <c r="AR10" s="100">
        <v>0</v>
      </c>
      <c r="AS10" s="100">
        <v>0</v>
      </c>
      <c r="AT10" s="100">
        <v>0</v>
      </c>
      <c r="AU10" s="100">
        <v>0</v>
      </c>
      <c r="AV10" s="100">
        <v>0</v>
      </c>
      <c r="AW10" s="100">
        <v>0</v>
      </c>
      <c r="AX10" s="100">
        <v>0</v>
      </c>
      <c r="AY10" s="100">
        <v>0</v>
      </c>
      <c r="AZ10" s="100">
        <v>0</v>
      </c>
      <c r="BA10" s="100">
        <v>0</v>
      </c>
      <c r="BB10" s="100">
        <v>0</v>
      </c>
      <c r="BC10" s="100">
        <v>0</v>
      </c>
      <c r="BD10" s="100">
        <v>0</v>
      </c>
      <c r="BE10" s="100">
        <v>0</v>
      </c>
      <c r="BF10" s="100">
        <v>0</v>
      </c>
      <c r="BG10" s="100">
        <v>0</v>
      </c>
      <c r="BH10" s="100">
        <v>0</v>
      </c>
      <c r="BI10" s="100">
        <v>0</v>
      </c>
      <c r="BJ10" s="100">
        <v>0</v>
      </c>
      <c r="BK10" s="100">
        <v>0</v>
      </c>
      <c r="BL10" s="100">
        <v>0</v>
      </c>
      <c r="BM10" s="100">
        <v>0</v>
      </c>
      <c r="BN10" s="100">
        <v>0</v>
      </c>
      <c r="BO10" s="100">
        <v>0</v>
      </c>
      <c r="BP10" s="100">
        <v>0</v>
      </c>
      <c r="BQ10" s="100">
        <v>0</v>
      </c>
      <c r="BR10" s="100">
        <v>0</v>
      </c>
      <c r="BS10" s="100">
        <v>0</v>
      </c>
      <c r="BT10" s="100">
        <v>0</v>
      </c>
      <c r="BU10" s="100">
        <v>0</v>
      </c>
      <c r="BV10" s="100">
        <v>0</v>
      </c>
      <c r="BW10" s="100">
        <v>0</v>
      </c>
      <c r="BX10" s="100">
        <v>0</v>
      </c>
      <c r="BY10" s="100">
        <v>0</v>
      </c>
      <c r="BZ10" s="100">
        <v>0</v>
      </c>
      <c r="CA10" s="100">
        <v>0</v>
      </c>
      <c r="CB10" s="100">
        <v>0</v>
      </c>
      <c r="CC10" s="100">
        <v>0</v>
      </c>
      <c r="CD10" s="100">
        <v>0</v>
      </c>
      <c r="CE10" s="100">
        <v>0</v>
      </c>
      <c r="CF10" s="100">
        <v>0</v>
      </c>
      <c r="CG10" s="100">
        <v>0</v>
      </c>
      <c r="CH10" s="100">
        <v>0</v>
      </c>
      <c r="CI10" s="100">
        <v>0</v>
      </c>
      <c r="CJ10" s="100">
        <v>0</v>
      </c>
      <c r="CK10" s="100">
        <v>0</v>
      </c>
      <c r="CL10" s="100">
        <v>0</v>
      </c>
      <c r="CM10" s="100">
        <v>0</v>
      </c>
      <c r="CN10" s="100">
        <v>0</v>
      </c>
      <c r="CO10" s="100">
        <v>0</v>
      </c>
      <c r="CP10" s="100">
        <v>0</v>
      </c>
      <c r="CQ10" s="100">
        <v>0</v>
      </c>
      <c r="CR10" s="100">
        <v>0</v>
      </c>
      <c r="CS10" s="100">
        <v>0</v>
      </c>
      <c r="CT10" s="100">
        <v>0</v>
      </c>
      <c r="CU10" s="100">
        <v>0</v>
      </c>
    </row>
    <row r="11" spans="1:99">
      <c r="C11" s="99" t="s">
        <v>177</v>
      </c>
      <c r="D11" s="100">
        <v>5</v>
      </c>
      <c r="E11" s="100">
        <v>2664</v>
      </c>
      <c r="F11" s="100">
        <v>7</v>
      </c>
      <c r="G11" s="100">
        <v>3729.5999999999995</v>
      </c>
      <c r="H11" s="100">
        <v>4</v>
      </c>
      <c r="I11" s="100">
        <v>2131.1999999999998</v>
      </c>
      <c r="J11" s="100">
        <v>8</v>
      </c>
      <c r="K11" s="100">
        <v>4262.3999999999996</v>
      </c>
      <c r="L11" s="100">
        <v>0</v>
      </c>
      <c r="M11" s="100">
        <v>0</v>
      </c>
      <c r="N11" s="100">
        <v>0</v>
      </c>
      <c r="O11" s="100">
        <v>0</v>
      </c>
      <c r="P11" s="100">
        <v>0</v>
      </c>
      <c r="Q11" s="100">
        <v>0</v>
      </c>
      <c r="R11" s="100">
        <v>0</v>
      </c>
      <c r="S11" s="100">
        <v>0</v>
      </c>
      <c r="T11" s="100">
        <v>0</v>
      </c>
      <c r="U11" s="100">
        <v>0</v>
      </c>
      <c r="V11" s="100">
        <v>0</v>
      </c>
      <c r="W11" s="100">
        <v>0</v>
      </c>
      <c r="X11" s="100">
        <v>0</v>
      </c>
      <c r="Y11" s="100">
        <v>0</v>
      </c>
      <c r="Z11" s="100">
        <v>0</v>
      </c>
      <c r="AA11" s="100">
        <v>0</v>
      </c>
      <c r="AB11" s="100">
        <v>0</v>
      </c>
      <c r="AC11" s="100">
        <v>0</v>
      </c>
      <c r="AD11" s="100">
        <v>0</v>
      </c>
      <c r="AE11" s="100">
        <v>0</v>
      </c>
      <c r="AF11" s="100">
        <v>0</v>
      </c>
      <c r="AG11" s="100">
        <v>0</v>
      </c>
      <c r="AH11" s="100">
        <v>0</v>
      </c>
      <c r="AI11" s="100">
        <v>0</v>
      </c>
      <c r="AJ11" s="100">
        <v>0</v>
      </c>
      <c r="AK11" s="100">
        <v>0</v>
      </c>
      <c r="AL11" s="100">
        <v>0</v>
      </c>
      <c r="AM11" s="100">
        <v>0</v>
      </c>
      <c r="AN11" s="100">
        <v>0</v>
      </c>
      <c r="AO11" s="100">
        <v>0</v>
      </c>
      <c r="AP11" s="100">
        <v>0</v>
      </c>
      <c r="AQ11" s="100">
        <v>0</v>
      </c>
      <c r="AR11" s="100">
        <v>0</v>
      </c>
      <c r="AS11" s="100">
        <v>0</v>
      </c>
      <c r="AT11" s="100">
        <v>0</v>
      </c>
      <c r="AU11" s="100">
        <v>0</v>
      </c>
      <c r="AV11" s="100">
        <v>0</v>
      </c>
      <c r="AW11" s="100">
        <v>0</v>
      </c>
      <c r="AX11" s="100">
        <v>0</v>
      </c>
      <c r="AY11" s="100">
        <v>0</v>
      </c>
      <c r="AZ11" s="100">
        <v>0</v>
      </c>
      <c r="BA11" s="100">
        <v>0</v>
      </c>
      <c r="BB11" s="100">
        <v>0</v>
      </c>
      <c r="BC11" s="100">
        <v>0</v>
      </c>
      <c r="BD11" s="100">
        <v>0</v>
      </c>
      <c r="BE11" s="100">
        <v>0</v>
      </c>
      <c r="BF11" s="100">
        <v>0</v>
      </c>
      <c r="BG11" s="100">
        <v>0</v>
      </c>
      <c r="BH11" s="100">
        <v>0</v>
      </c>
      <c r="BI11" s="100">
        <v>0</v>
      </c>
      <c r="BJ11" s="100">
        <v>0</v>
      </c>
      <c r="BK11" s="100">
        <v>0</v>
      </c>
      <c r="BL11" s="100">
        <v>0</v>
      </c>
      <c r="BM11" s="100">
        <v>0</v>
      </c>
      <c r="BN11" s="100">
        <v>0</v>
      </c>
      <c r="BO11" s="100">
        <v>0</v>
      </c>
      <c r="BP11" s="100">
        <v>0</v>
      </c>
      <c r="BQ11" s="100">
        <v>0</v>
      </c>
      <c r="BR11" s="100">
        <v>0</v>
      </c>
      <c r="BS11" s="100">
        <v>0</v>
      </c>
      <c r="BT11" s="100">
        <v>0</v>
      </c>
      <c r="BU11" s="100">
        <v>0</v>
      </c>
      <c r="BV11" s="100">
        <v>0</v>
      </c>
      <c r="BW11" s="100">
        <v>0</v>
      </c>
      <c r="BX11" s="100">
        <v>0</v>
      </c>
      <c r="BY11" s="100">
        <v>0</v>
      </c>
      <c r="BZ11" s="100">
        <v>0</v>
      </c>
      <c r="CA11" s="100">
        <v>0</v>
      </c>
      <c r="CB11" s="100">
        <v>0</v>
      </c>
      <c r="CC11" s="100">
        <v>0</v>
      </c>
      <c r="CD11" s="100">
        <v>0</v>
      </c>
      <c r="CE11" s="100">
        <v>0</v>
      </c>
      <c r="CF11" s="100">
        <v>0</v>
      </c>
      <c r="CG11" s="100">
        <v>0</v>
      </c>
      <c r="CH11" s="100">
        <v>0</v>
      </c>
      <c r="CI11" s="100">
        <v>0</v>
      </c>
      <c r="CJ11" s="100">
        <v>0</v>
      </c>
      <c r="CK11" s="100">
        <v>0</v>
      </c>
      <c r="CL11" s="100">
        <v>0</v>
      </c>
      <c r="CM11" s="100">
        <v>0</v>
      </c>
      <c r="CN11" s="100">
        <v>0</v>
      </c>
      <c r="CO11" s="100">
        <v>0</v>
      </c>
      <c r="CP11" s="100">
        <v>0</v>
      </c>
      <c r="CQ11" s="100">
        <v>0</v>
      </c>
      <c r="CR11" s="100">
        <v>0</v>
      </c>
      <c r="CS11" s="100">
        <v>0</v>
      </c>
      <c r="CT11" s="100">
        <v>0</v>
      </c>
      <c r="CU11" s="100">
        <v>0</v>
      </c>
    </row>
    <row r="12" spans="1:99">
      <c r="C12" s="99" t="s">
        <v>178</v>
      </c>
      <c r="D12" s="100">
        <v>6</v>
      </c>
      <c r="E12" s="100">
        <v>3376.7999999999997</v>
      </c>
      <c r="F12" s="100">
        <v>7</v>
      </c>
      <c r="G12" s="100">
        <v>3939.5999999999995</v>
      </c>
      <c r="H12" s="100">
        <v>4</v>
      </c>
      <c r="I12" s="100">
        <v>2251.1999999999998</v>
      </c>
      <c r="J12" s="100">
        <v>8</v>
      </c>
      <c r="K12" s="100">
        <v>4502.3999999999996</v>
      </c>
      <c r="L12" s="100">
        <v>0</v>
      </c>
      <c r="M12" s="100">
        <v>0</v>
      </c>
      <c r="N12" s="100">
        <v>0</v>
      </c>
      <c r="O12" s="100">
        <v>0</v>
      </c>
      <c r="P12" s="100">
        <v>0</v>
      </c>
      <c r="Q12" s="100">
        <v>0</v>
      </c>
      <c r="R12" s="100">
        <v>0</v>
      </c>
      <c r="S12" s="100">
        <v>0</v>
      </c>
      <c r="T12" s="100">
        <v>0</v>
      </c>
      <c r="U12" s="100">
        <v>0</v>
      </c>
      <c r="V12" s="100">
        <v>0</v>
      </c>
      <c r="W12" s="100">
        <v>0</v>
      </c>
      <c r="X12" s="100">
        <v>0</v>
      </c>
      <c r="Y12" s="100">
        <v>0</v>
      </c>
      <c r="Z12" s="100">
        <v>0</v>
      </c>
      <c r="AA12" s="100">
        <v>0</v>
      </c>
      <c r="AB12" s="100">
        <v>0</v>
      </c>
      <c r="AC12" s="100">
        <v>0</v>
      </c>
      <c r="AD12" s="100">
        <v>0</v>
      </c>
      <c r="AE12" s="100">
        <v>0</v>
      </c>
      <c r="AF12" s="100">
        <v>0</v>
      </c>
      <c r="AG12" s="100">
        <v>0</v>
      </c>
      <c r="AH12" s="100">
        <v>0</v>
      </c>
      <c r="AI12" s="100">
        <v>0</v>
      </c>
      <c r="AJ12" s="100">
        <v>0</v>
      </c>
      <c r="AK12" s="100">
        <v>0</v>
      </c>
      <c r="AL12" s="100">
        <v>0</v>
      </c>
      <c r="AM12" s="100">
        <v>0</v>
      </c>
      <c r="AN12" s="100">
        <v>0</v>
      </c>
      <c r="AO12" s="100">
        <v>0</v>
      </c>
      <c r="AP12" s="100">
        <v>0</v>
      </c>
      <c r="AQ12" s="100">
        <v>0</v>
      </c>
      <c r="AR12" s="100">
        <v>0</v>
      </c>
      <c r="AS12" s="100">
        <v>0</v>
      </c>
      <c r="AT12" s="100">
        <v>0</v>
      </c>
      <c r="AU12" s="100">
        <v>0</v>
      </c>
      <c r="AV12" s="100">
        <v>0</v>
      </c>
      <c r="AW12" s="100">
        <v>0</v>
      </c>
      <c r="AX12" s="100">
        <v>0</v>
      </c>
      <c r="AY12" s="100">
        <v>0</v>
      </c>
      <c r="AZ12" s="100">
        <v>0</v>
      </c>
      <c r="BA12" s="100">
        <v>0</v>
      </c>
      <c r="BB12" s="100">
        <v>0</v>
      </c>
      <c r="BC12" s="100">
        <v>0</v>
      </c>
      <c r="BD12" s="100">
        <v>0</v>
      </c>
      <c r="BE12" s="100">
        <v>0</v>
      </c>
      <c r="BF12" s="100">
        <v>0</v>
      </c>
      <c r="BG12" s="100">
        <v>0</v>
      </c>
      <c r="BH12" s="100">
        <v>0</v>
      </c>
      <c r="BI12" s="100">
        <v>0</v>
      </c>
      <c r="BJ12" s="100">
        <v>0</v>
      </c>
      <c r="BK12" s="100">
        <v>0</v>
      </c>
      <c r="BL12" s="100">
        <v>0</v>
      </c>
      <c r="BM12" s="100">
        <v>0</v>
      </c>
      <c r="BN12" s="100">
        <v>0</v>
      </c>
      <c r="BO12" s="100">
        <v>0</v>
      </c>
      <c r="BP12" s="100">
        <v>0</v>
      </c>
      <c r="BQ12" s="100">
        <v>0</v>
      </c>
      <c r="BR12" s="100">
        <v>0</v>
      </c>
      <c r="BS12" s="100">
        <v>0</v>
      </c>
      <c r="BT12" s="100">
        <v>0</v>
      </c>
      <c r="BU12" s="100">
        <v>0</v>
      </c>
      <c r="BV12" s="100">
        <v>0</v>
      </c>
      <c r="BW12" s="100">
        <v>0</v>
      </c>
      <c r="BX12" s="100">
        <v>0</v>
      </c>
      <c r="BY12" s="100">
        <v>0</v>
      </c>
      <c r="BZ12" s="100">
        <v>0</v>
      </c>
      <c r="CA12" s="100">
        <v>0</v>
      </c>
      <c r="CB12" s="100">
        <v>0</v>
      </c>
      <c r="CC12" s="100">
        <v>0</v>
      </c>
      <c r="CD12" s="100">
        <v>0</v>
      </c>
      <c r="CE12" s="100">
        <v>0</v>
      </c>
      <c r="CF12" s="100">
        <v>0</v>
      </c>
      <c r="CG12" s="100">
        <v>0</v>
      </c>
      <c r="CH12" s="100">
        <v>0</v>
      </c>
      <c r="CI12" s="100">
        <v>0</v>
      </c>
      <c r="CJ12" s="100">
        <v>0</v>
      </c>
      <c r="CK12" s="100">
        <v>0</v>
      </c>
      <c r="CL12" s="100">
        <v>0</v>
      </c>
      <c r="CM12" s="100">
        <v>0</v>
      </c>
      <c r="CN12" s="100">
        <v>0</v>
      </c>
      <c r="CO12" s="100">
        <v>0</v>
      </c>
      <c r="CP12" s="100">
        <v>0</v>
      </c>
      <c r="CQ12" s="100">
        <v>0</v>
      </c>
      <c r="CR12" s="100">
        <v>0</v>
      </c>
      <c r="CS12" s="100">
        <v>0</v>
      </c>
      <c r="CT12" s="100">
        <v>0</v>
      </c>
      <c r="CU12" s="100">
        <v>0</v>
      </c>
    </row>
    <row r="13" spans="1:99">
      <c r="C13" s="99" t="s">
        <v>179</v>
      </c>
      <c r="D13" s="100">
        <v>6</v>
      </c>
      <c r="E13" s="100">
        <v>511.20000000000005</v>
      </c>
      <c r="F13" s="100">
        <v>7</v>
      </c>
      <c r="G13" s="100">
        <v>596.4</v>
      </c>
      <c r="H13" s="100">
        <v>4</v>
      </c>
      <c r="I13" s="100">
        <v>340.8</v>
      </c>
      <c r="J13" s="100">
        <v>7</v>
      </c>
      <c r="K13" s="100">
        <v>596.4</v>
      </c>
      <c r="L13" s="100">
        <v>0</v>
      </c>
      <c r="M13" s="100">
        <v>0</v>
      </c>
      <c r="N13" s="100">
        <v>0</v>
      </c>
      <c r="O13" s="100">
        <v>0</v>
      </c>
      <c r="P13" s="100">
        <v>0</v>
      </c>
      <c r="Q13" s="100">
        <v>0</v>
      </c>
      <c r="R13" s="100">
        <v>0</v>
      </c>
      <c r="S13" s="100">
        <v>0</v>
      </c>
      <c r="T13" s="100">
        <v>0</v>
      </c>
      <c r="U13" s="100">
        <v>0</v>
      </c>
      <c r="V13" s="100">
        <v>0</v>
      </c>
      <c r="W13" s="100">
        <v>0</v>
      </c>
      <c r="X13" s="100">
        <v>0</v>
      </c>
      <c r="Y13" s="100">
        <v>0</v>
      </c>
      <c r="Z13" s="100">
        <v>0</v>
      </c>
      <c r="AA13" s="100">
        <v>0</v>
      </c>
      <c r="AB13" s="100">
        <v>0</v>
      </c>
      <c r="AC13" s="100">
        <v>0</v>
      </c>
      <c r="AD13" s="100">
        <v>0</v>
      </c>
      <c r="AE13" s="100">
        <v>0</v>
      </c>
      <c r="AF13" s="100">
        <v>0</v>
      </c>
      <c r="AG13" s="100">
        <v>0</v>
      </c>
      <c r="AH13" s="100">
        <v>0</v>
      </c>
      <c r="AI13" s="100">
        <v>0</v>
      </c>
      <c r="AJ13" s="100">
        <v>0</v>
      </c>
      <c r="AK13" s="100">
        <v>0</v>
      </c>
      <c r="AL13" s="100">
        <v>0</v>
      </c>
      <c r="AM13" s="100">
        <v>0</v>
      </c>
      <c r="AN13" s="100">
        <v>0</v>
      </c>
      <c r="AO13" s="100">
        <v>0</v>
      </c>
      <c r="AP13" s="100">
        <v>0</v>
      </c>
      <c r="AQ13" s="100">
        <v>0</v>
      </c>
      <c r="AR13" s="100">
        <v>0</v>
      </c>
      <c r="AS13" s="100">
        <v>0</v>
      </c>
      <c r="AT13" s="100">
        <v>0</v>
      </c>
      <c r="AU13" s="100">
        <v>0</v>
      </c>
      <c r="AV13" s="100">
        <v>0</v>
      </c>
      <c r="AW13" s="100">
        <v>0</v>
      </c>
      <c r="AX13" s="100">
        <v>0</v>
      </c>
      <c r="AY13" s="100">
        <v>0</v>
      </c>
      <c r="AZ13" s="100">
        <v>0</v>
      </c>
      <c r="BA13" s="100">
        <v>0</v>
      </c>
      <c r="BB13" s="100">
        <v>0</v>
      </c>
      <c r="BC13" s="100">
        <v>0</v>
      </c>
      <c r="BD13" s="100">
        <v>0</v>
      </c>
      <c r="BE13" s="100">
        <v>0</v>
      </c>
      <c r="BF13" s="100">
        <v>0</v>
      </c>
      <c r="BG13" s="100">
        <v>0</v>
      </c>
      <c r="BH13" s="100">
        <v>0</v>
      </c>
      <c r="BI13" s="100">
        <v>0</v>
      </c>
      <c r="BJ13" s="100">
        <v>0</v>
      </c>
      <c r="BK13" s="100">
        <v>0</v>
      </c>
      <c r="BL13" s="100">
        <v>0</v>
      </c>
      <c r="BM13" s="100">
        <v>0</v>
      </c>
      <c r="BN13" s="100">
        <v>0</v>
      </c>
      <c r="BO13" s="100">
        <v>0</v>
      </c>
      <c r="BP13" s="100">
        <v>0</v>
      </c>
      <c r="BQ13" s="100">
        <v>0</v>
      </c>
      <c r="BR13" s="100">
        <v>0</v>
      </c>
      <c r="BS13" s="100">
        <v>0</v>
      </c>
      <c r="BT13" s="100">
        <v>0</v>
      </c>
      <c r="BU13" s="100">
        <v>0</v>
      </c>
      <c r="BV13" s="100">
        <v>0</v>
      </c>
      <c r="BW13" s="100">
        <v>0</v>
      </c>
      <c r="BX13" s="100">
        <v>0</v>
      </c>
      <c r="BY13" s="100">
        <v>0</v>
      </c>
      <c r="BZ13" s="100">
        <v>0</v>
      </c>
      <c r="CA13" s="100">
        <v>0</v>
      </c>
      <c r="CB13" s="100">
        <v>0</v>
      </c>
      <c r="CC13" s="100">
        <v>0</v>
      </c>
      <c r="CD13" s="100">
        <v>0</v>
      </c>
      <c r="CE13" s="100">
        <v>0</v>
      </c>
      <c r="CF13" s="100">
        <v>0</v>
      </c>
      <c r="CG13" s="100">
        <v>0</v>
      </c>
      <c r="CH13" s="100">
        <v>0</v>
      </c>
      <c r="CI13" s="100">
        <v>0</v>
      </c>
      <c r="CJ13" s="100">
        <v>0</v>
      </c>
      <c r="CK13" s="100">
        <v>0</v>
      </c>
      <c r="CL13" s="100">
        <v>0</v>
      </c>
      <c r="CM13" s="100">
        <v>0</v>
      </c>
      <c r="CN13" s="100">
        <v>0</v>
      </c>
      <c r="CO13" s="100">
        <v>0</v>
      </c>
      <c r="CP13" s="100">
        <v>0</v>
      </c>
      <c r="CQ13" s="100">
        <v>0</v>
      </c>
      <c r="CR13" s="100">
        <v>0</v>
      </c>
      <c r="CS13" s="100">
        <v>0</v>
      </c>
      <c r="CT13" s="100">
        <v>0</v>
      </c>
      <c r="CU13" s="100">
        <v>0</v>
      </c>
    </row>
    <row r="14" spans="1:99">
      <c r="C14" s="99" t="s">
        <v>180</v>
      </c>
      <c r="D14" s="100">
        <v>5</v>
      </c>
      <c r="E14" s="100">
        <v>2442</v>
      </c>
      <c r="F14" s="100">
        <v>7</v>
      </c>
      <c r="G14" s="100">
        <v>3418.7999999999997</v>
      </c>
      <c r="H14" s="100">
        <v>4</v>
      </c>
      <c r="I14" s="100">
        <v>1953.6</v>
      </c>
      <c r="J14" s="100">
        <v>8</v>
      </c>
      <c r="K14" s="100">
        <v>3907.2</v>
      </c>
      <c r="L14" s="100">
        <v>0</v>
      </c>
      <c r="M14" s="100">
        <v>0</v>
      </c>
      <c r="N14" s="100">
        <v>0</v>
      </c>
      <c r="O14" s="100">
        <v>0</v>
      </c>
      <c r="P14" s="100">
        <v>0</v>
      </c>
      <c r="Q14" s="100">
        <v>0</v>
      </c>
      <c r="R14" s="100">
        <v>0</v>
      </c>
      <c r="S14" s="100">
        <v>0</v>
      </c>
      <c r="T14" s="100">
        <v>0</v>
      </c>
      <c r="U14" s="100">
        <v>0</v>
      </c>
      <c r="V14" s="100">
        <v>0</v>
      </c>
      <c r="W14" s="100">
        <v>0</v>
      </c>
      <c r="X14" s="100">
        <v>0</v>
      </c>
      <c r="Y14" s="100">
        <v>0</v>
      </c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0">
        <v>0</v>
      </c>
      <c r="AK14" s="100">
        <v>0</v>
      </c>
      <c r="AL14" s="100">
        <v>0</v>
      </c>
      <c r="AM14" s="100">
        <v>0</v>
      </c>
      <c r="AN14" s="100">
        <v>0</v>
      </c>
      <c r="AO14" s="100">
        <v>0</v>
      </c>
      <c r="AP14" s="100">
        <v>0</v>
      </c>
      <c r="AQ14" s="100">
        <v>0</v>
      </c>
      <c r="AR14" s="100">
        <v>0</v>
      </c>
      <c r="AS14" s="100">
        <v>0</v>
      </c>
      <c r="AT14" s="100">
        <v>0</v>
      </c>
      <c r="AU14" s="100">
        <v>0</v>
      </c>
      <c r="AV14" s="100">
        <v>0</v>
      </c>
      <c r="AW14" s="100">
        <v>0</v>
      </c>
      <c r="AX14" s="100">
        <v>0</v>
      </c>
      <c r="AY14" s="100">
        <v>0</v>
      </c>
      <c r="AZ14" s="100">
        <v>0</v>
      </c>
      <c r="BA14" s="100">
        <v>0</v>
      </c>
      <c r="BB14" s="100">
        <v>0</v>
      </c>
      <c r="BC14" s="100">
        <v>0</v>
      </c>
      <c r="BD14" s="100">
        <v>0</v>
      </c>
      <c r="BE14" s="100">
        <v>0</v>
      </c>
      <c r="BF14" s="100">
        <v>0</v>
      </c>
      <c r="BG14" s="100">
        <v>0</v>
      </c>
      <c r="BH14" s="100">
        <v>0</v>
      </c>
      <c r="BI14" s="100">
        <v>0</v>
      </c>
      <c r="BJ14" s="100">
        <v>0</v>
      </c>
      <c r="BK14" s="100">
        <v>0</v>
      </c>
      <c r="BL14" s="100">
        <v>0</v>
      </c>
      <c r="BM14" s="100">
        <v>0</v>
      </c>
      <c r="BN14" s="100">
        <v>0</v>
      </c>
      <c r="BO14" s="100">
        <v>0</v>
      </c>
      <c r="BP14" s="100">
        <v>0</v>
      </c>
      <c r="BQ14" s="100">
        <v>0</v>
      </c>
      <c r="BR14" s="100">
        <v>0</v>
      </c>
      <c r="BS14" s="100">
        <v>0</v>
      </c>
      <c r="BT14" s="100">
        <v>0</v>
      </c>
      <c r="BU14" s="100">
        <v>0</v>
      </c>
      <c r="BV14" s="100">
        <v>0</v>
      </c>
      <c r="BW14" s="100">
        <v>0</v>
      </c>
      <c r="BX14" s="100">
        <v>0</v>
      </c>
      <c r="BY14" s="100">
        <v>0</v>
      </c>
      <c r="BZ14" s="100">
        <v>0</v>
      </c>
      <c r="CA14" s="100">
        <v>0</v>
      </c>
      <c r="CB14" s="100">
        <v>0</v>
      </c>
      <c r="CC14" s="100">
        <v>0</v>
      </c>
      <c r="CD14" s="100">
        <v>0</v>
      </c>
      <c r="CE14" s="100">
        <v>0</v>
      </c>
      <c r="CF14" s="100">
        <v>0</v>
      </c>
      <c r="CG14" s="100">
        <v>0</v>
      </c>
      <c r="CH14" s="100">
        <v>0</v>
      </c>
      <c r="CI14" s="100">
        <v>0</v>
      </c>
      <c r="CJ14" s="100">
        <v>0</v>
      </c>
      <c r="CK14" s="100">
        <v>0</v>
      </c>
      <c r="CL14" s="100">
        <v>0</v>
      </c>
      <c r="CM14" s="100">
        <v>0</v>
      </c>
      <c r="CN14" s="100">
        <v>0</v>
      </c>
      <c r="CO14" s="100">
        <v>0</v>
      </c>
      <c r="CP14" s="100">
        <v>0</v>
      </c>
      <c r="CQ14" s="100">
        <v>0</v>
      </c>
      <c r="CR14" s="100">
        <v>0</v>
      </c>
      <c r="CS14" s="100">
        <v>0</v>
      </c>
      <c r="CT14" s="100">
        <v>0</v>
      </c>
      <c r="CU14" s="100">
        <v>0</v>
      </c>
    </row>
    <row r="15" spans="1:99">
      <c r="C15" s="99" t="s">
        <v>181</v>
      </c>
      <c r="D15" s="100">
        <v>6</v>
      </c>
      <c r="E15" s="100">
        <v>4579.2</v>
      </c>
      <c r="F15" s="100">
        <v>7</v>
      </c>
      <c r="G15" s="100">
        <v>5342.4</v>
      </c>
      <c r="H15" s="100">
        <v>4</v>
      </c>
      <c r="I15" s="100">
        <v>3052.7999999999997</v>
      </c>
      <c r="J15" s="100">
        <v>8</v>
      </c>
      <c r="K15" s="100">
        <v>6105.5999999999995</v>
      </c>
      <c r="L15" s="100">
        <v>0</v>
      </c>
      <c r="M15" s="100">
        <v>0</v>
      </c>
      <c r="N15" s="100">
        <v>0</v>
      </c>
      <c r="O15" s="100">
        <v>0</v>
      </c>
      <c r="P15" s="100">
        <v>0</v>
      </c>
      <c r="Q15" s="100">
        <v>0</v>
      </c>
      <c r="R15" s="100">
        <v>0</v>
      </c>
      <c r="S15" s="100">
        <v>0</v>
      </c>
      <c r="T15" s="100">
        <v>0</v>
      </c>
      <c r="U15" s="100">
        <v>0</v>
      </c>
      <c r="V15" s="100">
        <v>0</v>
      </c>
      <c r="W15" s="100">
        <v>0</v>
      </c>
      <c r="X15" s="100">
        <v>0</v>
      </c>
      <c r="Y15" s="100">
        <v>0</v>
      </c>
      <c r="Z15" s="100">
        <v>0</v>
      </c>
      <c r="AA15" s="100">
        <v>0</v>
      </c>
      <c r="AB15" s="100">
        <v>0</v>
      </c>
      <c r="AC15" s="100">
        <v>0</v>
      </c>
      <c r="AD15" s="100">
        <v>0</v>
      </c>
      <c r="AE15" s="100">
        <v>0</v>
      </c>
      <c r="AF15" s="100">
        <v>0</v>
      </c>
      <c r="AG15" s="100">
        <v>0</v>
      </c>
      <c r="AH15" s="100">
        <v>0</v>
      </c>
      <c r="AI15" s="100">
        <v>0</v>
      </c>
      <c r="AJ15" s="100">
        <v>0</v>
      </c>
      <c r="AK15" s="100">
        <v>0</v>
      </c>
      <c r="AL15" s="100">
        <v>0</v>
      </c>
      <c r="AM15" s="100">
        <v>0</v>
      </c>
      <c r="AN15" s="100">
        <v>0</v>
      </c>
      <c r="AO15" s="100">
        <v>0</v>
      </c>
      <c r="AP15" s="100">
        <v>0</v>
      </c>
      <c r="AQ15" s="100">
        <v>0</v>
      </c>
      <c r="AR15" s="100">
        <v>0</v>
      </c>
      <c r="AS15" s="100">
        <v>0</v>
      </c>
      <c r="AT15" s="100">
        <v>0</v>
      </c>
      <c r="AU15" s="100">
        <v>0</v>
      </c>
      <c r="AV15" s="100">
        <v>0</v>
      </c>
      <c r="AW15" s="100">
        <v>0</v>
      </c>
      <c r="AX15" s="100">
        <v>0</v>
      </c>
      <c r="AY15" s="100">
        <v>0</v>
      </c>
      <c r="AZ15" s="100">
        <v>0</v>
      </c>
      <c r="BA15" s="100">
        <v>0</v>
      </c>
      <c r="BB15" s="100">
        <v>0</v>
      </c>
      <c r="BC15" s="100">
        <v>0</v>
      </c>
      <c r="BD15" s="100">
        <v>0</v>
      </c>
      <c r="BE15" s="100">
        <v>0</v>
      </c>
      <c r="BF15" s="100">
        <v>0</v>
      </c>
      <c r="BG15" s="100">
        <v>0</v>
      </c>
      <c r="BH15" s="100">
        <v>0</v>
      </c>
      <c r="BI15" s="100">
        <v>0</v>
      </c>
      <c r="BJ15" s="100">
        <v>0</v>
      </c>
      <c r="BK15" s="100">
        <v>0</v>
      </c>
      <c r="BL15" s="100">
        <v>0</v>
      </c>
      <c r="BM15" s="100">
        <v>0</v>
      </c>
      <c r="BN15" s="100">
        <v>0</v>
      </c>
      <c r="BO15" s="100">
        <v>0</v>
      </c>
      <c r="BP15" s="100">
        <v>0</v>
      </c>
      <c r="BQ15" s="100">
        <v>0</v>
      </c>
      <c r="BR15" s="100">
        <v>0</v>
      </c>
      <c r="BS15" s="100">
        <v>0</v>
      </c>
      <c r="BT15" s="100">
        <v>0</v>
      </c>
      <c r="BU15" s="100">
        <v>0</v>
      </c>
      <c r="BV15" s="100">
        <v>0</v>
      </c>
      <c r="BW15" s="100">
        <v>0</v>
      </c>
      <c r="BX15" s="100">
        <v>0</v>
      </c>
      <c r="BY15" s="100">
        <v>0</v>
      </c>
      <c r="BZ15" s="100">
        <v>0</v>
      </c>
      <c r="CA15" s="100">
        <v>0</v>
      </c>
      <c r="CB15" s="100">
        <v>0</v>
      </c>
      <c r="CC15" s="100">
        <v>0</v>
      </c>
      <c r="CD15" s="100">
        <v>0</v>
      </c>
      <c r="CE15" s="100">
        <v>0</v>
      </c>
      <c r="CF15" s="100">
        <v>0</v>
      </c>
      <c r="CG15" s="100">
        <v>0</v>
      </c>
      <c r="CH15" s="100">
        <v>0</v>
      </c>
      <c r="CI15" s="100">
        <v>0</v>
      </c>
      <c r="CJ15" s="100">
        <v>0</v>
      </c>
      <c r="CK15" s="100">
        <v>0</v>
      </c>
      <c r="CL15" s="100">
        <v>0</v>
      </c>
      <c r="CM15" s="100">
        <v>0</v>
      </c>
      <c r="CN15" s="100">
        <v>0</v>
      </c>
      <c r="CO15" s="100">
        <v>0</v>
      </c>
      <c r="CP15" s="100">
        <v>0</v>
      </c>
      <c r="CQ15" s="100">
        <v>0</v>
      </c>
      <c r="CR15" s="100">
        <v>0</v>
      </c>
      <c r="CS15" s="100">
        <v>0</v>
      </c>
      <c r="CT15" s="100">
        <v>0</v>
      </c>
      <c r="CU15" s="100">
        <v>0</v>
      </c>
    </row>
    <row r="16" spans="1:99">
      <c r="C16" s="99" t="s">
        <v>182</v>
      </c>
      <c r="D16" s="100">
        <v>6</v>
      </c>
      <c r="E16" s="100">
        <v>2044.8000000000002</v>
      </c>
      <c r="F16" s="100">
        <v>6</v>
      </c>
      <c r="G16" s="100">
        <v>2044.8000000000002</v>
      </c>
      <c r="H16" s="100">
        <v>4</v>
      </c>
      <c r="I16" s="100">
        <v>1363.2</v>
      </c>
      <c r="J16" s="100">
        <v>8</v>
      </c>
      <c r="K16" s="100">
        <v>2726.4</v>
      </c>
      <c r="L16" s="100">
        <v>0</v>
      </c>
      <c r="M16" s="100">
        <v>0</v>
      </c>
      <c r="N16" s="100">
        <v>0</v>
      </c>
      <c r="O16" s="100">
        <v>0</v>
      </c>
      <c r="P16" s="100">
        <v>0</v>
      </c>
      <c r="Q16" s="100">
        <v>0</v>
      </c>
      <c r="R16" s="100">
        <v>0</v>
      </c>
      <c r="S16" s="100">
        <v>0</v>
      </c>
      <c r="T16" s="100">
        <v>0</v>
      </c>
      <c r="U16" s="100">
        <v>0</v>
      </c>
      <c r="V16" s="100">
        <v>0</v>
      </c>
      <c r="W16" s="100">
        <v>0</v>
      </c>
      <c r="X16" s="100">
        <v>0</v>
      </c>
      <c r="Y16" s="100">
        <v>0</v>
      </c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0">
        <v>0</v>
      </c>
      <c r="AI16" s="100">
        <v>0</v>
      </c>
      <c r="AJ16" s="100">
        <v>0</v>
      </c>
      <c r="AK16" s="100">
        <v>0</v>
      </c>
      <c r="AL16" s="100">
        <v>0</v>
      </c>
      <c r="AM16" s="100">
        <v>0</v>
      </c>
      <c r="AN16" s="100">
        <v>0</v>
      </c>
      <c r="AO16" s="100">
        <v>0</v>
      </c>
      <c r="AP16" s="100">
        <v>0</v>
      </c>
      <c r="AQ16" s="100">
        <v>0</v>
      </c>
      <c r="AR16" s="100">
        <v>0</v>
      </c>
      <c r="AS16" s="100">
        <v>0</v>
      </c>
      <c r="AT16" s="100">
        <v>0</v>
      </c>
      <c r="AU16" s="100">
        <v>0</v>
      </c>
      <c r="AV16" s="100">
        <v>0</v>
      </c>
      <c r="AW16" s="100">
        <v>0</v>
      </c>
      <c r="AX16" s="100">
        <v>0</v>
      </c>
      <c r="AY16" s="100">
        <v>0</v>
      </c>
      <c r="AZ16" s="100">
        <v>0</v>
      </c>
      <c r="BA16" s="100">
        <v>0</v>
      </c>
      <c r="BB16" s="100">
        <v>0</v>
      </c>
      <c r="BC16" s="100">
        <v>0</v>
      </c>
      <c r="BD16" s="100">
        <v>0</v>
      </c>
      <c r="BE16" s="100">
        <v>0</v>
      </c>
      <c r="BF16" s="100">
        <v>0</v>
      </c>
      <c r="BG16" s="100">
        <v>0</v>
      </c>
      <c r="BH16" s="100">
        <v>0</v>
      </c>
      <c r="BI16" s="100">
        <v>0</v>
      </c>
      <c r="BJ16" s="100">
        <v>0</v>
      </c>
      <c r="BK16" s="100">
        <v>0</v>
      </c>
      <c r="BL16" s="100">
        <v>0</v>
      </c>
      <c r="BM16" s="100">
        <v>0</v>
      </c>
      <c r="BN16" s="100">
        <v>0</v>
      </c>
      <c r="BO16" s="100">
        <v>0</v>
      </c>
      <c r="BP16" s="100">
        <v>0</v>
      </c>
      <c r="BQ16" s="100">
        <v>0</v>
      </c>
      <c r="BR16" s="100">
        <v>0</v>
      </c>
      <c r="BS16" s="100">
        <v>0</v>
      </c>
      <c r="BT16" s="100">
        <v>0</v>
      </c>
      <c r="BU16" s="100">
        <v>0</v>
      </c>
      <c r="BV16" s="100">
        <v>0</v>
      </c>
      <c r="BW16" s="100">
        <v>0</v>
      </c>
      <c r="BX16" s="100">
        <v>0</v>
      </c>
      <c r="BY16" s="100">
        <v>0</v>
      </c>
      <c r="BZ16" s="100">
        <v>0</v>
      </c>
      <c r="CA16" s="100">
        <v>0</v>
      </c>
      <c r="CB16" s="100">
        <v>0</v>
      </c>
      <c r="CC16" s="100">
        <v>0</v>
      </c>
      <c r="CD16" s="100">
        <v>0</v>
      </c>
      <c r="CE16" s="100">
        <v>0</v>
      </c>
      <c r="CF16" s="100">
        <v>0</v>
      </c>
      <c r="CG16" s="100">
        <v>0</v>
      </c>
      <c r="CH16" s="100">
        <v>0</v>
      </c>
      <c r="CI16" s="100">
        <v>0</v>
      </c>
      <c r="CJ16" s="100">
        <v>0</v>
      </c>
      <c r="CK16" s="100">
        <v>0</v>
      </c>
      <c r="CL16" s="100">
        <v>0</v>
      </c>
      <c r="CM16" s="100">
        <v>0</v>
      </c>
      <c r="CN16" s="100">
        <v>0</v>
      </c>
      <c r="CO16" s="100">
        <v>0</v>
      </c>
      <c r="CP16" s="100">
        <v>0</v>
      </c>
      <c r="CQ16" s="100">
        <v>0</v>
      </c>
      <c r="CR16" s="100">
        <v>0</v>
      </c>
      <c r="CS16" s="100">
        <v>0</v>
      </c>
      <c r="CT16" s="100">
        <v>0</v>
      </c>
      <c r="CU16" s="100">
        <v>0</v>
      </c>
    </row>
    <row r="17" spans="2:99">
      <c r="C17" s="99" t="s">
        <v>183</v>
      </c>
      <c r="D17" s="100">
        <v>5</v>
      </c>
      <c r="E17" s="100">
        <v>2112</v>
      </c>
      <c r="F17" s="100">
        <v>6</v>
      </c>
      <c r="G17" s="100">
        <v>2534.3999999999996</v>
      </c>
      <c r="H17" s="100">
        <v>5</v>
      </c>
      <c r="I17" s="100">
        <v>2112</v>
      </c>
      <c r="J17" s="100">
        <v>7</v>
      </c>
      <c r="K17" s="100">
        <v>2956.7999999999997</v>
      </c>
      <c r="L17" s="100">
        <v>0</v>
      </c>
      <c r="M17" s="100">
        <v>0</v>
      </c>
      <c r="N17" s="100">
        <v>0</v>
      </c>
      <c r="O17" s="100">
        <v>0</v>
      </c>
      <c r="P17" s="100">
        <v>0</v>
      </c>
      <c r="Q17" s="100">
        <v>0</v>
      </c>
      <c r="R17" s="100">
        <v>0</v>
      </c>
      <c r="S17" s="100">
        <v>0</v>
      </c>
      <c r="T17" s="100">
        <v>0</v>
      </c>
      <c r="U17" s="100">
        <v>0</v>
      </c>
      <c r="V17" s="100">
        <v>0</v>
      </c>
      <c r="W17" s="100">
        <v>0</v>
      </c>
      <c r="X17" s="100">
        <v>0</v>
      </c>
      <c r="Y17" s="100">
        <v>0</v>
      </c>
      <c r="Z17" s="100">
        <v>0</v>
      </c>
      <c r="AA17" s="100">
        <v>0</v>
      </c>
      <c r="AB17" s="100">
        <v>0</v>
      </c>
      <c r="AC17" s="100">
        <v>0</v>
      </c>
      <c r="AD17" s="100">
        <v>0</v>
      </c>
      <c r="AE17" s="100">
        <v>0</v>
      </c>
      <c r="AF17" s="100">
        <v>0</v>
      </c>
      <c r="AG17" s="100">
        <v>0</v>
      </c>
      <c r="AH17" s="100">
        <v>0</v>
      </c>
      <c r="AI17" s="100">
        <v>0</v>
      </c>
      <c r="AJ17" s="100">
        <v>0</v>
      </c>
      <c r="AK17" s="100">
        <v>0</v>
      </c>
      <c r="AL17" s="100">
        <v>0</v>
      </c>
      <c r="AM17" s="100">
        <v>0</v>
      </c>
      <c r="AN17" s="100">
        <v>0</v>
      </c>
      <c r="AO17" s="100">
        <v>0</v>
      </c>
      <c r="AP17" s="100">
        <v>0</v>
      </c>
      <c r="AQ17" s="100">
        <v>0</v>
      </c>
      <c r="AR17" s="100">
        <v>0</v>
      </c>
      <c r="AS17" s="100">
        <v>0</v>
      </c>
      <c r="AT17" s="100">
        <v>0</v>
      </c>
      <c r="AU17" s="100">
        <v>0</v>
      </c>
      <c r="AV17" s="100">
        <v>0</v>
      </c>
      <c r="AW17" s="100">
        <v>0</v>
      </c>
      <c r="AX17" s="100">
        <v>0</v>
      </c>
      <c r="AY17" s="100">
        <v>0</v>
      </c>
      <c r="AZ17" s="100">
        <v>0</v>
      </c>
      <c r="BA17" s="100">
        <v>0</v>
      </c>
      <c r="BB17" s="100">
        <v>0</v>
      </c>
      <c r="BC17" s="100">
        <v>0</v>
      </c>
      <c r="BD17" s="100">
        <v>0</v>
      </c>
      <c r="BE17" s="100">
        <v>0</v>
      </c>
      <c r="BF17" s="100">
        <v>0</v>
      </c>
      <c r="BG17" s="100">
        <v>0</v>
      </c>
      <c r="BH17" s="100">
        <v>0</v>
      </c>
      <c r="BI17" s="100">
        <v>0</v>
      </c>
      <c r="BJ17" s="100">
        <v>0</v>
      </c>
      <c r="BK17" s="100">
        <v>0</v>
      </c>
      <c r="BL17" s="100">
        <v>0</v>
      </c>
      <c r="BM17" s="100">
        <v>0</v>
      </c>
      <c r="BN17" s="100">
        <v>0</v>
      </c>
      <c r="BO17" s="100">
        <v>0</v>
      </c>
      <c r="BP17" s="100">
        <v>0</v>
      </c>
      <c r="BQ17" s="100">
        <v>0</v>
      </c>
      <c r="BR17" s="100">
        <v>0</v>
      </c>
      <c r="BS17" s="100">
        <v>0</v>
      </c>
      <c r="BT17" s="100">
        <v>0</v>
      </c>
      <c r="BU17" s="100">
        <v>0</v>
      </c>
      <c r="BV17" s="100">
        <v>0</v>
      </c>
      <c r="BW17" s="100">
        <v>0</v>
      </c>
      <c r="BX17" s="100">
        <v>0</v>
      </c>
      <c r="BY17" s="100">
        <v>0</v>
      </c>
      <c r="BZ17" s="100">
        <v>0</v>
      </c>
      <c r="CA17" s="100">
        <v>0</v>
      </c>
      <c r="CB17" s="100">
        <v>0</v>
      </c>
      <c r="CC17" s="100">
        <v>0</v>
      </c>
      <c r="CD17" s="100">
        <v>0</v>
      </c>
      <c r="CE17" s="100">
        <v>0</v>
      </c>
      <c r="CF17" s="100">
        <v>0</v>
      </c>
      <c r="CG17" s="100">
        <v>0</v>
      </c>
      <c r="CH17" s="100">
        <v>0</v>
      </c>
      <c r="CI17" s="100">
        <v>0</v>
      </c>
      <c r="CJ17" s="100">
        <v>0</v>
      </c>
      <c r="CK17" s="100">
        <v>0</v>
      </c>
      <c r="CL17" s="100">
        <v>0</v>
      </c>
      <c r="CM17" s="100">
        <v>0</v>
      </c>
      <c r="CN17" s="100">
        <v>0</v>
      </c>
      <c r="CO17" s="100">
        <v>0</v>
      </c>
      <c r="CP17" s="100">
        <v>0</v>
      </c>
      <c r="CQ17" s="100">
        <v>0</v>
      </c>
      <c r="CR17" s="100">
        <v>0</v>
      </c>
      <c r="CS17" s="100">
        <v>0</v>
      </c>
      <c r="CT17" s="100">
        <v>0</v>
      </c>
      <c r="CU17" s="100">
        <v>0</v>
      </c>
    </row>
    <row r="18" spans="2:99">
      <c r="C18" s="99" t="s">
        <v>184</v>
      </c>
      <c r="D18" s="100">
        <v>5</v>
      </c>
      <c r="E18" s="100">
        <v>3264</v>
      </c>
      <c r="F18" s="100">
        <v>7</v>
      </c>
      <c r="G18" s="100">
        <v>4569.5999999999995</v>
      </c>
      <c r="H18" s="100">
        <v>5</v>
      </c>
      <c r="I18" s="100">
        <v>3264</v>
      </c>
      <c r="J18" s="100">
        <v>8</v>
      </c>
      <c r="K18" s="100">
        <v>5222.3999999999996</v>
      </c>
      <c r="L18" s="100">
        <v>0</v>
      </c>
      <c r="M18" s="100">
        <v>0</v>
      </c>
      <c r="N18" s="100">
        <v>0</v>
      </c>
      <c r="O18" s="100">
        <v>0</v>
      </c>
      <c r="P18" s="100">
        <v>0</v>
      </c>
      <c r="Q18" s="100">
        <v>0</v>
      </c>
      <c r="R18" s="100">
        <v>0</v>
      </c>
      <c r="S18" s="100">
        <v>0</v>
      </c>
      <c r="T18" s="100">
        <v>0</v>
      </c>
      <c r="U18" s="100">
        <v>0</v>
      </c>
      <c r="V18" s="100">
        <v>0</v>
      </c>
      <c r="W18" s="100">
        <v>0</v>
      </c>
      <c r="X18" s="100">
        <v>0</v>
      </c>
      <c r="Y18" s="100">
        <v>0</v>
      </c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0">
        <v>0</v>
      </c>
      <c r="AK18" s="100">
        <v>0</v>
      </c>
      <c r="AL18" s="100">
        <v>0</v>
      </c>
      <c r="AM18" s="100">
        <v>0</v>
      </c>
      <c r="AN18" s="100">
        <v>0</v>
      </c>
      <c r="AO18" s="100">
        <v>0</v>
      </c>
      <c r="AP18" s="100">
        <v>0</v>
      </c>
      <c r="AQ18" s="100">
        <v>0</v>
      </c>
      <c r="AR18" s="100">
        <v>0</v>
      </c>
      <c r="AS18" s="100">
        <v>0</v>
      </c>
      <c r="AT18" s="100">
        <v>0</v>
      </c>
      <c r="AU18" s="100">
        <v>0</v>
      </c>
      <c r="AV18" s="100">
        <v>0</v>
      </c>
      <c r="AW18" s="100">
        <v>0</v>
      </c>
      <c r="AX18" s="100">
        <v>0</v>
      </c>
      <c r="AY18" s="100">
        <v>0</v>
      </c>
      <c r="AZ18" s="100">
        <v>0</v>
      </c>
      <c r="BA18" s="100">
        <v>0</v>
      </c>
      <c r="BB18" s="100">
        <v>0</v>
      </c>
      <c r="BC18" s="100">
        <v>0</v>
      </c>
      <c r="BD18" s="100">
        <v>0</v>
      </c>
      <c r="BE18" s="100">
        <v>0</v>
      </c>
      <c r="BF18" s="100">
        <v>0</v>
      </c>
      <c r="BG18" s="100">
        <v>0</v>
      </c>
      <c r="BH18" s="100">
        <v>0</v>
      </c>
      <c r="BI18" s="100">
        <v>0</v>
      </c>
      <c r="BJ18" s="100">
        <v>0</v>
      </c>
      <c r="BK18" s="100">
        <v>0</v>
      </c>
      <c r="BL18" s="100">
        <v>0</v>
      </c>
      <c r="BM18" s="100">
        <v>0</v>
      </c>
      <c r="BN18" s="100">
        <v>0</v>
      </c>
      <c r="BO18" s="100">
        <v>0</v>
      </c>
      <c r="BP18" s="100">
        <v>0</v>
      </c>
      <c r="BQ18" s="100">
        <v>0</v>
      </c>
      <c r="BR18" s="100">
        <v>0</v>
      </c>
      <c r="BS18" s="100">
        <v>0</v>
      </c>
      <c r="BT18" s="100">
        <v>0</v>
      </c>
      <c r="BU18" s="100">
        <v>0</v>
      </c>
      <c r="BV18" s="100">
        <v>0</v>
      </c>
      <c r="BW18" s="100">
        <v>0</v>
      </c>
      <c r="BX18" s="100">
        <v>0</v>
      </c>
      <c r="BY18" s="100">
        <v>0</v>
      </c>
      <c r="BZ18" s="100">
        <v>0</v>
      </c>
      <c r="CA18" s="100">
        <v>0</v>
      </c>
      <c r="CB18" s="100">
        <v>0</v>
      </c>
      <c r="CC18" s="100">
        <v>0</v>
      </c>
      <c r="CD18" s="100">
        <v>0</v>
      </c>
      <c r="CE18" s="100">
        <v>0</v>
      </c>
      <c r="CF18" s="100">
        <v>0</v>
      </c>
      <c r="CG18" s="100">
        <v>0</v>
      </c>
      <c r="CH18" s="100">
        <v>0</v>
      </c>
      <c r="CI18" s="100">
        <v>0</v>
      </c>
      <c r="CJ18" s="100">
        <v>0</v>
      </c>
      <c r="CK18" s="100">
        <v>0</v>
      </c>
      <c r="CL18" s="100">
        <v>0</v>
      </c>
      <c r="CM18" s="100">
        <v>0</v>
      </c>
      <c r="CN18" s="100">
        <v>0</v>
      </c>
      <c r="CO18" s="100">
        <v>0</v>
      </c>
      <c r="CP18" s="100">
        <v>0</v>
      </c>
      <c r="CQ18" s="100">
        <v>0</v>
      </c>
      <c r="CR18" s="100">
        <v>0</v>
      </c>
      <c r="CS18" s="100">
        <v>0</v>
      </c>
      <c r="CT18" s="100">
        <v>0</v>
      </c>
      <c r="CU18" s="100">
        <v>0</v>
      </c>
    </row>
    <row r="19" spans="2:99">
      <c r="C19" s="99" t="s">
        <v>185</v>
      </c>
      <c r="D19" s="100">
        <v>5</v>
      </c>
      <c r="E19" s="100">
        <v>1650</v>
      </c>
      <c r="F19" s="100">
        <v>7</v>
      </c>
      <c r="G19" s="100">
        <v>2310</v>
      </c>
      <c r="H19" s="100">
        <v>5</v>
      </c>
      <c r="I19" s="100">
        <v>1650</v>
      </c>
      <c r="J19" s="100">
        <v>7</v>
      </c>
      <c r="K19" s="100">
        <v>2310</v>
      </c>
      <c r="L19" s="100">
        <v>0</v>
      </c>
      <c r="M19" s="100">
        <v>0</v>
      </c>
      <c r="N19" s="100">
        <v>0</v>
      </c>
      <c r="O19" s="100">
        <v>0</v>
      </c>
      <c r="P19" s="100">
        <v>0</v>
      </c>
      <c r="Q19" s="100">
        <v>0</v>
      </c>
      <c r="R19" s="100">
        <v>0</v>
      </c>
      <c r="S19" s="100">
        <v>0</v>
      </c>
      <c r="T19" s="100">
        <v>0</v>
      </c>
      <c r="U19" s="100">
        <v>0</v>
      </c>
      <c r="V19" s="100">
        <v>0</v>
      </c>
      <c r="W19" s="100">
        <v>0</v>
      </c>
      <c r="X19" s="100">
        <v>0</v>
      </c>
      <c r="Y19" s="100">
        <v>0</v>
      </c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0">
        <v>0</v>
      </c>
      <c r="AK19" s="100">
        <v>0</v>
      </c>
      <c r="AL19" s="100">
        <v>0</v>
      </c>
      <c r="AM19" s="100">
        <v>0</v>
      </c>
      <c r="AN19" s="100">
        <v>0</v>
      </c>
      <c r="AO19" s="100">
        <v>0</v>
      </c>
      <c r="AP19" s="100">
        <v>0</v>
      </c>
      <c r="AQ19" s="100">
        <v>0</v>
      </c>
      <c r="AR19" s="100">
        <v>0</v>
      </c>
      <c r="AS19" s="100">
        <v>0</v>
      </c>
      <c r="AT19" s="100">
        <v>0</v>
      </c>
      <c r="AU19" s="100">
        <v>0</v>
      </c>
      <c r="AV19" s="100">
        <v>0</v>
      </c>
      <c r="AW19" s="100">
        <v>0</v>
      </c>
      <c r="AX19" s="100">
        <v>0</v>
      </c>
      <c r="AY19" s="100">
        <v>0</v>
      </c>
      <c r="AZ19" s="100">
        <v>0</v>
      </c>
      <c r="BA19" s="100">
        <v>0</v>
      </c>
      <c r="BB19" s="100">
        <v>0</v>
      </c>
      <c r="BC19" s="100">
        <v>0</v>
      </c>
      <c r="BD19" s="100">
        <v>0</v>
      </c>
      <c r="BE19" s="100">
        <v>0</v>
      </c>
      <c r="BF19" s="100">
        <v>0</v>
      </c>
      <c r="BG19" s="100">
        <v>0</v>
      </c>
      <c r="BH19" s="100">
        <v>0</v>
      </c>
      <c r="BI19" s="100">
        <v>0</v>
      </c>
      <c r="BJ19" s="100">
        <v>0</v>
      </c>
      <c r="BK19" s="100">
        <v>0</v>
      </c>
      <c r="BL19" s="100">
        <v>0</v>
      </c>
      <c r="BM19" s="100">
        <v>0</v>
      </c>
      <c r="BN19" s="100">
        <v>0</v>
      </c>
      <c r="BO19" s="100">
        <v>0</v>
      </c>
      <c r="BP19" s="100">
        <v>0</v>
      </c>
      <c r="BQ19" s="100">
        <v>0</v>
      </c>
      <c r="BR19" s="100">
        <v>0</v>
      </c>
      <c r="BS19" s="100">
        <v>0</v>
      </c>
      <c r="BT19" s="100">
        <v>0</v>
      </c>
      <c r="BU19" s="100">
        <v>0</v>
      </c>
      <c r="BV19" s="100">
        <v>0</v>
      </c>
      <c r="BW19" s="100">
        <v>0</v>
      </c>
      <c r="BX19" s="100">
        <v>0</v>
      </c>
      <c r="BY19" s="100">
        <v>0</v>
      </c>
      <c r="BZ19" s="100">
        <v>0</v>
      </c>
      <c r="CA19" s="100">
        <v>0</v>
      </c>
      <c r="CB19" s="100">
        <v>0</v>
      </c>
      <c r="CC19" s="100">
        <v>0</v>
      </c>
      <c r="CD19" s="100">
        <v>0</v>
      </c>
      <c r="CE19" s="100">
        <v>0</v>
      </c>
      <c r="CF19" s="100">
        <v>0</v>
      </c>
      <c r="CG19" s="100">
        <v>0</v>
      </c>
      <c r="CH19" s="100">
        <v>0</v>
      </c>
      <c r="CI19" s="100">
        <v>0</v>
      </c>
      <c r="CJ19" s="100">
        <v>0</v>
      </c>
      <c r="CK19" s="100">
        <v>0</v>
      </c>
      <c r="CL19" s="100">
        <v>0</v>
      </c>
      <c r="CM19" s="100">
        <v>0</v>
      </c>
      <c r="CN19" s="100">
        <v>0</v>
      </c>
      <c r="CO19" s="100">
        <v>0</v>
      </c>
      <c r="CP19" s="100">
        <v>0</v>
      </c>
      <c r="CQ19" s="100">
        <v>0</v>
      </c>
      <c r="CR19" s="100">
        <v>0</v>
      </c>
      <c r="CS19" s="100">
        <v>0</v>
      </c>
      <c r="CT19" s="100">
        <v>0</v>
      </c>
      <c r="CU19" s="100">
        <v>0</v>
      </c>
    </row>
    <row r="20" spans="2:99">
      <c r="B20" s="99" t="s">
        <v>127</v>
      </c>
      <c r="C20" s="99" t="s">
        <v>186</v>
      </c>
      <c r="D20" s="100">
        <v>18</v>
      </c>
      <c r="E20" s="100">
        <v>5162.4000000000005</v>
      </c>
      <c r="F20" s="100">
        <v>16</v>
      </c>
      <c r="G20" s="100">
        <v>4588.8</v>
      </c>
      <c r="H20" s="100">
        <v>9</v>
      </c>
      <c r="I20" s="100">
        <v>2581.2000000000003</v>
      </c>
      <c r="J20" s="100">
        <v>9</v>
      </c>
      <c r="K20" s="100">
        <v>2581.2000000000003</v>
      </c>
      <c r="L20" s="100">
        <v>0</v>
      </c>
      <c r="M20" s="100">
        <v>0</v>
      </c>
      <c r="N20" s="100">
        <v>0</v>
      </c>
      <c r="O20" s="100">
        <v>0</v>
      </c>
      <c r="P20" s="100">
        <v>0</v>
      </c>
      <c r="Q20" s="100">
        <v>0</v>
      </c>
      <c r="R20" s="100">
        <v>0</v>
      </c>
      <c r="S20" s="100">
        <v>0</v>
      </c>
      <c r="T20" s="100">
        <v>0</v>
      </c>
      <c r="U20" s="100">
        <v>0</v>
      </c>
      <c r="V20" s="100">
        <v>0</v>
      </c>
      <c r="W20" s="100">
        <v>0</v>
      </c>
      <c r="X20" s="100">
        <v>0</v>
      </c>
      <c r="Y20" s="100">
        <v>0</v>
      </c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0">
        <v>0</v>
      </c>
      <c r="AK20" s="100">
        <v>0</v>
      </c>
      <c r="AL20" s="100">
        <v>0</v>
      </c>
      <c r="AM20" s="100">
        <v>0</v>
      </c>
      <c r="AN20" s="100">
        <v>0</v>
      </c>
      <c r="AO20" s="100">
        <v>0</v>
      </c>
      <c r="AP20" s="100">
        <v>0</v>
      </c>
      <c r="AQ20" s="100">
        <v>0</v>
      </c>
      <c r="AR20" s="100">
        <v>0</v>
      </c>
      <c r="AS20" s="100">
        <v>0</v>
      </c>
      <c r="AT20" s="100">
        <v>0</v>
      </c>
      <c r="AU20" s="100">
        <v>0</v>
      </c>
      <c r="AV20" s="100">
        <v>0</v>
      </c>
      <c r="AW20" s="100">
        <v>0</v>
      </c>
      <c r="AX20" s="100">
        <v>0</v>
      </c>
      <c r="AY20" s="100">
        <v>0</v>
      </c>
      <c r="AZ20" s="100">
        <v>0</v>
      </c>
      <c r="BA20" s="100">
        <v>0</v>
      </c>
      <c r="BB20" s="100">
        <v>0</v>
      </c>
      <c r="BC20" s="100">
        <v>0</v>
      </c>
      <c r="BD20" s="100">
        <v>0</v>
      </c>
      <c r="BE20" s="100">
        <v>0</v>
      </c>
      <c r="BF20" s="100">
        <v>0</v>
      </c>
      <c r="BG20" s="100">
        <v>0</v>
      </c>
      <c r="BH20" s="100">
        <v>0</v>
      </c>
      <c r="BI20" s="100">
        <v>0</v>
      </c>
      <c r="BJ20" s="100">
        <v>0</v>
      </c>
      <c r="BK20" s="100">
        <v>0</v>
      </c>
      <c r="BL20" s="100">
        <v>0</v>
      </c>
      <c r="BM20" s="100">
        <v>0</v>
      </c>
      <c r="BN20" s="100">
        <v>0</v>
      </c>
      <c r="BO20" s="100">
        <v>0</v>
      </c>
      <c r="BP20" s="100">
        <v>0</v>
      </c>
      <c r="BQ20" s="100">
        <v>0</v>
      </c>
      <c r="BR20" s="100">
        <v>0</v>
      </c>
      <c r="BS20" s="100">
        <v>0</v>
      </c>
      <c r="BT20" s="100">
        <v>0</v>
      </c>
      <c r="BU20" s="100">
        <v>0</v>
      </c>
      <c r="BV20" s="100">
        <v>0</v>
      </c>
      <c r="BW20" s="100">
        <v>0</v>
      </c>
      <c r="BX20" s="100">
        <v>0</v>
      </c>
      <c r="BY20" s="100">
        <v>0</v>
      </c>
      <c r="BZ20" s="100">
        <v>0</v>
      </c>
      <c r="CA20" s="100">
        <v>0</v>
      </c>
      <c r="CB20" s="100">
        <v>0</v>
      </c>
      <c r="CC20" s="100">
        <v>0</v>
      </c>
      <c r="CD20" s="100">
        <v>0</v>
      </c>
      <c r="CE20" s="100">
        <v>0</v>
      </c>
      <c r="CF20" s="100">
        <v>0</v>
      </c>
      <c r="CG20" s="100">
        <v>0</v>
      </c>
      <c r="CH20" s="100">
        <v>0</v>
      </c>
      <c r="CI20" s="100">
        <v>0</v>
      </c>
      <c r="CJ20" s="100">
        <v>0</v>
      </c>
      <c r="CK20" s="100">
        <v>0</v>
      </c>
      <c r="CL20" s="100">
        <v>0</v>
      </c>
      <c r="CM20" s="100">
        <v>0</v>
      </c>
      <c r="CN20" s="100">
        <v>0</v>
      </c>
      <c r="CO20" s="100">
        <v>0</v>
      </c>
      <c r="CP20" s="100">
        <v>0</v>
      </c>
      <c r="CQ20" s="100">
        <v>0</v>
      </c>
      <c r="CR20" s="100">
        <v>0</v>
      </c>
      <c r="CS20" s="100">
        <v>0</v>
      </c>
      <c r="CT20" s="100">
        <v>0</v>
      </c>
      <c r="CU20" s="100">
        <v>0</v>
      </c>
    </row>
    <row r="21" spans="2:99">
      <c r="C21" s="99" t="s">
        <v>187</v>
      </c>
      <c r="D21" s="100">
        <v>17</v>
      </c>
      <c r="E21" s="100">
        <v>1060.8</v>
      </c>
      <c r="F21" s="100">
        <v>17</v>
      </c>
      <c r="G21" s="100">
        <v>1060.8</v>
      </c>
      <c r="H21" s="100">
        <v>10</v>
      </c>
      <c r="I21" s="100">
        <v>624</v>
      </c>
      <c r="J21" s="100">
        <v>9</v>
      </c>
      <c r="K21" s="100">
        <v>561.6</v>
      </c>
      <c r="L21" s="100">
        <v>0</v>
      </c>
      <c r="M21" s="100">
        <v>0</v>
      </c>
      <c r="N21" s="100">
        <v>0</v>
      </c>
      <c r="O21" s="100">
        <v>0</v>
      </c>
      <c r="P21" s="100">
        <v>0</v>
      </c>
      <c r="Q21" s="100">
        <v>0</v>
      </c>
      <c r="R21" s="100">
        <v>0</v>
      </c>
      <c r="S21" s="100">
        <v>0</v>
      </c>
      <c r="T21" s="100">
        <v>0</v>
      </c>
      <c r="U21" s="100">
        <v>0</v>
      </c>
      <c r="V21" s="100">
        <v>0</v>
      </c>
      <c r="W21" s="100">
        <v>0</v>
      </c>
      <c r="X21" s="100">
        <v>0</v>
      </c>
      <c r="Y21" s="100">
        <v>0</v>
      </c>
      <c r="Z21" s="100">
        <v>0</v>
      </c>
      <c r="AA21" s="100">
        <v>0</v>
      </c>
      <c r="AB21" s="100">
        <v>0</v>
      </c>
      <c r="AC21" s="100">
        <v>0</v>
      </c>
      <c r="AD21" s="100">
        <v>0</v>
      </c>
      <c r="AE21" s="100">
        <v>0</v>
      </c>
      <c r="AF21" s="100">
        <v>0</v>
      </c>
      <c r="AG21" s="100">
        <v>0</v>
      </c>
      <c r="AH21" s="100">
        <v>0</v>
      </c>
      <c r="AI21" s="100">
        <v>0</v>
      </c>
      <c r="AJ21" s="100">
        <v>0</v>
      </c>
      <c r="AK21" s="100">
        <v>0</v>
      </c>
      <c r="AL21" s="100">
        <v>0</v>
      </c>
      <c r="AM21" s="100">
        <v>0</v>
      </c>
      <c r="AN21" s="100">
        <v>0</v>
      </c>
      <c r="AO21" s="100">
        <v>0</v>
      </c>
      <c r="AP21" s="100">
        <v>0</v>
      </c>
      <c r="AQ21" s="100">
        <v>0</v>
      </c>
      <c r="AR21" s="100">
        <v>0</v>
      </c>
      <c r="AS21" s="100">
        <v>0</v>
      </c>
      <c r="AT21" s="100">
        <v>0</v>
      </c>
      <c r="AU21" s="100">
        <v>0</v>
      </c>
      <c r="AV21" s="100">
        <v>0</v>
      </c>
      <c r="AW21" s="100">
        <v>0</v>
      </c>
      <c r="AX21" s="100">
        <v>0</v>
      </c>
      <c r="AY21" s="100">
        <v>0</v>
      </c>
      <c r="AZ21" s="100">
        <v>0</v>
      </c>
      <c r="BA21" s="100">
        <v>0</v>
      </c>
      <c r="BB21" s="100">
        <v>0</v>
      </c>
      <c r="BC21" s="100">
        <v>0</v>
      </c>
      <c r="BD21" s="100">
        <v>0</v>
      </c>
      <c r="BE21" s="100">
        <v>0</v>
      </c>
      <c r="BF21" s="100">
        <v>0</v>
      </c>
      <c r="BG21" s="100">
        <v>0</v>
      </c>
      <c r="BH21" s="100">
        <v>0</v>
      </c>
      <c r="BI21" s="100">
        <v>0</v>
      </c>
      <c r="BJ21" s="100">
        <v>0</v>
      </c>
      <c r="BK21" s="100">
        <v>0</v>
      </c>
      <c r="BL21" s="100">
        <v>0</v>
      </c>
      <c r="BM21" s="100">
        <v>0</v>
      </c>
      <c r="BN21" s="100">
        <v>0</v>
      </c>
      <c r="BO21" s="100">
        <v>0</v>
      </c>
      <c r="BP21" s="100">
        <v>0</v>
      </c>
      <c r="BQ21" s="100">
        <v>0</v>
      </c>
      <c r="BR21" s="100">
        <v>0</v>
      </c>
      <c r="BS21" s="100">
        <v>0</v>
      </c>
      <c r="BT21" s="100">
        <v>0</v>
      </c>
      <c r="BU21" s="100">
        <v>0</v>
      </c>
      <c r="BV21" s="100">
        <v>0</v>
      </c>
      <c r="BW21" s="100">
        <v>0</v>
      </c>
      <c r="BX21" s="100">
        <v>0</v>
      </c>
      <c r="BY21" s="100">
        <v>0</v>
      </c>
      <c r="BZ21" s="100">
        <v>0</v>
      </c>
      <c r="CA21" s="100">
        <v>0</v>
      </c>
      <c r="CB21" s="100">
        <v>0</v>
      </c>
      <c r="CC21" s="100">
        <v>0</v>
      </c>
      <c r="CD21" s="100">
        <v>0</v>
      </c>
      <c r="CE21" s="100">
        <v>0</v>
      </c>
      <c r="CF21" s="100">
        <v>0</v>
      </c>
      <c r="CG21" s="100">
        <v>0</v>
      </c>
      <c r="CH21" s="100">
        <v>0</v>
      </c>
      <c r="CI21" s="100">
        <v>0</v>
      </c>
      <c r="CJ21" s="100">
        <v>0</v>
      </c>
      <c r="CK21" s="100">
        <v>0</v>
      </c>
      <c r="CL21" s="100">
        <v>0</v>
      </c>
      <c r="CM21" s="100">
        <v>0</v>
      </c>
      <c r="CN21" s="100">
        <v>0</v>
      </c>
      <c r="CO21" s="100">
        <v>0</v>
      </c>
      <c r="CP21" s="100">
        <v>0</v>
      </c>
      <c r="CQ21" s="100">
        <v>0</v>
      </c>
      <c r="CR21" s="100">
        <v>0</v>
      </c>
      <c r="CS21" s="100">
        <v>0</v>
      </c>
      <c r="CT21" s="100">
        <v>0</v>
      </c>
      <c r="CU21" s="100">
        <v>0</v>
      </c>
    </row>
    <row r="22" spans="2:99">
      <c r="C22" s="99" t="s">
        <v>188</v>
      </c>
      <c r="D22" s="100">
        <v>16</v>
      </c>
      <c r="E22" s="100">
        <v>2995.2</v>
      </c>
      <c r="F22" s="100">
        <v>16</v>
      </c>
      <c r="G22" s="100">
        <v>2995.2</v>
      </c>
      <c r="H22" s="100">
        <v>9</v>
      </c>
      <c r="I22" s="100">
        <v>1684.8</v>
      </c>
      <c r="J22" s="100">
        <v>11</v>
      </c>
      <c r="K22" s="100">
        <v>2059.1999999999998</v>
      </c>
      <c r="L22" s="100">
        <v>0</v>
      </c>
      <c r="M22" s="100">
        <v>0</v>
      </c>
      <c r="N22" s="100">
        <v>0</v>
      </c>
      <c r="O22" s="100">
        <v>0</v>
      </c>
      <c r="P22" s="100">
        <v>0</v>
      </c>
      <c r="Q22" s="100">
        <v>0</v>
      </c>
      <c r="R22" s="100">
        <v>0</v>
      </c>
      <c r="S22" s="100">
        <v>0</v>
      </c>
      <c r="T22" s="100">
        <v>0</v>
      </c>
      <c r="U22" s="100">
        <v>0</v>
      </c>
      <c r="V22" s="100">
        <v>0</v>
      </c>
      <c r="W22" s="100">
        <v>0</v>
      </c>
      <c r="X22" s="100">
        <v>0</v>
      </c>
      <c r="Y22" s="100">
        <v>0</v>
      </c>
      <c r="Z22" s="100">
        <v>0</v>
      </c>
      <c r="AA22" s="100">
        <v>0</v>
      </c>
      <c r="AB22" s="100">
        <v>0</v>
      </c>
      <c r="AC22" s="100">
        <v>0</v>
      </c>
      <c r="AD22" s="100">
        <v>0</v>
      </c>
      <c r="AE22" s="100">
        <v>0</v>
      </c>
      <c r="AF22" s="100">
        <v>0</v>
      </c>
      <c r="AG22" s="100">
        <v>0</v>
      </c>
      <c r="AH22" s="100">
        <v>0</v>
      </c>
      <c r="AI22" s="100">
        <v>0</v>
      </c>
      <c r="AJ22" s="100">
        <v>0</v>
      </c>
      <c r="AK22" s="100">
        <v>0</v>
      </c>
      <c r="AL22" s="100">
        <v>0</v>
      </c>
      <c r="AM22" s="100">
        <v>0</v>
      </c>
      <c r="AN22" s="100">
        <v>0</v>
      </c>
      <c r="AO22" s="100">
        <v>0</v>
      </c>
      <c r="AP22" s="100">
        <v>0</v>
      </c>
      <c r="AQ22" s="100">
        <v>0</v>
      </c>
      <c r="AR22" s="100">
        <v>0</v>
      </c>
      <c r="AS22" s="100">
        <v>0</v>
      </c>
      <c r="AT22" s="100">
        <v>0</v>
      </c>
      <c r="AU22" s="100">
        <v>0</v>
      </c>
      <c r="AV22" s="100">
        <v>0</v>
      </c>
      <c r="AW22" s="100">
        <v>0</v>
      </c>
      <c r="AX22" s="100">
        <v>0</v>
      </c>
      <c r="AY22" s="100">
        <v>0</v>
      </c>
      <c r="AZ22" s="100">
        <v>0</v>
      </c>
      <c r="BA22" s="100">
        <v>0</v>
      </c>
      <c r="BB22" s="100">
        <v>0</v>
      </c>
      <c r="BC22" s="100">
        <v>0</v>
      </c>
      <c r="BD22" s="100">
        <v>0</v>
      </c>
      <c r="BE22" s="100">
        <v>0</v>
      </c>
      <c r="BF22" s="100">
        <v>0</v>
      </c>
      <c r="BG22" s="100">
        <v>0</v>
      </c>
      <c r="BH22" s="100">
        <v>0</v>
      </c>
      <c r="BI22" s="100">
        <v>0</v>
      </c>
      <c r="BJ22" s="100">
        <v>0</v>
      </c>
      <c r="BK22" s="100">
        <v>0</v>
      </c>
      <c r="BL22" s="100">
        <v>0</v>
      </c>
      <c r="BM22" s="100">
        <v>0</v>
      </c>
      <c r="BN22" s="100">
        <v>0</v>
      </c>
      <c r="BO22" s="100">
        <v>0</v>
      </c>
      <c r="BP22" s="100">
        <v>0</v>
      </c>
      <c r="BQ22" s="100">
        <v>0</v>
      </c>
      <c r="BR22" s="100">
        <v>0</v>
      </c>
      <c r="BS22" s="100">
        <v>0</v>
      </c>
      <c r="BT22" s="100">
        <v>0</v>
      </c>
      <c r="BU22" s="100">
        <v>0</v>
      </c>
      <c r="BV22" s="100">
        <v>0</v>
      </c>
      <c r="BW22" s="100">
        <v>0</v>
      </c>
      <c r="BX22" s="100">
        <v>0</v>
      </c>
      <c r="BY22" s="100">
        <v>0</v>
      </c>
      <c r="BZ22" s="100">
        <v>0</v>
      </c>
      <c r="CA22" s="100">
        <v>0</v>
      </c>
      <c r="CB22" s="100">
        <v>0</v>
      </c>
      <c r="CC22" s="100">
        <v>0</v>
      </c>
      <c r="CD22" s="100">
        <v>0</v>
      </c>
      <c r="CE22" s="100">
        <v>0</v>
      </c>
      <c r="CF22" s="100">
        <v>0</v>
      </c>
      <c r="CG22" s="100">
        <v>0</v>
      </c>
      <c r="CH22" s="100">
        <v>0</v>
      </c>
      <c r="CI22" s="100">
        <v>0</v>
      </c>
      <c r="CJ22" s="100">
        <v>0</v>
      </c>
      <c r="CK22" s="100">
        <v>0</v>
      </c>
      <c r="CL22" s="100">
        <v>0</v>
      </c>
      <c r="CM22" s="100">
        <v>0</v>
      </c>
      <c r="CN22" s="100">
        <v>0</v>
      </c>
      <c r="CO22" s="100">
        <v>0</v>
      </c>
      <c r="CP22" s="100">
        <v>0</v>
      </c>
      <c r="CQ22" s="100">
        <v>0</v>
      </c>
      <c r="CR22" s="100">
        <v>0</v>
      </c>
      <c r="CS22" s="100">
        <v>0</v>
      </c>
      <c r="CT22" s="100">
        <v>0</v>
      </c>
      <c r="CU22" s="100">
        <v>0</v>
      </c>
    </row>
    <row r="23" spans="2:99">
      <c r="C23" s="99" t="s">
        <v>189</v>
      </c>
      <c r="D23" s="100">
        <v>18</v>
      </c>
      <c r="E23" s="100">
        <v>5292</v>
      </c>
      <c r="F23" s="100">
        <v>17</v>
      </c>
      <c r="G23" s="100">
        <v>4998</v>
      </c>
      <c r="H23" s="100">
        <v>10</v>
      </c>
      <c r="I23" s="100">
        <v>2940</v>
      </c>
      <c r="J23" s="100">
        <v>10</v>
      </c>
      <c r="K23" s="100">
        <v>2940</v>
      </c>
      <c r="L23" s="100">
        <v>0</v>
      </c>
      <c r="M23" s="100">
        <v>0</v>
      </c>
      <c r="N23" s="100">
        <v>0</v>
      </c>
      <c r="O23" s="100">
        <v>0</v>
      </c>
      <c r="P23" s="100">
        <v>0</v>
      </c>
      <c r="Q23" s="100">
        <v>0</v>
      </c>
      <c r="R23" s="100">
        <v>0</v>
      </c>
      <c r="S23" s="100">
        <v>0</v>
      </c>
      <c r="T23" s="100">
        <v>0</v>
      </c>
      <c r="U23" s="100">
        <v>0</v>
      </c>
      <c r="V23" s="100">
        <v>0</v>
      </c>
      <c r="W23" s="100">
        <v>0</v>
      </c>
      <c r="X23" s="100">
        <v>0</v>
      </c>
      <c r="Y23" s="100">
        <v>0</v>
      </c>
      <c r="Z23" s="100">
        <v>0</v>
      </c>
      <c r="AA23" s="100">
        <v>0</v>
      </c>
      <c r="AB23" s="100">
        <v>0</v>
      </c>
      <c r="AC23" s="100">
        <v>0</v>
      </c>
      <c r="AD23" s="100">
        <v>0</v>
      </c>
      <c r="AE23" s="100">
        <v>0</v>
      </c>
      <c r="AF23" s="100">
        <v>0</v>
      </c>
      <c r="AG23" s="100">
        <v>0</v>
      </c>
      <c r="AH23" s="100">
        <v>0</v>
      </c>
      <c r="AI23" s="100">
        <v>0</v>
      </c>
      <c r="AJ23" s="100">
        <v>0</v>
      </c>
      <c r="AK23" s="100">
        <v>0</v>
      </c>
      <c r="AL23" s="100">
        <v>0</v>
      </c>
      <c r="AM23" s="100">
        <v>0</v>
      </c>
      <c r="AN23" s="100">
        <v>0</v>
      </c>
      <c r="AO23" s="100">
        <v>0</v>
      </c>
      <c r="AP23" s="100">
        <v>0</v>
      </c>
      <c r="AQ23" s="100">
        <v>0</v>
      </c>
      <c r="AR23" s="100">
        <v>0</v>
      </c>
      <c r="AS23" s="100">
        <v>0</v>
      </c>
      <c r="AT23" s="100">
        <v>0</v>
      </c>
      <c r="AU23" s="100">
        <v>0</v>
      </c>
      <c r="AV23" s="100">
        <v>0</v>
      </c>
      <c r="AW23" s="100">
        <v>0</v>
      </c>
      <c r="AX23" s="100">
        <v>0</v>
      </c>
      <c r="AY23" s="100">
        <v>0</v>
      </c>
      <c r="AZ23" s="100">
        <v>0</v>
      </c>
      <c r="BA23" s="100">
        <v>0</v>
      </c>
      <c r="BB23" s="100">
        <v>0</v>
      </c>
      <c r="BC23" s="100">
        <v>0</v>
      </c>
      <c r="BD23" s="100">
        <v>0</v>
      </c>
      <c r="BE23" s="100">
        <v>0</v>
      </c>
      <c r="BF23" s="100">
        <v>0</v>
      </c>
      <c r="BG23" s="100">
        <v>0</v>
      </c>
      <c r="BH23" s="100">
        <v>0</v>
      </c>
      <c r="BI23" s="100">
        <v>0</v>
      </c>
      <c r="BJ23" s="100">
        <v>0</v>
      </c>
      <c r="BK23" s="100">
        <v>0</v>
      </c>
      <c r="BL23" s="100">
        <v>0</v>
      </c>
      <c r="BM23" s="100">
        <v>0</v>
      </c>
      <c r="BN23" s="100">
        <v>0</v>
      </c>
      <c r="BO23" s="100">
        <v>0</v>
      </c>
      <c r="BP23" s="100">
        <v>0</v>
      </c>
      <c r="BQ23" s="100">
        <v>0</v>
      </c>
      <c r="BR23" s="100">
        <v>0</v>
      </c>
      <c r="BS23" s="100">
        <v>0</v>
      </c>
      <c r="BT23" s="100">
        <v>0</v>
      </c>
      <c r="BU23" s="100">
        <v>0</v>
      </c>
      <c r="BV23" s="100">
        <v>0</v>
      </c>
      <c r="BW23" s="100">
        <v>0</v>
      </c>
      <c r="BX23" s="100">
        <v>0</v>
      </c>
      <c r="BY23" s="100">
        <v>0</v>
      </c>
      <c r="BZ23" s="100">
        <v>0</v>
      </c>
      <c r="CA23" s="100">
        <v>0</v>
      </c>
      <c r="CB23" s="100">
        <v>0</v>
      </c>
      <c r="CC23" s="100">
        <v>0</v>
      </c>
      <c r="CD23" s="100">
        <v>0</v>
      </c>
      <c r="CE23" s="100">
        <v>0</v>
      </c>
      <c r="CF23" s="100">
        <v>0</v>
      </c>
      <c r="CG23" s="100">
        <v>0</v>
      </c>
      <c r="CH23" s="100">
        <v>0</v>
      </c>
      <c r="CI23" s="100">
        <v>0</v>
      </c>
      <c r="CJ23" s="100">
        <v>0</v>
      </c>
      <c r="CK23" s="100">
        <v>0</v>
      </c>
      <c r="CL23" s="100">
        <v>0</v>
      </c>
      <c r="CM23" s="100">
        <v>0</v>
      </c>
      <c r="CN23" s="100">
        <v>0</v>
      </c>
      <c r="CO23" s="100">
        <v>0</v>
      </c>
      <c r="CP23" s="100">
        <v>0</v>
      </c>
      <c r="CQ23" s="100">
        <v>0</v>
      </c>
      <c r="CR23" s="100">
        <v>0</v>
      </c>
      <c r="CS23" s="100">
        <v>0</v>
      </c>
      <c r="CT23" s="100">
        <v>0</v>
      </c>
      <c r="CU23" s="100">
        <v>0</v>
      </c>
    </row>
    <row r="24" spans="2:99">
      <c r="C24" s="99" t="s">
        <v>190</v>
      </c>
      <c r="D24" s="100">
        <v>16</v>
      </c>
      <c r="E24" s="100">
        <v>5875.2</v>
      </c>
      <c r="F24" s="100">
        <v>17</v>
      </c>
      <c r="G24" s="100">
        <v>6242.4</v>
      </c>
      <c r="H24" s="100">
        <v>9</v>
      </c>
      <c r="I24" s="100">
        <v>3304.7999999999997</v>
      </c>
      <c r="J24" s="100">
        <v>10</v>
      </c>
      <c r="K24" s="100">
        <v>3672</v>
      </c>
      <c r="L24" s="100">
        <v>0</v>
      </c>
      <c r="M24" s="100">
        <v>0</v>
      </c>
      <c r="N24" s="100">
        <v>0</v>
      </c>
      <c r="O24" s="100">
        <v>0</v>
      </c>
      <c r="P24" s="100">
        <v>0</v>
      </c>
      <c r="Q24" s="100">
        <v>0</v>
      </c>
      <c r="R24" s="100">
        <v>0</v>
      </c>
      <c r="S24" s="100">
        <v>0</v>
      </c>
      <c r="T24" s="100">
        <v>0</v>
      </c>
      <c r="U24" s="100">
        <v>0</v>
      </c>
      <c r="V24" s="100">
        <v>0</v>
      </c>
      <c r="W24" s="100">
        <v>0</v>
      </c>
      <c r="X24" s="100">
        <v>0</v>
      </c>
      <c r="Y24" s="100">
        <v>0</v>
      </c>
      <c r="Z24" s="100">
        <v>0</v>
      </c>
      <c r="AA24" s="100">
        <v>0</v>
      </c>
      <c r="AB24" s="100">
        <v>0</v>
      </c>
      <c r="AC24" s="100">
        <v>0</v>
      </c>
      <c r="AD24" s="100">
        <v>0</v>
      </c>
      <c r="AE24" s="100">
        <v>0</v>
      </c>
      <c r="AF24" s="100">
        <v>0</v>
      </c>
      <c r="AG24" s="100">
        <v>0</v>
      </c>
      <c r="AH24" s="100">
        <v>0</v>
      </c>
      <c r="AI24" s="100">
        <v>0</v>
      </c>
      <c r="AJ24" s="100">
        <v>0</v>
      </c>
      <c r="AK24" s="100">
        <v>0</v>
      </c>
      <c r="AL24" s="100">
        <v>0</v>
      </c>
      <c r="AM24" s="100">
        <v>0</v>
      </c>
      <c r="AN24" s="100">
        <v>0</v>
      </c>
      <c r="AO24" s="100">
        <v>0</v>
      </c>
      <c r="AP24" s="100">
        <v>0</v>
      </c>
      <c r="AQ24" s="100">
        <v>0</v>
      </c>
      <c r="AR24" s="100">
        <v>0</v>
      </c>
      <c r="AS24" s="100">
        <v>0</v>
      </c>
      <c r="AT24" s="100">
        <v>0</v>
      </c>
      <c r="AU24" s="100">
        <v>0</v>
      </c>
      <c r="AV24" s="100">
        <v>0</v>
      </c>
      <c r="AW24" s="100">
        <v>0</v>
      </c>
      <c r="AX24" s="100">
        <v>0</v>
      </c>
      <c r="AY24" s="100">
        <v>0</v>
      </c>
      <c r="AZ24" s="100">
        <v>0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100">
        <v>0</v>
      </c>
      <c r="BN24" s="100">
        <v>0</v>
      </c>
      <c r="BO24" s="100">
        <v>0</v>
      </c>
      <c r="BP24" s="100">
        <v>0</v>
      </c>
      <c r="BQ24" s="100">
        <v>0</v>
      </c>
      <c r="BR24" s="100">
        <v>0</v>
      </c>
      <c r="BS24" s="100">
        <v>0</v>
      </c>
      <c r="BT24" s="100">
        <v>0</v>
      </c>
      <c r="BU24" s="100">
        <v>0</v>
      </c>
      <c r="BV24" s="100">
        <v>0</v>
      </c>
      <c r="BW24" s="100">
        <v>0</v>
      </c>
      <c r="BX24" s="100">
        <v>0</v>
      </c>
      <c r="BY24" s="100">
        <v>0</v>
      </c>
      <c r="BZ24" s="100">
        <v>0</v>
      </c>
      <c r="CA24" s="100">
        <v>0</v>
      </c>
      <c r="CB24" s="100">
        <v>0</v>
      </c>
      <c r="CC24" s="100">
        <v>0</v>
      </c>
      <c r="CD24" s="100">
        <v>0</v>
      </c>
      <c r="CE24" s="100">
        <v>0</v>
      </c>
      <c r="CF24" s="100">
        <v>0</v>
      </c>
      <c r="CG24" s="100">
        <v>0</v>
      </c>
      <c r="CH24" s="100">
        <v>0</v>
      </c>
      <c r="CI24" s="100">
        <v>0</v>
      </c>
      <c r="CJ24" s="100">
        <v>0</v>
      </c>
      <c r="CK24" s="100">
        <v>0</v>
      </c>
      <c r="CL24" s="100">
        <v>0</v>
      </c>
      <c r="CM24" s="100">
        <v>0</v>
      </c>
      <c r="CN24" s="100">
        <v>0</v>
      </c>
      <c r="CO24" s="100">
        <v>0</v>
      </c>
      <c r="CP24" s="100">
        <v>0</v>
      </c>
      <c r="CQ24" s="100">
        <v>0</v>
      </c>
      <c r="CR24" s="100">
        <v>0</v>
      </c>
      <c r="CS24" s="100">
        <v>0</v>
      </c>
      <c r="CT24" s="100">
        <v>0</v>
      </c>
      <c r="CU24" s="100">
        <v>0</v>
      </c>
    </row>
    <row r="25" spans="2:99">
      <c r="C25" s="99" t="s">
        <v>191</v>
      </c>
      <c r="D25" s="100">
        <v>17</v>
      </c>
      <c r="E25" s="100">
        <v>9016.7999999999993</v>
      </c>
      <c r="F25" s="100">
        <v>15</v>
      </c>
      <c r="G25" s="100">
        <v>7956</v>
      </c>
      <c r="H25" s="100">
        <v>9</v>
      </c>
      <c r="I25" s="100">
        <v>4773.5999999999995</v>
      </c>
      <c r="J25" s="100">
        <v>9</v>
      </c>
      <c r="K25" s="100">
        <v>4773.5999999999995</v>
      </c>
      <c r="L25" s="100">
        <v>0</v>
      </c>
      <c r="M25" s="100">
        <v>0</v>
      </c>
      <c r="N25" s="100">
        <v>0</v>
      </c>
      <c r="O25" s="100">
        <v>0</v>
      </c>
      <c r="P25" s="100">
        <v>0</v>
      </c>
      <c r="Q25" s="100">
        <v>0</v>
      </c>
      <c r="R25" s="100">
        <v>0</v>
      </c>
      <c r="S25" s="100">
        <v>0</v>
      </c>
      <c r="T25" s="100">
        <v>0</v>
      </c>
      <c r="U25" s="100">
        <v>0</v>
      </c>
      <c r="V25" s="100">
        <v>0</v>
      </c>
      <c r="W25" s="100">
        <v>0</v>
      </c>
      <c r="X25" s="100">
        <v>0</v>
      </c>
      <c r="Y25" s="100">
        <v>0</v>
      </c>
      <c r="Z25" s="100">
        <v>0</v>
      </c>
      <c r="AA25" s="100">
        <v>0</v>
      </c>
      <c r="AB25" s="100">
        <v>0</v>
      </c>
      <c r="AC25" s="100">
        <v>0</v>
      </c>
      <c r="AD25" s="100">
        <v>0</v>
      </c>
      <c r="AE25" s="100">
        <v>0</v>
      </c>
      <c r="AF25" s="100">
        <v>0</v>
      </c>
      <c r="AG25" s="100">
        <v>0</v>
      </c>
      <c r="AH25" s="100">
        <v>0</v>
      </c>
      <c r="AI25" s="100">
        <v>0</v>
      </c>
      <c r="AJ25" s="100">
        <v>0</v>
      </c>
      <c r="AK25" s="100">
        <v>0</v>
      </c>
      <c r="AL25" s="100">
        <v>0</v>
      </c>
      <c r="AM25" s="100">
        <v>0</v>
      </c>
      <c r="AN25" s="100">
        <v>0</v>
      </c>
      <c r="AO25" s="100">
        <v>0</v>
      </c>
      <c r="AP25" s="100">
        <v>0</v>
      </c>
      <c r="AQ25" s="100">
        <v>0</v>
      </c>
      <c r="AR25" s="100">
        <v>0</v>
      </c>
      <c r="AS25" s="100">
        <v>0</v>
      </c>
      <c r="AT25" s="100">
        <v>0</v>
      </c>
      <c r="AU25" s="100">
        <v>0</v>
      </c>
      <c r="AV25" s="100">
        <v>0</v>
      </c>
      <c r="AW25" s="100">
        <v>0</v>
      </c>
      <c r="AX25" s="100">
        <v>0</v>
      </c>
      <c r="AY25" s="100">
        <v>0</v>
      </c>
      <c r="AZ25" s="100">
        <v>0</v>
      </c>
      <c r="BA25" s="100">
        <v>0</v>
      </c>
      <c r="BB25" s="100">
        <v>0</v>
      </c>
      <c r="BC25" s="100">
        <v>0</v>
      </c>
      <c r="BD25" s="100">
        <v>0</v>
      </c>
      <c r="BE25" s="100">
        <v>0</v>
      </c>
      <c r="BF25" s="100">
        <v>0</v>
      </c>
      <c r="BG25" s="100">
        <v>0</v>
      </c>
      <c r="BH25" s="100">
        <v>0</v>
      </c>
      <c r="BI25" s="100">
        <v>0</v>
      </c>
      <c r="BJ25" s="100">
        <v>0</v>
      </c>
      <c r="BK25" s="100">
        <v>0</v>
      </c>
      <c r="BL25" s="100">
        <v>0</v>
      </c>
      <c r="BM25" s="100">
        <v>0</v>
      </c>
      <c r="BN25" s="100">
        <v>0</v>
      </c>
      <c r="BO25" s="100">
        <v>0</v>
      </c>
      <c r="BP25" s="100">
        <v>0</v>
      </c>
      <c r="BQ25" s="100">
        <v>0</v>
      </c>
      <c r="BR25" s="100">
        <v>0</v>
      </c>
      <c r="BS25" s="100">
        <v>0</v>
      </c>
      <c r="BT25" s="100">
        <v>0</v>
      </c>
      <c r="BU25" s="100">
        <v>0</v>
      </c>
      <c r="BV25" s="100">
        <v>0</v>
      </c>
      <c r="BW25" s="100">
        <v>0</v>
      </c>
      <c r="BX25" s="100">
        <v>0</v>
      </c>
      <c r="BY25" s="100">
        <v>0</v>
      </c>
      <c r="BZ25" s="100">
        <v>0</v>
      </c>
      <c r="CA25" s="100">
        <v>0</v>
      </c>
      <c r="CB25" s="100">
        <v>0</v>
      </c>
      <c r="CC25" s="100">
        <v>0</v>
      </c>
      <c r="CD25" s="100">
        <v>0</v>
      </c>
      <c r="CE25" s="100">
        <v>0</v>
      </c>
      <c r="CF25" s="100">
        <v>0</v>
      </c>
      <c r="CG25" s="100">
        <v>0</v>
      </c>
      <c r="CH25" s="100">
        <v>0</v>
      </c>
      <c r="CI25" s="100">
        <v>0</v>
      </c>
      <c r="CJ25" s="100">
        <v>0</v>
      </c>
      <c r="CK25" s="100">
        <v>0</v>
      </c>
      <c r="CL25" s="100">
        <v>0</v>
      </c>
      <c r="CM25" s="100">
        <v>0</v>
      </c>
      <c r="CN25" s="100">
        <v>0</v>
      </c>
      <c r="CO25" s="100">
        <v>0</v>
      </c>
      <c r="CP25" s="100">
        <v>0</v>
      </c>
      <c r="CQ25" s="100">
        <v>0</v>
      </c>
      <c r="CR25" s="100">
        <v>0</v>
      </c>
      <c r="CS25" s="100">
        <v>0</v>
      </c>
      <c r="CT25" s="100">
        <v>0</v>
      </c>
      <c r="CU25" s="100">
        <v>0</v>
      </c>
    </row>
    <row r="26" spans="2:99">
      <c r="C26" s="99" t="s">
        <v>192</v>
      </c>
      <c r="D26" s="100">
        <v>16</v>
      </c>
      <c r="E26" s="100">
        <v>7776</v>
      </c>
      <c r="F26" s="100">
        <v>16</v>
      </c>
      <c r="G26" s="100">
        <v>7776</v>
      </c>
      <c r="H26" s="100">
        <v>9</v>
      </c>
      <c r="I26" s="100">
        <v>4374</v>
      </c>
      <c r="J26" s="100">
        <v>9</v>
      </c>
      <c r="K26" s="100">
        <v>4374</v>
      </c>
      <c r="L26" s="100">
        <v>0</v>
      </c>
      <c r="M26" s="100">
        <v>0</v>
      </c>
      <c r="N26" s="100">
        <v>0</v>
      </c>
      <c r="O26" s="100">
        <v>0</v>
      </c>
      <c r="P26" s="100">
        <v>0</v>
      </c>
      <c r="Q26" s="100">
        <v>0</v>
      </c>
      <c r="R26" s="100">
        <v>0</v>
      </c>
      <c r="S26" s="100">
        <v>0</v>
      </c>
      <c r="T26" s="100">
        <v>0</v>
      </c>
      <c r="U26" s="100">
        <v>0</v>
      </c>
      <c r="V26" s="100">
        <v>0</v>
      </c>
      <c r="W26" s="100">
        <v>0</v>
      </c>
      <c r="X26" s="100">
        <v>0</v>
      </c>
      <c r="Y26" s="100">
        <v>0</v>
      </c>
      <c r="Z26" s="100">
        <v>0</v>
      </c>
      <c r="AA26" s="100">
        <v>0</v>
      </c>
      <c r="AB26" s="100">
        <v>0</v>
      </c>
      <c r="AC26" s="100">
        <v>0</v>
      </c>
      <c r="AD26" s="100">
        <v>0</v>
      </c>
      <c r="AE26" s="100">
        <v>0</v>
      </c>
      <c r="AF26" s="100">
        <v>0</v>
      </c>
      <c r="AG26" s="100">
        <v>0</v>
      </c>
      <c r="AH26" s="100">
        <v>0</v>
      </c>
      <c r="AI26" s="100">
        <v>0</v>
      </c>
      <c r="AJ26" s="100">
        <v>0</v>
      </c>
      <c r="AK26" s="100">
        <v>0</v>
      </c>
      <c r="AL26" s="100">
        <v>0</v>
      </c>
      <c r="AM26" s="100">
        <v>0</v>
      </c>
      <c r="AN26" s="100">
        <v>0</v>
      </c>
      <c r="AO26" s="100">
        <v>0</v>
      </c>
      <c r="AP26" s="100">
        <v>0</v>
      </c>
      <c r="AQ26" s="100">
        <v>0</v>
      </c>
      <c r="AR26" s="100">
        <v>0</v>
      </c>
      <c r="AS26" s="100">
        <v>0</v>
      </c>
      <c r="AT26" s="100">
        <v>0</v>
      </c>
      <c r="AU26" s="100">
        <v>0</v>
      </c>
      <c r="AV26" s="100">
        <v>0</v>
      </c>
      <c r="AW26" s="100">
        <v>0</v>
      </c>
      <c r="AX26" s="100">
        <v>0</v>
      </c>
      <c r="AY26" s="100">
        <v>0</v>
      </c>
      <c r="AZ26" s="100">
        <v>0</v>
      </c>
      <c r="BA26" s="100">
        <v>0</v>
      </c>
      <c r="BB26" s="100">
        <v>0</v>
      </c>
      <c r="BC26" s="100">
        <v>0</v>
      </c>
      <c r="BD26" s="100">
        <v>0</v>
      </c>
      <c r="BE26" s="100">
        <v>0</v>
      </c>
      <c r="BF26" s="100">
        <v>0</v>
      </c>
      <c r="BG26" s="100">
        <v>0</v>
      </c>
      <c r="BH26" s="100">
        <v>0</v>
      </c>
      <c r="BI26" s="100">
        <v>0</v>
      </c>
      <c r="BJ26" s="100">
        <v>0</v>
      </c>
      <c r="BK26" s="100">
        <v>0</v>
      </c>
      <c r="BL26" s="100">
        <v>0</v>
      </c>
      <c r="BM26" s="100">
        <v>0</v>
      </c>
      <c r="BN26" s="100">
        <v>0</v>
      </c>
      <c r="BO26" s="100">
        <v>0</v>
      </c>
      <c r="BP26" s="100">
        <v>0</v>
      </c>
      <c r="BQ26" s="100">
        <v>0</v>
      </c>
      <c r="BR26" s="100">
        <v>0</v>
      </c>
      <c r="BS26" s="100">
        <v>0</v>
      </c>
      <c r="BT26" s="100">
        <v>0</v>
      </c>
      <c r="BU26" s="100">
        <v>0</v>
      </c>
      <c r="BV26" s="100">
        <v>0</v>
      </c>
      <c r="BW26" s="100">
        <v>0</v>
      </c>
      <c r="BX26" s="100">
        <v>0</v>
      </c>
      <c r="BY26" s="100">
        <v>0</v>
      </c>
      <c r="BZ26" s="100">
        <v>0</v>
      </c>
      <c r="CA26" s="100">
        <v>0</v>
      </c>
      <c r="CB26" s="100">
        <v>0</v>
      </c>
      <c r="CC26" s="100">
        <v>0</v>
      </c>
      <c r="CD26" s="100">
        <v>0</v>
      </c>
      <c r="CE26" s="100">
        <v>0</v>
      </c>
      <c r="CF26" s="100">
        <v>0</v>
      </c>
      <c r="CG26" s="100">
        <v>0</v>
      </c>
      <c r="CH26" s="100">
        <v>0</v>
      </c>
      <c r="CI26" s="100">
        <v>0</v>
      </c>
      <c r="CJ26" s="100">
        <v>0</v>
      </c>
      <c r="CK26" s="100">
        <v>0</v>
      </c>
      <c r="CL26" s="100">
        <v>0</v>
      </c>
      <c r="CM26" s="100">
        <v>0</v>
      </c>
      <c r="CN26" s="100">
        <v>0</v>
      </c>
      <c r="CO26" s="100">
        <v>0</v>
      </c>
      <c r="CP26" s="100">
        <v>0</v>
      </c>
      <c r="CQ26" s="100">
        <v>0</v>
      </c>
      <c r="CR26" s="100">
        <v>0</v>
      </c>
      <c r="CS26" s="100">
        <v>0</v>
      </c>
      <c r="CT26" s="100">
        <v>0</v>
      </c>
      <c r="CU26" s="100">
        <v>0</v>
      </c>
    </row>
    <row r="27" spans="2:99">
      <c r="C27" s="99" t="s">
        <v>193</v>
      </c>
      <c r="D27" s="100">
        <v>16</v>
      </c>
      <c r="E27" s="100">
        <v>6835.2</v>
      </c>
      <c r="F27" s="100">
        <v>15</v>
      </c>
      <c r="G27" s="100">
        <v>6408</v>
      </c>
      <c r="H27" s="100">
        <v>9</v>
      </c>
      <c r="I27" s="100">
        <v>3844.7999999999997</v>
      </c>
      <c r="J27" s="100">
        <v>9</v>
      </c>
      <c r="K27" s="100">
        <v>3844.7999999999997</v>
      </c>
      <c r="L27" s="100">
        <v>0</v>
      </c>
      <c r="M27" s="100">
        <v>0</v>
      </c>
      <c r="N27" s="100">
        <v>0</v>
      </c>
      <c r="O27" s="100">
        <v>0</v>
      </c>
      <c r="P27" s="100">
        <v>0</v>
      </c>
      <c r="Q27" s="100">
        <v>0</v>
      </c>
      <c r="R27" s="100">
        <v>0</v>
      </c>
      <c r="S27" s="100">
        <v>0</v>
      </c>
      <c r="T27" s="100">
        <v>0</v>
      </c>
      <c r="U27" s="100">
        <v>0</v>
      </c>
      <c r="V27" s="100">
        <v>0</v>
      </c>
      <c r="W27" s="100">
        <v>0</v>
      </c>
      <c r="X27" s="100">
        <v>0</v>
      </c>
      <c r="Y27" s="100">
        <v>0</v>
      </c>
      <c r="Z27" s="100">
        <v>0</v>
      </c>
      <c r="AA27" s="100">
        <v>0</v>
      </c>
      <c r="AB27" s="100">
        <v>0</v>
      </c>
      <c r="AC27" s="100">
        <v>0</v>
      </c>
      <c r="AD27" s="100">
        <v>0</v>
      </c>
      <c r="AE27" s="100">
        <v>0</v>
      </c>
      <c r="AF27" s="100">
        <v>0</v>
      </c>
      <c r="AG27" s="100">
        <v>0</v>
      </c>
      <c r="AH27" s="100">
        <v>0</v>
      </c>
      <c r="AI27" s="100">
        <v>0</v>
      </c>
      <c r="AJ27" s="100">
        <v>0</v>
      </c>
      <c r="AK27" s="100">
        <v>0</v>
      </c>
      <c r="AL27" s="100">
        <v>0</v>
      </c>
      <c r="AM27" s="100">
        <v>0</v>
      </c>
      <c r="AN27" s="100">
        <v>0</v>
      </c>
      <c r="AO27" s="100">
        <v>0</v>
      </c>
      <c r="AP27" s="100">
        <v>0</v>
      </c>
      <c r="AQ27" s="100">
        <v>0</v>
      </c>
      <c r="AR27" s="100">
        <v>0</v>
      </c>
      <c r="AS27" s="100">
        <v>0</v>
      </c>
      <c r="AT27" s="100">
        <v>0</v>
      </c>
      <c r="AU27" s="100">
        <v>0</v>
      </c>
      <c r="AV27" s="100">
        <v>0</v>
      </c>
      <c r="AW27" s="100">
        <v>0</v>
      </c>
      <c r="AX27" s="100">
        <v>0</v>
      </c>
      <c r="AY27" s="100">
        <v>0</v>
      </c>
      <c r="AZ27" s="100">
        <v>0</v>
      </c>
      <c r="BA27" s="100">
        <v>0</v>
      </c>
      <c r="BB27" s="100">
        <v>0</v>
      </c>
      <c r="BC27" s="100">
        <v>0</v>
      </c>
      <c r="BD27" s="100">
        <v>0</v>
      </c>
      <c r="BE27" s="100">
        <v>0</v>
      </c>
      <c r="BF27" s="100">
        <v>0</v>
      </c>
      <c r="BG27" s="100">
        <v>0</v>
      </c>
      <c r="BH27" s="100">
        <v>0</v>
      </c>
      <c r="BI27" s="100">
        <v>0</v>
      </c>
      <c r="BJ27" s="100">
        <v>0</v>
      </c>
      <c r="BK27" s="100">
        <v>0</v>
      </c>
      <c r="BL27" s="100">
        <v>0</v>
      </c>
      <c r="BM27" s="100">
        <v>0</v>
      </c>
      <c r="BN27" s="100">
        <v>0</v>
      </c>
      <c r="BO27" s="100">
        <v>0</v>
      </c>
      <c r="BP27" s="100">
        <v>0</v>
      </c>
      <c r="BQ27" s="100">
        <v>0</v>
      </c>
      <c r="BR27" s="100">
        <v>0</v>
      </c>
      <c r="BS27" s="100">
        <v>0</v>
      </c>
      <c r="BT27" s="100">
        <v>0</v>
      </c>
      <c r="BU27" s="100">
        <v>0</v>
      </c>
      <c r="BV27" s="100">
        <v>0</v>
      </c>
      <c r="BW27" s="100">
        <v>0</v>
      </c>
      <c r="BX27" s="100">
        <v>0</v>
      </c>
      <c r="BY27" s="100">
        <v>0</v>
      </c>
      <c r="BZ27" s="100">
        <v>0</v>
      </c>
      <c r="CA27" s="100">
        <v>0</v>
      </c>
      <c r="CB27" s="100">
        <v>0</v>
      </c>
      <c r="CC27" s="100">
        <v>0</v>
      </c>
      <c r="CD27" s="100">
        <v>0</v>
      </c>
      <c r="CE27" s="100">
        <v>0</v>
      </c>
      <c r="CF27" s="100">
        <v>0</v>
      </c>
      <c r="CG27" s="100">
        <v>0</v>
      </c>
      <c r="CH27" s="100">
        <v>0</v>
      </c>
      <c r="CI27" s="100">
        <v>0</v>
      </c>
      <c r="CJ27" s="100">
        <v>0</v>
      </c>
      <c r="CK27" s="100">
        <v>0</v>
      </c>
      <c r="CL27" s="100">
        <v>0</v>
      </c>
      <c r="CM27" s="100">
        <v>0</v>
      </c>
      <c r="CN27" s="100">
        <v>0</v>
      </c>
      <c r="CO27" s="100">
        <v>0</v>
      </c>
      <c r="CP27" s="100">
        <v>0</v>
      </c>
      <c r="CQ27" s="100">
        <v>0</v>
      </c>
      <c r="CR27" s="100">
        <v>0</v>
      </c>
      <c r="CS27" s="100">
        <v>0</v>
      </c>
      <c r="CT27" s="100">
        <v>0</v>
      </c>
      <c r="CU27" s="100">
        <v>0</v>
      </c>
    </row>
    <row r="28" spans="2:99">
      <c r="C28" s="99" t="s">
        <v>194</v>
      </c>
      <c r="D28" s="100">
        <v>15</v>
      </c>
      <c r="E28" s="100">
        <v>11070</v>
      </c>
      <c r="F28" s="100">
        <v>16</v>
      </c>
      <c r="G28" s="100">
        <v>11808</v>
      </c>
      <c r="H28" s="100">
        <v>8</v>
      </c>
      <c r="I28" s="100">
        <v>5904</v>
      </c>
      <c r="J28" s="100">
        <v>10</v>
      </c>
      <c r="K28" s="100">
        <v>7380</v>
      </c>
      <c r="L28" s="100">
        <v>0</v>
      </c>
      <c r="M28" s="100">
        <v>0</v>
      </c>
      <c r="N28" s="100">
        <v>0</v>
      </c>
      <c r="O28" s="100">
        <v>0</v>
      </c>
      <c r="P28" s="100">
        <v>0</v>
      </c>
      <c r="Q28" s="100">
        <v>0</v>
      </c>
      <c r="R28" s="100">
        <v>0</v>
      </c>
      <c r="S28" s="100">
        <v>0</v>
      </c>
      <c r="T28" s="100">
        <v>0</v>
      </c>
      <c r="U28" s="100">
        <v>0</v>
      </c>
      <c r="V28" s="100">
        <v>0</v>
      </c>
      <c r="W28" s="100">
        <v>0</v>
      </c>
      <c r="X28" s="100">
        <v>0</v>
      </c>
      <c r="Y28" s="100">
        <v>0</v>
      </c>
      <c r="Z28" s="100">
        <v>0</v>
      </c>
      <c r="AA28" s="100">
        <v>0</v>
      </c>
      <c r="AB28" s="100">
        <v>0</v>
      </c>
      <c r="AC28" s="100">
        <v>0</v>
      </c>
      <c r="AD28" s="100">
        <v>0</v>
      </c>
      <c r="AE28" s="100">
        <v>0</v>
      </c>
      <c r="AF28" s="100">
        <v>0</v>
      </c>
      <c r="AG28" s="100">
        <v>0</v>
      </c>
      <c r="AH28" s="100">
        <v>0</v>
      </c>
      <c r="AI28" s="100">
        <v>0</v>
      </c>
      <c r="AJ28" s="100">
        <v>0</v>
      </c>
      <c r="AK28" s="100">
        <v>0</v>
      </c>
      <c r="AL28" s="100">
        <v>0</v>
      </c>
      <c r="AM28" s="100">
        <v>0</v>
      </c>
      <c r="AN28" s="100">
        <v>0</v>
      </c>
      <c r="AO28" s="100">
        <v>0</v>
      </c>
      <c r="AP28" s="100">
        <v>0</v>
      </c>
      <c r="AQ28" s="100">
        <v>0</v>
      </c>
      <c r="AR28" s="100">
        <v>0</v>
      </c>
      <c r="AS28" s="100">
        <v>0</v>
      </c>
      <c r="AT28" s="100">
        <v>0</v>
      </c>
      <c r="AU28" s="100">
        <v>0</v>
      </c>
      <c r="AV28" s="100">
        <v>0</v>
      </c>
      <c r="AW28" s="100">
        <v>0</v>
      </c>
      <c r="AX28" s="100">
        <v>0</v>
      </c>
      <c r="AY28" s="100">
        <v>0</v>
      </c>
      <c r="AZ28" s="100">
        <v>0</v>
      </c>
      <c r="BA28" s="100">
        <v>0</v>
      </c>
      <c r="BB28" s="100">
        <v>0</v>
      </c>
      <c r="BC28" s="100">
        <v>0</v>
      </c>
      <c r="BD28" s="100">
        <v>0</v>
      </c>
      <c r="BE28" s="100">
        <v>0</v>
      </c>
      <c r="BF28" s="100">
        <v>0</v>
      </c>
      <c r="BG28" s="100">
        <v>0</v>
      </c>
      <c r="BH28" s="100">
        <v>0</v>
      </c>
      <c r="BI28" s="100">
        <v>0</v>
      </c>
      <c r="BJ28" s="100">
        <v>0</v>
      </c>
      <c r="BK28" s="100">
        <v>0</v>
      </c>
      <c r="BL28" s="100">
        <v>0</v>
      </c>
      <c r="BM28" s="100">
        <v>0</v>
      </c>
      <c r="BN28" s="100">
        <v>0</v>
      </c>
      <c r="BO28" s="100">
        <v>0</v>
      </c>
      <c r="BP28" s="100">
        <v>0</v>
      </c>
      <c r="BQ28" s="100">
        <v>0</v>
      </c>
      <c r="BR28" s="100">
        <v>0</v>
      </c>
      <c r="BS28" s="100">
        <v>0</v>
      </c>
      <c r="BT28" s="100">
        <v>0</v>
      </c>
      <c r="BU28" s="100">
        <v>0</v>
      </c>
      <c r="BV28" s="100">
        <v>0</v>
      </c>
      <c r="BW28" s="100">
        <v>0</v>
      </c>
      <c r="BX28" s="100">
        <v>0</v>
      </c>
      <c r="BY28" s="100">
        <v>0</v>
      </c>
      <c r="BZ28" s="100">
        <v>0</v>
      </c>
      <c r="CA28" s="100">
        <v>0</v>
      </c>
      <c r="CB28" s="100">
        <v>0</v>
      </c>
      <c r="CC28" s="100">
        <v>0</v>
      </c>
      <c r="CD28" s="100">
        <v>0</v>
      </c>
      <c r="CE28" s="100">
        <v>0</v>
      </c>
      <c r="CF28" s="100">
        <v>0</v>
      </c>
      <c r="CG28" s="100">
        <v>0</v>
      </c>
      <c r="CH28" s="100">
        <v>0</v>
      </c>
      <c r="CI28" s="100">
        <v>0</v>
      </c>
      <c r="CJ28" s="100">
        <v>0</v>
      </c>
      <c r="CK28" s="100">
        <v>0</v>
      </c>
      <c r="CL28" s="100">
        <v>0</v>
      </c>
      <c r="CM28" s="100">
        <v>0</v>
      </c>
      <c r="CN28" s="100">
        <v>0</v>
      </c>
      <c r="CO28" s="100">
        <v>0</v>
      </c>
      <c r="CP28" s="100">
        <v>0</v>
      </c>
      <c r="CQ28" s="100">
        <v>0</v>
      </c>
      <c r="CR28" s="100">
        <v>0</v>
      </c>
      <c r="CS28" s="100">
        <v>0</v>
      </c>
      <c r="CT28" s="100">
        <v>0</v>
      </c>
      <c r="CU28" s="100">
        <v>0</v>
      </c>
    </row>
    <row r="29" spans="2:99">
      <c r="C29" s="99" t="s">
        <v>195</v>
      </c>
      <c r="D29" s="100">
        <v>17</v>
      </c>
      <c r="E29" s="100">
        <v>5752.7999999999993</v>
      </c>
      <c r="F29" s="100">
        <v>15</v>
      </c>
      <c r="G29" s="100">
        <v>5076</v>
      </c>
      <c r="H29" s="100">
        <v>10</v>
      </c>
      <c r="I29" s="100">
        <v>3384</v>
      </c>
      <c r="J29" s="100">
        <v>9</v>
      </c>
      <c r="K29" s="100">
        <v>3045.6</v>
      </c>
      <c r="L29" s="100">
        <v>0</v>
      </c>
      <c r="M29" s="100">
        <v>0</v>
      </c>
      <c r="N29" s="100">
        <v>0</v>
      </c>
      <c r="O29" s="100">
        <v>0</v>
      </c>
      <c r="P29" s="100">
        <v>0</v>
      </c>
      <c r="Q29" s="100">
        <v>0</v>
      </c>
      <c r="R29" s="100">
        <v>0</v>
      </c>
      <c r="S29" s="100">
        <v>0</v>
      </c>
      <c r="T29" s="100">
        <v>0</v>
      </c>
      <c r="U29" s="100">
        <v>0</v>
      </c>
      <c r="V29" s="100">
        <v>0</v>
      </c>
      <c r="W29" s="100">
        <v>0</v>
      </c>
      <c r="X29" s="100">
        <v>0</v>
      </c>
      <c r="Y29" s="100">
        <v>0</v>
      </c>
      <c r="Z29" s="100">
        <v>0</v>
      </c>
      <c r="AA29" s="100">
        <v>0</v>
      </c>
      <c r="AB29" s="100">
        <v>0</v>
      </c>
      <c r="AC29" s="100">
        <v>0</v>
      </c>
      <c r="AD29" s="100">
        <v>0</v>
      </c>
      <c r="AE29" s="100">
        <v>0</v>
      </c>
      <c r="AF29" s="100">
        <v>0</v>
      </c>
      <c r="AG29" s="100">
        <v>0</v>
      </c>
      <c r="AH29" s="100">
        <v>0</v>
      </c>
      <c r="AI29" s="100">
        <v>0</v>
      </c>
      <c r="AJ29" s="100">
        <v>0</v>
      </c>
      <c r="AK29" s="100">
        <v>0</v>
      </c>
      <c r="AL29" s="100">
        <v>0</v>
      </c>
      <c r="AM29" s="100">
        <v>0</v>
      </c>
      <c r="AN29" s="100">
        <v>0</v>
      </c>
      <c r="AO29" s="100">
        <v>0</v>
      </c>
      <c r="AP29" s="100">
        <v>0</v>
      </c>
      <c r="AQ29" s="100">
        <v>0</v>
      </c>
      <c r="AR29" s="100">
        <v>0</v>
      </c>
      <c r="AS29" s="100">
        <v>0</v>
      </c>
      <c r="AT29" s="100">
        <v>0</v>
      </c>
      <c r="AU29" s="100">
        <v>0</v>
      </c>
      <c r="AV29" s="100">
        <v>0</v>
      </c>
      <c r="AW29" s="100">
        <v>0</v>
      </c>
      <c r="AX29" s="100">
        <v>0</v>
      </c>
      <c r="AY29" s="100">
        <v>0</v>
      </c>
      <c r="AZ29" s="100">
        <v>0</v>
      </c>
      <c r="BA29" s="100">
        <v>0</v>
      </c>
      <c r="BB29" s="100">
        <v>0</v>
      </c>
      <c r="BC29" s="100">
        <v>0</v>
      </c>
      <c r="BD29" s="100">
        <v>0</v>
      </c>
      <c r="BE29" s="100">
        <v>0</v>
      </c>
      <c r="BF29" s="100">
        <v>0</v>
      </c>
      <c r="BG29" s="100">
        <v>0</v>
      </c>
      <c r="BH29" s="100">
        <v>0</v>
      </c>
      <c r="BI29" s="100">
        <v>0</v>
      </c>
      <c r="BJ29" s="100">
        <v>0</v>
      </c>
      <c r="BK29" s="100">
        <v>0</v>
      </c>
      <c r="BL29" s="100">
        <v>0</v>
      </c>
      <c r="BM29" s="100">
        <v>0</v>
      </c>
      <c r="BN29" s="100">
        <v>0</v>
      </c>
      <c r="BO29" s="100">
        <v>0</v>
      </c>
      <c r="BP29" s="100">
        <v>0</v>
      </c>
      <c r="BQ29" s="100">
        <v>0</v>
      </c>
      <c r="BR29" s="100">
        <v>0</v>
      </c>
      <c r="BS29" s="100">
        <v>0</v>
      </c>
      <c r="BT29" s="100">
        <v>0</v>
      </c>
      <c r="BU29" s="100">
        <v>0</v>
      </c>
      <c r="BV29" s="100">
        <v>0</v>
      </c>
      <c r="BW29" s="100">
        <v>0</v>
      </c>
      <c r="BX29" s="100">
        <v>0</v>
      </c>
      <c r="BY29" s="100">
        <v>0</v>
      </c>
      <c r="BZ29" s="100">
        <v>0</v>
      </c>
      <c r="CA29" s="100">
        <v>0</v>
      </c>
      <c r="CB29" s="100">
        <v>0</v>
      </c>
      <c r="CC29" s="100">
        <v>0</v>
      </c>
      <c r="CD29" s="100">
        <v>0</v>
      </c>
      <c r="CE29" s="100">
        <v>0</v>
      </c>
      <c r="CF29" s="100">
        <v>0</v>
      </c>
      <c r="CG29" s="100">
        <v>0</v>
      </c>
      <c r="CH29" s="100">
        <v>0</v>
      </c>
      <c r="CI29" s="100">
        <v>0</v>
      </c>
      <c r="CJ29" s="100">
        <v>0</v>
      </c>
      <c r="CK29" s="100">
        <v>0</v>
      </c>
      <c r="CL29" s="100">
        <v>0</v>
      </c>
      <c r="CM29" s="100">
        <v>0</v>
      </c>
      <c r="CN29" s="100">
        <v>0</v>
      </c>
      <c r="CO29" s="100">
        <v>0</v>
      </c>
      <c r="CP29" s="100">
        <v>0</v>
      </c>
      <c r="CQ29" s="100">
        <v>0</v>
      </c>
      <c r="CR29" s="100">
        <v>0</v>
      </c>
      <c r="CS29" s="100">
        <v>0</v>
      </c>
      <c r="CT29" s="100">
        <v>0</v>
      </c>
      <c r="CU29" s="100">
        <v>0</v>
      </c>
    </row>
    <row r="30" spans="2:99">
      <c r="C30" s="99" t="s">
        <v>196</v>
      </c>
      <c r="D30" s="100">
        <v>18</v>
      </c>
      <c r="E30" s="100">
        <v>2505.6</v>
      </c>
      <c r="F30" s="100">
        <v>17</v>
      </c>
      <c r="G30" s="100">
        <v>2366.3999999999996</v>
      </c>
      <c r="H30" s="100">
        <v>9</v>
      </c>
      <c r="I30" s="100">
        <v>1252.8</v>
      </c>
      <c r="J30" s="100">
        <v>10</v>
      </c>
      <c r="K30" s="100">
        <v>1392</v>
      </c>
      <c r="L30" s="100">
        <v>0</v>
      </c>
      <c r="M30" s="100">
        <v>0</v>
      </c>
      <c r="N30" s="100">
        <v>0</v>
      </c>
      <c r="O30" s="100">
        <v>0</v>
      </c>
      <c r="P30" s="100">
        <v>0</v>
      </c>
      <c r="Q30" s="100">
        <v>0</v>
      </c>
      <c r="R30" s="100">
        <v>0</v>
      </c>
      <c r="S30" s="100">
        <v>0</v>
      </c>
      <c r="T30" s="100">
        <v>0</v>
      </c>
      <c r="U30" s="100">
        <v>0</v>
      </c>
      <c r="V30" s="100">
        <v>0</v>
      </c>
      <c r="W30" s="100">
        <v>0</v>
      </c>
      <c r="X30" s="100">
        <v>0</v>
      </c>
      <c r="Y30" s="100">
        <v>0</v>
      </c>
      <c r="Z30" s="100">
        <v>0</v>
      </c>
      <c r="AA30" s="100">
        <v>0</v>
      </c>
      <c r="AB30" s="100">
        <v>0</v>
      </c>
      <c r="AC30" s="100">
        <v>0</v>
      </c>
      <c r="AD30" s="100">
        <v>0</v>
      </c>
      <c r="AE30" s="100">
        <v>0</v>
      </c>
      <c r="AF30" s="100">
        <v>0</v>
      </c>
      <c r="AG30" s="100">
        <v>0</v>
      </c>
      <c r="AH30" s="100">
        <v>0</v>
      </c>
      <c r="AI30" s="100">
        <v>0</v>
      </c>
      <c r="AJ30" s="100">
        <v>0</v>
      </c>
      <c r="AK30" s="100">
        <v>0</v>
      </c>
      <c r="AL30" s="100">
        <v>0</v>
      </c>
      <c r="AM30" s="100">
        <v>0</v>
      </c>
      <c r="AN30" s="100">
        <v>0</v>
      </c>
      <c r="AO30" s="100">
        <v>0</v>
      </c>
      <c r="AP30" s="100">
        <v>0</v>
      </c>
      <c r="AQ30" s="100">
        <v>0</v>
      </c>
      <c r="AR30" s="100">
        <v>0</v>
      </c>
      <c r="AS30" s="100">
        <v>0</v>
      </c>
      <c r="AT30" s="100">
        <v>0</v>
      </c>
      <c r="AU30" s="100">
        <v>0</v>
      </c>
      <c r="AV30" s="100">
        <v>0</v>
      </c>
      <c r="AW30" s="100">
        <v>0</v>
      </c>
      <c r="AX30" s="100">
        <v>0</v>
      </c>
      <c r="AY30" s="100">
        <v>0</v>
      </c>
      <c r="AZ30" s="100">
        <v>0</v>
      </c>
      <c r="BA30" s="100">
        <v>0</v>
      </c>
      <c r="BB30" s="100">
        <v>0</v>
      </c>
      <c r="BC30" s="100">
        <v>0</v>
      </c>
      <c r="BD30" s="100">
        <v>0</v>
      </c>
      <c r="BE30" s="100">
        <v>0</v>
      </c>
      <c r="BF30" s="100">
        <v>0</v>
      </c>
      <c r="BG30" s="100">
        <v>0</v>
      </c>
      <c r="BH30" s="100">
        <v>0</v>
      </c>
      <c r="BI30" s="100">
        <v>0</v>
      </c>
      <c r="BJ30" s="100">
        <v>0</v>
      </c>
      <c r="BK30" s="100">
        <v>0</v>
      </c>
      <c r="BL30" s="100">
        <v>0</v>
      </c>
      <c r="BM30" s="100">
        <v>0</v>
      </c>
      <c r="BN30" s="100">
        <v>0</v>
      </c>
      <c r="BO30" s="100">
        <v>0</v>
      </c>
      <c r="BP30" s="100">
        <v>0</v>
      </c>
      <c r="BQ30" s="100">
        <v>0</v>
      </c>
      <c r="BR30" s="100">
        <v>0</v>
      </c>
      <c r="BS30" s="100">
        <v>0</v>
      </c>
      <c r="BT30" s="100">
        <v>0</v>
      </c>
      <c r="BU30" s="100">
        <v>0</v>
      </c>
      <c r="BV30" s="100">
        <v>0</v>
      </c>
      <c r="BW30" s="100">
        <v>0</v>
      </c>
      <c r="BX30" s="100">
        <v>0</v>
      </c>
      <c r="BY30" s="100">
        <v>0</v>
      </c>
      <c r="BZ30" s="100">
        <v>0</v>
      </c>
      <c r="CA30" s="100">
        <v>0</v>
      </c>
      <c r="CB30" s="100">
        <v>0</v>
      </c>
      <c r="CC30" s="100">
        <v>0</v>
      </c>
      <c r="CD30" s="100">
        <v>0</v>
      </c>
      <c r="CE30" s="100">
        <v>0</v>
      </c>
      <c r="CF30" s="100">
        <v>0</v>
      </c>
      <c r="CG30" s="100">
        <v>0</v>
      </c>
      <c r="CH30" s="100">
        <v>0</v>
      </c>
      <c r="CI30" s="100">
        <v>0</v>
      </c>
      <c r="CJ30" s="100">
        <v>0</v>
      </c>
      <c r="CK30" s="100">
        <v>0</v>
      </c>
      <c r="CL30" s="100">
        <v>0</v>
      </c>
      <c r="CM30" s="100">
        <v>0</v>
      </c>
      <c r="CN30" s="100">
        <v>0</v>
      </c>
      <c r="CO30" s="100">
        <v>0</v>
      </c>
      <c r="CP30" s="100">
        <v>0</v>
      </c>
      <c r="CQ30" s="100">
        <v>0</v>
      </c>
      <c r="CR30" s="100">
        <v>0</v>
      </c>
      <c r="CS30" s="100">
        <v>0</v>
      </c>
      <c r="CT30" s="100">
        <v>0</v>
      </c>
      <c r="CU30" s="100">
        <v>0</v>
      </c>
    </row>
    <row r="31" spans="2:99">
      <c r="C31" s="99" t="s">
        <v>197</v>
      </c>
      <c r="D31" s="100">
        <v>18</v>
      </c>
      <c r="E31" s="100">
        <v>6134.4000000000005</v>
      </c>
      <c r="F31" s="100">
        <v>15</v>
      </c>
      <c r="G31" s="100">
        <v>5112</v>
      </c>
      <c r="H31" s="100">
        <v>10</v>
      </c>
      <c r="I31" s="100">
        <v>3408</v>
      </c>
      <c r="J31" s="100">
        <v>9</v>
      </c>
      <c r="K31" s="100">
        <v>3067.2000000000003</v>
      </c>
      <c r="L31" s="100">
        <v>0</v>
      </c>
      <c r="M31" s="100">
        <v>0</v>
      </c>
      <c r="N31" s="100">
        <v>0</v>
      </c>
      <c r="O31" s="100">
        <v>0</v>
      </c>
      <c r="P31" s="100">
        <v>0</v>
      </c>
      <c r="Q31" s="100">
        <v>0</v>
      </c>
      <c r="R31" s="100">
        <v>0</v>
      </c>
      <c r="S31" s="100">
        <v>0</v>
      </c>
      <c r="T31" s="100">
        <v>0</v>
      </c>
      <c r="U31" s="100">
        <v>0</v>
      </c>
      <c r="V31" s="100">
        <v>0</v>
      </c>
      <c r="W31" s="100">
        <v>0</v>
      </c>
      <c r="X31" s="100">
        <v>0</v>
      </c>
      <c r="Y31" s="100">
        <v>0</v>
      </c>
      <c r="Z31" s="100">
        <v>0</v>
      </c>
      <c r="AA31" s="100">
        <v>0</v>
      </c>
      <c r="AB31" s="100">
        <v>0</v>
      </c>
      <c r="AC31" s="100">
        <v>0</v>
      </c>
      <c r="AD31" s="100">
        <v>0</v>
      </c>
      <c r="AE31" s="100">
        <v>0</v>
      </c>
      <c r="AF31" s="100">
        <v>0</v>
      </c>
      <c r="AG31" s="100">
        <v>0</v>
      </c>
      <c r="AH31" s="100">
        <v>0</v>
      </c>
      <c r="AI31" s="100">
        <v>0</v>
      </c>
      <c r="AJ31" s="100">
        <v>0</v>
      </c>
      <c r="AK31" s="100">
        <v>0</v>
      </c>
      <c r="AL31" s="100">
        <v>0</v>
      </c>
      <c r="AM31" s="100">
        <v>0</v>
      </c>
      <c r="AN31" s="100">
        <v>0</v>
      </c>
      <c r="AO31" s="100">
        <v>0</v>
      </c>
      <c r="AP31" s="100">
        <v>0</v>
      </c>
      <c r="AQ31" s="100">
        <v>0</v>
      </c>
      <c r="AR31" s="100">
        <v>0</v>
      </c>
      <c r="AS31" s="100">
        <v>0</v>
      </c>
      <c r="AT31" s="100">
        <v>0</v>
      </c>
      <c r="AU31" s="100">
        <v>0</v>
      </c>
      <c r="AV31" s="100">
        <v>0</v>
      </c>
      <c r="AW31" s="100">
        <v>0</v>
      </c>
      <c r="AX31" s="100">
        <v>0</v>
      </c>
      <c r="AY31" s="100">
        <v>0</v>
      </c>
      <c r="AZ31" s="100">
        <v>0</v>
      </c>
      <c r="BA31" s="100">
        <v>0</v>
      </c>
      <c r="BB31" s="100">
        <v>0</v>
      </c>
      <c r="BC31" s="100">
        <v>0</v>
      </c>
      <c r="BD31" s="100">
        <v>0</v>
      </c>
      <c r="BE31" s="100">
        <v>0</v>
      </c>
      <c r="BF31" s="100">
        <v>0</v>
      </c>
      <c r="BG31" s="100">
        <v>0</v>
      </c>
      <c r="BH31" s="100">
        <v>0</v>
      </c>
      <c r="BI31" s="100">
        <v>0</v>
      </c>
      <c r="BJ31" s="100">
        <v>0</v>
      </c>
      <c r="BK31" s="100">
        <v>0</v>
      </c>
      <c r="BL31" s="100">
        <v>0</v>
      </c>
      <c r="BM31" s="100">
        <v>0</v>
      </c>
      <c r="BN31" s="100">
        <v>0</v>
      </c>
      <c r="BO31" s="100">
        <v>0</v>
      </c>
      <c r="BP31" s="100">
        <v>0</v>
      </c>
      <c r="BQ31" s="100">
        <v>0</v>
      </c>
      <c r="BR31" s="100">
        <v>0</v>
      </c>
      <c r="BS31" s="100">
        <v>0</v>
      </c>
      <c r="BT31" s="100">
        <v>0</v>
      </c>
      <c r="BU31" s="100">
        <v>0</v>
      </c>
      <c r="BV31" s="100">
        <v>0</v>
      </c>
      <c r="BW31" s="100">
        <v>0</v>
      </c>
      <c r="BX31" s="100">
        <v>0</v>
      </c>
      <c r="BY31" s="100">
        <v>0</v>
      </c>
      <c r="BZ31" s="100">
        <v>0</v>
      </c>
      <c r="CA31" s="100">
        <v>0</v>
      </c>
      <c r="CB31" s="100">
        <v>0</v>
      </c>
      <c r="CC31" s="100">
        <v>0</v>
      </c>
      <c r="CD31" s="100">
        <v>0</v>
      </c>
      <c r="CE31" s="100">
        <v>0</v>
      </c>
      <c r="CF31" s="100">
        <v>0</v>
      </c>
      <c r="CG31" s="100">
        <v>0</v>
      </c>
      <c r="CH31" s="100">
        <v>0</v>
      </c>
      <c r="CI31" s="100">
        <v>0</v>
      </c>
      <c r="CJ31" s="100">
        <v>0</v>
      </c>
      <c r="CK31" s="100">
        <v>0</v>
      </c>
      <c r="CL31" s="100">
        <v>0</v>
      </c>
      <c r="CM31" s="100">
        <v>0</v>
      </c>
      <c r="CN31" s="100">
        <v>0</v>
      </c>
      <c r="CO31" s="100">
        <v>0</v>
      </c>
      <c r="CP31" s="100">
        <v>0</v>
      </c>
      <c r="CQ31" s="100">
        <v>0</v>
      </c>
      <c r="CR31" s="100">
        <v>0</v>
      </c>
      <c r="CS31" s="100">
        <v>0</v>
      </c>
      <c r="CT31" s="100">
        <v>0</v>
      </c>
      <c r="CU31" s="100">
        <v>0</v>
      </c>
    </row>
    <row r="32" spans="2:99">
      <c r="C32" s="99" t="s">
        <v>198</v>
      </c>
      <c r="D32" s="100">
        <v>17</v>
      </c>
      <c r="E32" s="100">
        <v>14280</v>
      </c>
      <c r="F32" s="100">
        <v>15</v>
      </c>
      <c r="G32" s="100">
        <v>12600</v>
      </c>
      <c r="H32" s="100">
        <v>8</v>
      </c>
      <c r="I32" s="100">
        <v>6720</v>
      </c>
      <c r="J32" s="100">
        <v>10</v>
      </c>
      <c r="K32" s="100">
        <v>8400</v>
      </c>
      <c r="L32" s="100">
        <v>0</v>
      </c>
      <c r="M32" s="100">
        <v>0</v>
      </c>
      <c r="N32" s="100">
        <v>0</v>
      </c>
      <c r="O32" s="100">
        <v>0</v>
      </c>
      <c r="P32" s="100">
        <v>0</v>
      </c>
      <c r="Q32" s="100">
        <v>0</v>
      </c>
      <c r="R32" s="100">
        <v>0</v>
      </c>
      <c r="S32" s="100">
        <v>0</v>
      </c>
      <c r="T32" s="100">
        <v>0</v>
      </c>
      <c r="U32" s="100">
        <v>0</v>
      </c>
      <c r="V32" s="100">
        <v>0</v>
      </c>
      <c r="W32" s="100">
        <v>0</v>
      </c>
      <c r="X32" s="100">
        <v>0</v>
      </c>
      <c r="Y32" s="100">
        <v>0</v>
      </c>
      <c r="Z32" s="100">
        <v>0</v>
      </c>
      <c r="AA32" s="100">
        <v>0</v>
      </c>
      <c r="AB32" s="100">
        <v>0</v>
      </c>
      <c r="AC32" s="100">
        <v>0</v>
      </c>
      <c r="AD32" s="100">
        <v>0</v>
      </c>
      <c r="AE32" s="100">
        <v>0</v>
      </c>
      <c r="AF32" s="100">
        <v>0</v>
      </c>
      <c r="AG32" s="100">
        <v>0</v>
      </c>
      <c r="AH32" s="100">
        <v>0</v>
      </c>
      <c r="AI32" s="100">
        <v>0</v>
      </c>
      <c r="AJ32" s="100">
        <v>0</v>
      </c>
      <c r="AK32" s="100">
        <v>0</v>
      </c>
      <c r="AL32" s="100">
        <v>0</v>
      </c>
      <c r="AM32" s="100">
        <v>0</v>
      </c>
      <c r="AN32" s="100">
        <v>0</v>
      </c>
      <c r="AO32" s="100">
        <v>0</v>
      </c>
      <c r="AP32" s="100">
        <v>0</v>
      </c>
      <c r="AQ32" s="100">
        <v>0</v>
      </c>
      <c r="AR32" s="100">
        <v>0</v>
      </c>
      <c r="AS32" s="100">
        <v>0</v>
      </c>
      <c r="AT32" s="100">
        <v>0</v>
      </c>
      <c r="AU32" s="100">
        <v>0</v>
      </c>
      <c r="AV32" s="100">
        <v>0</v>
      </c>
      <c r="AW32" s="100">
        <v>0</v>
      </c>
      <c r="AX32" s="100">
        <v>0</v>
      </c>
      <c r="AY32" s="100">
        <v>0</v>
      </c>
      <c r="AZ32" s="100">
        <v>0</v>
      </c>
      <c r="BA32" s="100">
        <v>0</v>
      </c>
      <c r="BB32" s="100">
        <v>0</v>
      </c>
      <c r="BC32" s="100">
        <v>0</v>
      </c>
      <c r="BD32" s="100">
        <v>0</v>
      </c>
      <c r="BE32" s="100">
        <v>0</v>
      </c>
      <c r="BF32" s="100">
        <v>0</v>
      </c>
      <c r="BG32" s="100">
        <v>0</v>
      </c>
      <c r="BH32" s="100">
        <v>0</v>
      </c>
      <c r="BI32" s="100">
        <v>0</v>
      </c>
      <c r="BJ32" s="100">
        <v>0</v>
      </c>
      <c r="BK32" s="100">
        <v>0</v>
      </c>
      <c r="BL32" s="100">
        <v>0</v>
      </c>
      <c r="BM32" s="100">
        <v>0</v>
      </c>
      <c r="BN32" s="100">
        <v>0</v>
      </c>
      <c r="BO32" s="100">
        <v>0</v>
      </c>
      <c r="BP32" s="100">
        <v>0</v>
      </c>
      <c r="BQ32" s="100">
        <v>0</v>
      </c>
      <c r="BR32" s="100">
        <v>0</v>
      </c>
      <c r="BS32" s="100">
        <v>0</v>
      </c>
      <c r="BT32" s="100">
        <v>0</v>
      </c>
      <c r="BU32" s="100">
        <v>0</v>
      </c>
      <c r="BV32" s="100">
        <v>0</v>
      </c>
      <c r="BW32" s="100">
        <v>0</v>
      </c>
      <c r="BX32" s="100">
        <v>0</v>
      </c>
      <c r="BY32" s="100">
        <v>0</v>
      </c>
      <c r="BZ32" s="100">
        <v>0</v>
      </c>
      <c r="CA32" s="100">
        <v>0</v>
      </c>
      <c r="CB32" s="100">
        <v>0</v>
      </c>
      <c r="CC32" s="100">
        <v>0</v>
      </c>
      <c r="CD32" s="100">
        <v>0</v>
      </c>
      <c r="CE32" s="100">
        <v>0</v>
      </c>
      <c r="CF32" s="100">
        <v>0</v>
      </c>
      <c r="CG32" s="100">
        <v>0</v>
      </c>
      <c r="CH32" s="100">
        <v>0</v>
      </c>
      <c r="CI32" s="100">
        <v>0</v>
      </c>
      <c r="CJ32" s="100">
        <v>0</v>
      </c>
      <c r="CK32" s="100">
        <v>0</v>
      </c>
      <c r="CL32" s="100">
        <v>0</v>
      </c>
      <c r="CM32" s="100">
        <v>0</v>
      </c>
      <c r="CN32" s="100">
        <v>0</v>
      </c>
      <c r="CO32" s="100">
        <v>0</v>
      </c>
      <c r="CP32" s="100">
        <v>0</v>
      </c>
      <c r="CQ32" s="100">
        <v>0</v>
      </c>
      <c r="CR32" s="100">
        <v>0</v>
      </c>
      <c r="CS32" s="100">
        <v>0</v>
      </c>
      <c r="CT32" s="100">
        <v>0</v>
      </c>
      <c r="CU32" s="100">
        <v>0</v>
      </c>
    </row>
    <row r="33" spans="2:99">
      <c r="C33" s="99" t="s">
        <v>199</v>
      </c>
      <c r="D33" s="100">
        <v>16</v>
      </c>
      <c r="E33" s="100">
        <v>7584</v>
      </c>
      <c r="F33" s="100">
        <v>14</v>
      </c>
      <c r="G33" s="100">
        <v>6636</v>
      </c>
      <c r="H33" s="100">
        <v>9</v>
      </c>
      <c r="I33" s="100">
        <v>4266</v>
      </c>
      <c r="J33" s="100">
        <v>10</v>
      </c>
      <c r="K33" s="100">
        <v>4740</v>
      </c>
      <c r="L33" s="100">
        <v>0</v>
      </c>
      <c r="M33" s="100">
        <v>0</v>
      </c>
      <c r="N33" s="100">
        <v>0</v>
      </c>
      <c r="O33" s="100">
        <v>0</v>
      </c>
      <c r="P33" s="100">
        <v>0</v>
      </c>
      <c r="Q33" s="100">
        <v>0</v>
      </c>
      <c r="R33" s="100">
        <v>0</v>
      </c>
      <c r="S33" s="100">
        <v>0</v>
      </c>
      <c r="T33" s="100">
        <v>0</v>
      </c>
      <c r="U33" s="100">
        <v>0</v>
      </c>
      <c r="V33" s="100">
        <v>0</v>
      </c>
      <c r="W33" s="100">
        <v>0</v>
      </c>
      <c r="X33" s="100">
        <v>0</v>
      </c>
      <c r="Y33" s="100">
        <v>0</v>
      </c>
      <c r="Z33" s="100">
        <v>0</v>
      </c>
      <c r="AA33" s="100">
        <v>0</v>
      </c>
      <c r="AB33" s="100">
        <v>0</v>
      </c>
      <c r="AC33" s="100">
        <v>0</v>
      </c>
      <c r="AD33" s="100">
        <v>0</v>
      </c>
      <c r="AE33" s="100">
        <v>0</v>
      </c>
      <c r="AF33" s="100">
        <v>0</v>
      </c>
      <c r="AG33" s="100">
        <v>0</v>
      </c>
      <c r="AH33" s="100">
        <v>0</v>
      </c>
      <c r="AI33" s="100">
        <v>0</v>
      </c>
      <c r="AJ33" s="100">
        <v>0</v>
      </c>
      <c r="AK33" s="100">
        <v>0</v>
      </c>
      <c r="AL33" s="100">
        <v>0</v>
      </c>
      <c r="AM33" s="100">
        <v>0</v>
      </c>
      <c r="AN33" s="100">
        <v>0</v>
      </c>
      <c r="AO33" s="100">
        <v>0</v>
      </c>
      <c r="AP33" s="100">
        <v>0</v>
      </c>
      <c r="AQ33" s="100">
        <v>0</v>
      </c>
      <c r="AR33" s="100">
        <v>0</v>
      </c>
      <c r="AS33" s="100">
        <v>0</v>
      </c>
      <c r="AT33" s="100">
        <v>0</v>
      </c>
      <c r="AU33" s="100">
        <v>0</v>
      </c>
      <c r="AV33" s="100">
        <v>0</v>
      </c>
      <c r="AW33" s="100">
        <v>0</v>
      </c>
      <c r="AX33" s="100">
        <v>0</v>
      </c>
      <c r="AY33" s="100">
        <v>0</v>
      </c>
      <c r="AZ33" s="100">
        <v>0</v>
      </c>
      <c r="BA33" s="100">
        <v>0</v>
      </c>
      <c r="BB33" s="100">
        <v>0</v>
      </c>
      <c r="BC33" s="100">
        <v>0</v>
      </c>
      <c r="BD33" s="100">
        <v>0</v>
      </c>
      <c r="BE33" s="100">
        <v>0</v>
      </c>
      <c r="BF33" s="100">
        <v>0</v>
      </c>
      <c r="BG33" s="100">
        <v>0</v>
      </c>
      <c r="BH33" s="100">
        <v>0</v>
      </c>
      <c r="BI33" s="100">
        <v>0</v>
      </c>
      <c r="BJ33" s="100">
        <v>0</v>
      </c>
      <c r="BK33" s="100">
        <v>0</v>
      </c>
      <c r="BL33" s="100">
        <v>0</v>
      </c>
      <c r="BM33" s="100">
        <v>0</v>
      </c>
      <c r="BN33" s="100">
        <v>0</v>
      </c>
      <c r="BO33" s="100">
        <v>0</v>
      </c>
      <c r="BP33" s="100">
        <v>0</v>
      </c>
      <c r="BQ33" s="100">
        <v>0</v>
      </c>
      <c r="BR33" s="100">
        <v>0</v>
      </c>
      <c r="BS33" s="100">
        <v>0</v>
      </c>
      <c r="BT33" s="100">
        <v>0</v>
      </c>
      <c r="BU33" s="100">
        <v>0</v>
      </c>
      <c r="BV33" s="100">
        <v>0</v>
      </c>
      <c r="BW33" s="100">
        <v>0</v>
      </c>
      <c r="BX33" s="100">
        <v>0</v>
      </c>
      <c r="BY33" s="100">
        <v>0</v>
      </c>
      <c r="BZ33" s="100">
        <v>0</v>
      </c>
      <c r="CA33" s="100">
        <v>0</v>
      </c>
      <c r="CB33" s="100">
        <v>0</v>
      </c>
      <c r="CC33" s="100">
        <v>0</v>
      </c>
      <c r="CD33" s="100">
        <v>0</v>
      </c>
      <c r="CE33" s="100">
        <v>0</v>
      </c>
      <c r="CF33" s="100">
        <v>0</v>
      </c>
      <c r="CG33" s="100">
        <v>0</v>
      </c>
      <c r="CH33" s="100">
        <v>0</v>
      </c>
      <c r="CI33" s="100">
        <v>0</v>
      </c>
      <c r="CJ33" s="100">
        <v>0</v>
      </c>
      <c r="CK33" s="100">
        <v>0</v>
      </c>
      <c r="CL33" s="100">
        <v>0</v>
      </c>
      <c r="CM33" s="100">
        <v>0</v>
      </c>
      <c r="CN33" s="100">
        <v>0</v>
      </c>
      <c r="CO33" s="100">
        <v>0</v>
      </c>
      <c r="CP33" s="100">
        <v>0</v>
      </c>
      <c r="CQ33" s="100">
        <v>0</v>
      </c>
      <c r="CR33" s="100">
        <v>0</v>
      </c>
      <c r="CS33" s="100">
        <v>0</v>
      </c>
      <c r="CT33" s="100">
        <v>0</v>
      </c>
      <c r="CU33" s="100">
        <v>0</v>
      </c>
    </row>
    <row r="34" spans="2:99">
      <c r="C34" s="99" t="s">
        <v>200</v>
      </c>
      <c r="D34" s="100">
        <v>15</v>
      </c>
      <c r="E34" s="100">
        <v>8226</v>
      </c>
      <c r="F34" s="100">
        <v>17</v>
      </c>
      <c r="G34" s="100">
        <v>9322.7999999999993</v>
      </c>
      <c r="H34" s="100">
        <v>10</v>
      </c>
      <c r="I34" s="100">
        <v>5484</v>
      </c>
      <c r="J34" s="100">
        <v>10</v>
      </c>
      <c r="K34" s="100">
        <v>5484</v>
      </c>
      <c r="L34" s="100">
        <v>0</v>
      </c>
      <c r="M34" s="100">
        <v>0</v>
      </c>
      <c r="N34" s="100">
        <v>0</v>
      </c>
      <c r="O34" s="100">
        <v>0</v>
      </c>
      <c r="P34" s="100">
        <v>0</v>
      </c>
      <c r="Q34" s="100">
        <v>0</v>
      </c>
      <c r="R34" s="100">
        <v>0</v>
      </c>
      <c r="S34" s="100">
        <v>0</v>
      </c>
      <c r="T34" s="100">
        <v>0</v>
      </c>
      <c r="U34" s="100">
        <v>0</v>
      </c>
      <c r="V34" s="100">
        <v>0</v>
      </c>
      <c r="W34" s="100">
        <v>0</v>
      </c>
      <c r="X34" s="100">
        <v>0</v>
      </c>
      <c r="Y34" s="100">
        <v>0</v>
      </c>
      <c r="Z34" s="100">
        <v>0</v>
      </c>
      <c r="AA34" s="100">
        <v>0</v>
      </c>
      <c r="AB34" s="100">
        <v>0</v>
      </c>
      <c r="AC34" s="100">
        <v>0</v>
      </c>
      <c r="AD34" s="100">
        <v>0</v>
      </c>
      <c r="AE34" s="100">
        <v>0</v>
      </c>
      <c r="AF34" s="100">
        <v>0</v>
      </c>
      <c r="AG34" s="100">
        <v>0</v>
      </c>
      <c r="AH34" s="100">
        <v>0</v>
      </c>
      <c r="AI34" s="100">
        <v>0</v>
      </c>
      <c r="AJ34" s="100">
        <v>0</v>
      </c>
      <c r="AK34" s="100">
        <v>0</v>
      </c>
      <c r="AL34" s="100">
        <v>0</v>
      </c>
      <c r="AM34" s="100">
        <v>0</v>
      </c>
      <c r="AN34" s="100">
        <v>0</v>
      </c>
      <c r="AO34" s="100">
        <v>0</v>
      </c>
      <c r="AP34" s="100">
        <v>0</v>
      </c>
      <c r="AQ34" s="100">
        <v>0</v>
      </c>
      <c r="AR34" s="100">
        <v>0</v>
      </c>
      <c r="AS34" s="100">
        <v>0</v>
      </c>
      <c r="AT34" s="100">
        <v>0</v>
      </c>
      <c r="AU34" s="100">
        <v>0</v>
      </c>
      <c r="AV34" s="100">
        <v>0</v>
      </c>
      <c r="AW34" s="100">
        <v>0</v>
      </c>
      <c r="AX34" s="100">
        <v>0</v>
      </c>
      <c r="AY34" s="100">
        <v>0</v>
      </c>
      <c r="AZ34" s="100">
        <v>0</v>
      </c>
      <c r="BA34" s="100">
        <v>0</v>
      </c>
      <c r="BB34" s="100">
        <v>0</v>
      </c>
      <c r="BC34" s="100">
        <v>0</v>
      </c>
      <c r="BD34" s="100">
        <v>0</v>
      </c>
      <c r="BE34" s="100">
        <v>0</v>
      </c>
      <c r="BF34" s="100">
        <v>0</v>
      </c>
      <c r="BG34" s="100">
        <v>0</v>
      </c>
      <c r="BH34" s="100">
        <v>0</v>
      </c>
      <c r="BI34" s="100">
        <v>0</v>
      </c>
      <c r="BJ34" s="100">
        <v>0</v>
      </c>
      <c r="BK34" s="100">
        <v>0</v>
      </c>
      <c r="BL34" s="100">
        <v>0</v>
      </c>
      <c r="BM34" s="100">
        <v>0</v>
      </c>
      <c r="BN34" s="100">
        <v>0</v>
      </c>
      <c r="BO34" s="100">
        <v>0</v>
      </c>
      <c r="BP34" s="100">
        <v>0</v>
      </c>
      <c r="BQ34" s="100">
        <v>0</v>
      </c>
      <c r="BR34" s="100">
        <v>0</v>
      </c>
      <c r="BS34" s="100">
        <v>0</v>
      </c>
      <c r="BT34" s="100">
        <v>0</v>
      </c>
      <c r="BU34" s="100">
        <v>0</v>
      </c>
      <c r="BV34" s="100">
        <v>0</v>
      </c>
      <c r="BW34" s="100">
        <v>0</v>
      </c>
      <c r="BX34" s="100">
        <v>0</v>
      </c>
      <c r="BY34" s="100">
        <v>0</v>
      </c>
      <c r="BZ34" s="100">
        <v>0</v>
      </c>
      <c r="CA34" s="100">
        <v>0</v>
      </c>
      <c r="CB34" s="100">
        <v>0</v>
      </c>
      <c r="CC34" s="100">
        <v>0</v>
      </c>
      <c r="CD34" s="100">
        <v>0</v>
      </c>
      <c r="CE34" s="100">
        <v>0</v>
      </c>
      <c r="CF34" s="100">
        <v>0</v>
      </c>
      <c r="CG34" s="100">
        <v>0</v>
      </c>
      <c r="CH34" s="100">
        <v>0</v>
      </c>
      <c r="CI34" s="100">
        <v>0</v>
      </c>
      <c r="CJ34" s="100">
        <v>0</v>
      </c>
      <c r="CK34" s="100">
        <v>0</v>
      </c>
      <c r="CL34" s="100">
        <v>0</v>
      </c>
      <c r="CM34" s="100">
        <v>0</v>
      </c>
      <c r="CN34" s="100">
        <v>0</v>
      </c>
      <c r="CO34" s="100">
        <v>0</v>
      </c>
      <c r="CP34" s="100">
        <v>0</v>
      </c>
      <c r="CQ34" s="100">
        <v>0</v>
      </c>
      <c r="CR34" s="100">
        <v>0</v>
      </c>
      <c r="CS34" s="100">
        <v>0</v>
      </c>
      <c r="CT34" s="100">
        <v>0</v>
      </c>
      <c r="CU34" s="100">
        <v>0</v>
      </c>
    </row>
    <row r="35" spans="2:99">
      <c r="C35" s="99" t="s">
        <v>201</v>
      </c>
      <c r="D35" s="100">
        <v>16</v>
      </c>
      <c r="E35" s="100">
        <v>8044.7999999999984</v>
      </c>
      <c r="F35" s="100">
        <v>14</v>
      </c>
      <c r="G35" s="100">
        <v>7039.1999999999989</v>
      </c>
      <c r="H35" s="100">
        <v>10</v>
      </c>
      <c r="I35" s="100">
        <v>5027.9999999999991</v>
      </c>
      <c r="J35" s="100">
        <v>9</v>
      </c>
      <c r="K35" s="100">
        <v>4525.1999999999989</v>
      </c>
      <c r="L35" s="100">
        <v>0</v>
      </c>
      <c r="M35" s="100">
        <v>0</v>
      </c>
      <c r="N35" s="100">
        <v>0</v>
      </c>
      <c r="O35" s="100">
        <v>0</v>
      </c>
      <c r="P35" s="100">
        <v>0</v>
      </c>
      <c r="Q35" s="100">
        <v>0</v>
      </c>
      <c r="R35" s="100">
        <v>0</v>
      </c>
      <c r="S35" s="100">
        <v>0</v>
      </c>
      <c r="T35" s="100">
        <v>0</v>
      </c>
      <c r="U35" s="100">
        <v>0</v>
      </c>
      <c r="V35" s="100">
        <v>0</v>
      </c>
      <c r="W35" s="100">
        <v>0</v>
      </c>
      <c r="X35" s="100">
        <v>0</v>
      </c>
      <c r="Y35" s="100">
        <v>0</v>
      </c>
      <c r="Z35" s="100">
        <v>0</v>
      </c>
      <c r="AA35" s="100">
        <v>0</v>
      </c>
      <c r="AB35" s="100">
        <v>0</v>
      </c>
      <c r="AC35" s="100">
        <v>0</v>
      </c>
      <c r="AD35" s="100">
        <v>0</v>
      </c>
      <c r="AE35" s="100">
        <v>0</v>
      </c>
      <c r="AF35" s="100">
        <v>0</v>
      </c>
      <c r="AG35" s="100">
        <v>0</v>
      </c>
      <c r="AH35" s="100">
        <v>0</v>
      </c>
      <c r="AI35" s="100">
        <v>0</v>
      </c>
      <c r="AJ35" s="100">
        <v>0</v>
      </c>
      <c r="AK35" s="100">
        <v>0</v>
      </c>
      <c r="AL35" s="100">
        <v>0</v>
      </c>
      <c r="AM35" s="100">
        <v>0</v>
      </c>
      <c r="AN35" s="100">
        <v>0</v>
      </c>
      <c r="AO35" s="100">
        <v>0</v>
      </c>
      <c r="AP35" s="100">
        <v>0</v>
      </c>
      <c r="AQ35" s="100">
        <v>0</v>
      </c>
      <c r="AR35" s="100">
        <v>0</v>
      </c>
      <c r="AS35" s="100">
        <v>0</v>
      </c>
      <c r="AT35" s="100">
        <v>0</v>
      </c>
      <c r="AU35" s="100">
        <v>0</v>
      </c>
      <c r="AV35" s="100">
        <v>0</v>
      </c>
      <c r="AW35" s="100">
        <v>0</v>
      </c>
      <c r="AX35" s="100">
        <v>0</v>
      </c>
      <c r="AY35" s="100">
        <v>0</v>
      </c>
      <c r="AZ35" s="100">
        <v>0</v>
      </c>
      <c r="BA35" s="100">
        <v>0</v>
      </c>
      <c r="BB35" s="100">
        <v>0</v>
      </c>
      <c r="BC35" s="100">
        <v>0</v>
      </c>
      <c r="BD35" s="100">
        <v>0</v>
      </c>
      <c r="BE35" s="100">
        <v>0</v>
      </c>
      <c r="BF35" s="100">
        <v>0</v>
      </c>
      <c r="BG35" s="100">
        <v>0</v>
      </c>
      <c r="BH35" s="100">
        <v>0</v>
      </c>
      <c r="BI35" s="100">
        <v>0</v>
      </c>
      <c r="BJ35" s="100">
        <v>0</v>
      </c>
      <c r="BK35" s="100">
        <v>0</v>
      </c>
      <c r="BL35" s="100">
        <v>0</v>
      </c>
      <c r="BM35" s="100">
        <v>0</v>
      </c>
      <c r="BN35" s="100">
        <v>0</v>
      </c>
      <c r="BO35" s="100">
        <v>0</v>
      </c>
      <c r="BP35" s="100">
        <v>0</v>
      </c>
      <c r="BQ35" s="100">
        <v>0</v>
      </c>
      <c r="BR35" s="100">
        <v>0</v>
      </c>
      <c r="BS35" s="100">
        <v>0</v>
      </c>
      <c r="BT35" s="100">
        <v>0</v>
      </c>
      <c r="BU35" s="100">
        <v>0</v>
      </c>
      <c r="BV35" s="100">
        <v>0</v>
      </c>
      <c r="BW35" s="100">
        <v>0</v>
      </c>
      <c r="BX35" s="100">
        <v>0</v>
      </c>
      <c r="BY35" s="100">
        <v>0</v>
      </c>
      <c r="BZ35" s="100">
        <v>0</v>
      </c>
      <c r="CA35" s="100">
        <v>0</v>
      </c>
      <c r="CB35" s="100">
        <v>0</v>
      </c>
      <c r="CC35" s="100">
        <v>0</v>
      </c>
      <c r="CD35" s="100">
        <v>0</v>
      </c>
      <c r="CE35" s="100">
        <v>0</v>
      </c>
      <c r="CF35" s="100">
        <v>0</v>
      </c>
      <c r="CG35" s="100">
        <v>0</v>
      </c>
      <c r="CH35" s="100">
        <v>0</v>
      </c>
      <c r="CI35" s="100">
        <v>0</v>
      </c>
      <c r="CJ35" s="100">
        <v>0</v>
      </c>
      <c r="CK35" s="100">
        <v>0</v>
      </c>
      <c r="CL35" s="100">
        <v>0</v>
      </c>
      <c r="CM35" s="100">
        <v>0</v>
      </c>
      <c r="CN35" s="100">
        <v>0</v>
      </c>
      <c r="CO35" s="100">
        <v>0</v>
      </c>
      <c r="CP35" s="100">
        <v>0</v>
      </c>
      <c r="CQ35" s="100">
        <v>0</v>
      </c>
      <c r="CR35" s="100">
        <v>0</v>
      </c>
      <c r="CS35" s="100">
        <v>0</v>
      </c>
      <c r="CT35" s="100">
        <v>0</v>
      </c>
      <c r="CU35" s="100">
        <v>0</v>
      </c>
    </row>
    <row r="36" spans="2:99">
      <c r="C36" s="99" t="s">
        <v>202</v>
      </c>
      <c r="D36" s="100">
        <v>15</v>
      </c>
      <c r="E36" s="100">
        <v>11412</v>
      </c>
      <c r="F36" s="100">
        <v>15</v>
      </c>
      <c r="G36" s="100">
        <v>11412</v>
      </c>
      <c r="H36" s="100">
        <v>9</v>
      </c>
      <c r="I36" s="100">
        <v>6847.2</v>
      </c>
      <c r="J36" s="100">
        <v>10</v>
      </c>
      <c r="K36" s="100">
        <v>7608</v>
      </c>
      <c r="L36" s="100">
        <v>0</v>
      </c>
      <c r="M36" s="100">
        <v>0</v>
      </c>
      <c r="N36" s="100">
        <v>0</v>
      </c>
      <c r="O36" s="100">
        <v>0</v>
      </c>
      <c r="P36" s="100">
        <v>0</v>
      </c>
      <c r="Q36" s="100">
        <v>0</v>
      </c>
      <c r="R36" s="100">
        <v>0</v>
      </c>
      <c r="S36" s="100">
        <v>0</v>
      </c>
      <c r="T36" s="100">
        <v>0</v>
      </c>
      <c r="U36" s="100">
        <v>0</v>
      </c>
      <c r="V36" s="100">
        <v>0</v>
      </c>
      <c r="W36" s="100">
        <v>0</v>
      </c>
      <c r="X36" s="100">
        <v>0</v>
      </c>
      <c r="Y36" s="100">
        <v>0</v>
      </c>
      <c r="Z36" s="100">
        <v>0</v>
      </c>
      <c r="AA36" s="100">
        <v>0</v>
      </c>
      <c r="AB36" s="100">
        <v>0</v>
      </c>
      <c r="AC36" s="100">
        <v>0</v>
      </c>
      <c r="AD36" s="100">
        <v>0</v>
      </c>
      <c r="AE36" s="100">
        <v>0</v>
      </c>
      <c r="AF36" s="100">
        <v>0</v>
      </c>
      <c r="AG36" s="100">
        <v>0</v>
      </c>
      <c r="AH36" s="100">
        <v>0</v>
      </c>
      <c r="AI36" s="100">
        <v>0</v>
      </c>
      <c r="AJ36" s="100">
        <v>0</v>
      </c>
      <c r="AK36" s="100">
        <v>0</v>
      </c>
      <c r="AL36" s="100">
        <v>0</v>
      </c>
      <c r="AM36" s="100">
        <v>0</v>
      </c>
      <c r="AN36" s="100">
        <v>0</v>
      </c>
      <c r="AO36" s="100">
        <v>0</v>
      </c>
      <c r="AP36" s="100">
        <v>0</v>
      </c>
      <c r="AQ36" s="100">
        <v>0</v>
      </c>
      <c r="AR36" s="100">
        <v>0</v>
      </c>
      <c r="AS36" s="100">
        <v>0</v>
      </c>
      <c r="AT36" s="100">
        <v>0</v>
      </c>
      <c r="AU36" s="100">
        <v>0</v>
      </c>
      <c r="AV36" s="100">
        <v>0</v>
      </c>
      <c r="AW36" s="100">
        <v>0</v>
      </c>
      <c r="AX36" s="100">
        <v>0</v>
      </c>
      <c r="AY36" s="100">
        <v>0</v>
      </c>
      <c r="AZ36" s="100">
        <v>0</v>
      </c>
      <c r="BA36" s="100">
        <v>0</v>
      </c>
      <c r="BB36" s="100">
        <v>0</v>
      </c>
      <c r="BC36" s="100">
        <v>0</v>
      </c>
      <c r="BD36" s="100">
        <v>0</v>
      </c>
      <c r="BE36" s="100">
        <v>0</v>
      </c>
      <c r="BF36" s="100">
        <v>0</v>
      </c>
      <c r="BG36" s="100">
        <v>0</v>
      </c>
      <c r="BH36" s="100">
        <v>0</v>
      </c>
      <c r="BI36" s="100">
        <v>0</v>
      </c>
      <c r="BJ36" s="100">
        <v>0</v>
      </c>
      <c r="BK36" s="100">
        <v>0</v>
      </c>
      <c r="BL36" s="100">
        <v>0</v>
      </c>
      <c r="BM36" s="100">
        <v>0</v>
      </c>
      <c r="BN36" s="100">
        <v>0</v>
      </c>
      <c r="BO36" s="100">
        <v>0</v>
      </c>
      <c r="BP36" s="100">
        <v>0</v>
      </c>
      <c r="BQ36" s="100">
        <v>0</v>
      </c>
      <c r="BR36" s="100">
        <v>0</v>
      </c>
      <c r="BS36" s="100">
        <v>0</v>
      </c>
      <c r="BT36" s="100">
        <v>0</v>
      </c>
      <c r="BU36" s="100">
        <v>0</v>
      </c>
      <c r="BV36" s="100">
        <v>0</v>
      </c>
      <c r="BW36" s="100">
        <v>0</v>
      </c>
      <c r="BX36" s="100">
        <v>0</v>
      </c>
      <c r="BY36" s="100">
        <v>0</v>
      </c>
      <c r="BZ36" s="100">
        <v>0</v>
      </c>
      <c r="CA36" s="100">
        <v>0</v>
      </c>
      <c r="CB36" s="100">
        <v>0</v>
      </c>
      <c r="CC36" s="100">
        <v>0</v>
      </c>
      <c r="CD36" s="100">
        <v>0</v>
      </c>
      <c r="CE36" s="100">
        <v>0</v>
      </c>
      <c r="CF36" s="100">
        <v>0</v>
      </c>
      <c r="CG36" s="100">
        <v>0</v>
      </c>
      <c r="CH36" s="100">
        <v>0</v>
      </c>
      <c r="CI36" s="100">
        <v>0</v>
      </c>
      <c r="CJ36" s="100">
        <v>0</v>
      </c>
      <c r="CK36" s="100">
        <v>0</v>
      </c>
      <c r="CL36" s="100">
        <v>0</v>
      </c>
      <c r="CM36" s="100">
        <v>0</v>
      </c>
      <c r="CN36" s="100">
        <v>0</v>
      </c>
      <c r="CO36" s="100">
        <v>0</v>
      </c>
      <c r="CP36" s="100">
        <v>0</v>
      </c>
      <c r="CQ36" s="100">
        <v>0</v>
      </c>
      <c r="CR36" s="100">
        <v>0</v>
      </c>
      <c r="CS36" s="100">
        <v>0</v>
      </c>
      <c r="CT36" s="100">
        <v>0</v>
      </c>
      <c r="CU36" s="100">
        <v>0</v>
      </c>
    </row>
    <row r="37" spans="2:99">
      <c r="B37" s="99" t="s">
        <v>128</v>
      </c>
      <c r="C37" s="99" t="s">
        <v>203</v>
      </c>
      <c r="D37" s="100">
        <v>20</v>
      </c>
      <c r="E37" s="100">
        <v>17208</v>
      </c>
      <c r="F37" s="100">
        <v>15</v>
      </c>
      <c r="G37" s="100">
        <v>12906</v>
      </c>
      <c r="H37" s="100">
        <v>9</v>
      </c>
      <c r="I37" s="100">
        <v>7743.5999999999995</v>
      </c>
      <c r="J37" s="100">
        <v>14</v>
      </c>
      <c r="K37" s="100">
        <v>12045.6</v>
      </c>
      <c r="L37" s="100">
        <v>0</v>
      </c>
      <c r="M37" s="100">
        <v>0</v>
      </c>
      <c r="N37" s="100">
        <v>0</v>
      </c>
      <c r="O37" s="100">
        <v>0</v>
      </c>
      <c r="P37" s="100">
        <v>0</v>
      </c>
      <c r="Q37" s="100">
        <v>0</v>
      </c>
      <c r="R37" s="100">
        <v>0</v>
      </c>
      <c r="S37" s="100">
        <v>0</v>
      </c>
      <c r="T37" s="100">
        <v>0</v>
      </c>
      <c r="U37" s="100">
        <v>0</v>
      </c>
      <c r="V37" s="100">
        <v>0</v>
      </c>
      <c r="W37" s="100">
        <v>0</v>
      </c>
      <c r="X37" s="100">
        <v>0</v>
      </c>
      <c r="Y37" s="100">
        <v>0</v>
      </c>
      <c r="Z37" s="100">
        <v>0</v>
      </c>
      <c r="AA37" s="100">
        <v>0</v>
      </c>
      <c r="AB37" s="100">
        <v>0</v>
      </c>
      <c r="AC37" s="100">
        <v>0</v>
      </c>
      <c r="AD37" s="100">
        <v>0</v>
      </c>
      <c r="AE37" s="100">
        <v>0</v>
      </c>
      <c r="AF37" s="100">
        <v>0</v>
      </c>
      <c r="AG37" s="100">
        <v>0</v>
      </c>
      <c r="AH37" s="100">
        <v>0</v>
      </c>
      <c r="AI37" s="100">
        <v>0</v>
      </c>
      <c r="AJ37" s="100">
        <v>0</v>
      </c>
      <c r="AK37" s="100">
        <v>0</v>
      </c>
      <c r="AL37" s="100">
        <v>0</v>
      </c>
      <c r="AM37" s="100">
        <v>0</v>
      </c>
      <c r="AN37" s="100">
        <v>0</v>
      </c>
      <c r="AO37" s="100">
        <v>0</v>
      </c>
      <c r="AP37" s="100">
        <v>0</v>
      </c>
      <c r="AQ37" s="100">
        <v>0</v>
      </c>
      <c r="AR37" s="100">
        <v>0</v>
      </c>
      <c r="AS37" s="100">
        <v>0</v>
      </c>
      <c r="AT37" s="100">
        <v>0</v>
      </c>
      <c r="AU37" s="100">
        <v>0</v>
      </c>
      <c r="AV37" s="100">
        <v>0</v>
      </c>
      <c r="AW37" s="100">
        <v>0</v>
      </c>
      <c r="AX37" s="100">
        <v>0</v>
      </c>
      <c r="AY37" s="100">
        <v>0</v>
      </c>
      <c r="AZ37" s="100">
        <v>0</v>
      </c>
      <c r="BA37" s="100">
        <v>0</v>
      </c>
      <c r="BB37" s="100">
        <v>0</v>
      </c>
      <c r="BC37" s="100">
        <v>0</v>
      </c>
      <c r="BD37" s="100">
        <v>0</v>
      </c>
      <c r="BE37" s="100">
        <v>0</v>
      </c>
      <c r="BF37" s="100">
        <v>0</v>
      </c>
      <c r="BG37" s="100">
        <v>0</v>
      </c>
      <c r="BH37" s="100">
        <v>0</v>
      </c>
      <c r="BI37" s="100">
        <v>0</v>
      </c>
      <c r="BJ37" s="100">
        <v>0</v>
      </c>
      <c r="BK37" s="100">
        <v>0</v>
      </c>
      <c r="BL37" s="100">
        <v>0</v>
      </c>
      <c r="BM37" s="100">
        <v>0</v>
      </c>
      <c r="BN37" s="100">
        <v>0</v>
      </c>
      <c r="BO37" s="100">
        <v>0</v>
      </c>
      <c r="BP37" s="100">
        <v>0</v>
      </c>
      <c r="BQ37" s="100">
        <v>0</v>
      </c>
      <c r="BR37" s="100">
        <v>0</v>
      </c>
      <c r="BS37" s="100">
        <v>0</v>
      </c>
      <c r="BT37" s="100">
        <v>0</v>
      </c>
      <c r="BU37" s="100">
        <v>0</v>
      </c>
      <c r="BV37" s="100">
        <v>0</v>
      </c>
      <c r="BW37" s="100">
        <v>0</v>
      </c>
      <c r="BX37" s="100">
        <v>0</v>
      </c>
      <c r="BY37" s="100">
        <v>0</v>
      </c>
      <c r="BZ37" s="100">
        <v>0</v>
      </c>
      <c r="CA37" s="100">
        <v>0</v>
      </c>
      <c r="CB37" s="100">
        <v>0</v>
      </c>
      <c r="CC37" s="100">
        <v>0</v>
      </c>
      <c r="CD37" s="100">
        <v>0</v>
      </c>
      <c r="CE37" s="100">
        <v>0</v>
      </c>
      <c r="CF37" s="100">
        <v>0</v>
      </c>
      <c r="CG37" s="100">
        <v>0</v>
      </c>
      <c r="CH37" s="100">
        <v>0</v>
      </c>
      <c r="CI37" s="100">
        <v>0</v>
      </c>
      <c r="CJ37" s="100">
        <v>0</v>
      </c>
      <c r="CK37" s="100">
        <v>0</v>
      </c>
      <c r="CL37" s="100">
        <v>0</v>
      </c>
      <c r="CM37" s="100">
        <v>0</v>
      </c>
      <c r="CN37" s="100">
        <v>0</v>
      </c>
      <c r="CO37" s="100">
        <v>0</v>
      </c>
      <c r="CP37" s="100">
        <v>0</v>
      </c>
      <c r="CQ37" s="100">
        <v>0</v>
      </c>
      <c r="CR37" s="100">
        <v>0</v>
      </c>
      <c r="CS37" s="100">
        <v>0</v>
      </c>
      <c r="CT37" s="100">
        <v>0</v>
      </c>
      <c r="CU37" s="100">
        <v>0</v>
      </c>
    </row>
    <row r="38" spans="2:99">
      <c r="C38" s="99" t="s">
        <v>204</v>
      </c>
      <c r="D38" s="100">
        <v>20</v>
      </c>
      <c r="E38" s="100">
        <v>24840</v>
      </c>
      <c r="F38" s="100">
        <v>14</v>
      </c>
      <c r="G38" s="100">
        <v>17388</v>
      </c>
      <c r="H38" s="100">
        <v>9</v>
      </c>
      <c r="I38" s="100">
        <v>11178</v>
      </c>
      <c r="J38" s="100">
        <v>15</v>
      </c>
      <c r="K38" s="100">
        <v>18630</v>
      </c>
      <c r="L38" s="100">
        <v>0</v>
      </c>
      <c r="M38" s="100">
        <v>0</v>
      </c>
      <c r="N38" s="100">
        <v>0</v>
      </c>
      <c r="O38" s="100">
        <v>0</v>
      </c>
      <c r="P38" s="100">
        <v>0</v>
      </c>
      <c r="Q38" s="100">
        <v>0</v>
      </c>
      <c r="R38" s="100">
        <v>0</v>
      </c>
      <c r="S38" s="100">
        <v>0</v>
      </c>
      <c r="T38" s="100">
        <v>0</v>
      </c>
      <c r="U38" s="100">
        <v>0</v>
      </c>
      <c r="V38" s="100">
        <v>0</v>
      </c>
      <c r="W38" s="100">
        <v>0</v>
      </c>
      <c r="X38" s="100">
        <v>0</v>
      </c>
      <c r="Y38" s="100">
        <v>0</v>
      </c>
      <c r="Z38" s="100">
        <v>0</v>
      </c>
      <c r="AA38" s="100">
        <v>0</v>
      </c>
      <c r="AB38" s="100">
        <v>0</v>
      </c>
      <c r="AC38" s="100">
        <v>0</v>
      </c>
      <c r="AD38" s="100">
        <v>0</v>
      </c>
      <c r="AE38" s="100">
        <v>0</v>
      </c>
      <c r="AF38" s="100">
        <v>0</v>
      </c>
      <c r="AG38" s="100">
        <v>0</v>
      </c>
      <c r="AH38" s="100">
        <v>0</v>
      </c>
      <c r="AI38" s="100">
        <v>0</v>
      </c>
      <c r="AJ38" s="100">
        <v>0</v>
      </c>
      <c r="AK38" s="100">
        <v>0</v>
      </c>
      <c r="AL38" s="100">
        <v>0</v>
      </c>
      <c r="AM38" s="100">
        <v>0</v>
      </c>
      <c r="AN38" s="100">
        <v>0</v>
      </c>
      <c r="AO38" s="100">
        <v>0</v>
      </c>
      <c r="AP38" s="100">
        <v>0</v>
      </c>
      <c r="AQ38" s="100">
        <v>0</v>
      </c>
      <c r="AR38" s="100">
        <v>0</v>
      </c>
      <c r="AS38" s="100">
        <v>0</v>
      </c>
      <c r="AT38" s="100">
        <v>0</v>
      </c>
      <c r="AU38" s="100">
        <v>0</v>
      </c>
      <c r="AV38" s="100">
        <v>0</v>
      </c>
      <c r="AW38" s="100">
        <v>0</v>
      </c>
      <c r="AX38" s="100">
        <v>0</v>
      </c>
      <c r="AY38" s="100">
        <v>0</v>
      </c>
      <c r="AZ38" s="100">
        <v>0</v>
      </c>
      <c r="BA38" s="100">
        <v>0</v>
      </c>
      <c r="BB38" s="100">
        <v>0</v>
      </c>
      <c r="BC38" s="100">
        <v>0</v>
      </c>
      <c r="BD38" s="100">
        <v>0</v>
      </c>
      <c r="BE38" s="100">
        <v>0</v>
      </c>
      <c r="BF38" s="100">
        <v>0</v>
      </c>
      <c r="BG38" s="100">
        <v>0</v>
      </c>
      <c r="BH38" s="100">
        <v>0</v>
      </c>
      <c r="BI38" s="100">
        <v>0</v>
      </c>
      <c r="BJ38" s="100">
        <v>0</v>
      </c>
      <c r="BK38" s="100">
        <v>0</v>
      </c>
      <c r="BL38" s="100">
        <v>0</v>
      </c>
      <c r="BM38" s="100">
        <v>0</v>
      </c>
      <c r="BN38" s="100">
        <v>0</v>
      </c>
      <c r="BO38" s="100">
        <v>0</v>
      </c>
      <c r="BP38" s="100">
        <v>0</v>
      </c>
      <c r="BQ38" s="100">
        <v>0</v>
      </c>
      <c r="BR38" s="100">
        <v>0</v>
      </c>
      <c r="BS38" s="100">
        <v>0</v>
      </c>
      <c r="BT38" s="100">
        <v>0</v>
      </c>
      <c r="BU38" s="100">
        <v>0</v>
      </c>
      <c r="BV38" s="100">
        <v>0</v>
      </c>
      <c r="BW38" s="100">
        <v>0</v>
      </c>
      <c r="BX38" s="100">
        <v>0</v>
      </c>
      <c r="BY38" s="100">
        <v>0</v>
      </c>
      <c r="BZ38" s="100">
        <v>0</v>
      </c>
      <c r="CA38" s="100">
        <v>0</v>
      </c>
      <c r="CB38" s="100">
        <v>0</v>
      </c>
      <c r="CC38" s="100">
        <v>0</v>
      </c>
      <c r="CD38" s="100">
        <v>0</v>
      </c>
      <c r="CE38" s="100">
        <v>0</v>
      </c>
      <c r="CF38" s="100">
        <v>0</v>
      </c>
      <c r="CG38" s="100">
        <v>0</v>
      </c>
      <c r="CH38" s="100">
        <v>0</v>
      </c>
      <c r="CI38" s="100">
        <v>0</v>
      </c>
      <c r="CJ38" s="100">
        <v>0</v>
      </c>
      <c r="CK38" s="100">
        <v>0</v>
      </c>
      <c r="CL38" s="100">
        <v>0</v>
      </c>
      <c r="CM38" s="100">
        <v>0</v>
      </c>
      <c r="CN38" s="100">
        <v>0</v>
      </c>
      <c r="CO38" s="100">
        <v>0</v>
      </c>
      <c r="CP38" s="100">
        <v>0</v>
      </c>
      <c r="CQ38" s="100">
        <v>0</v>
      </c>
      <c r="CR38" s="100">
        <v>0</v>
      </c>
      <c r="CS38" s="100">
        <v>0</v>
      </c>
      <c r="CT38" s="100">
        <v>0</v>
      </c>
      <c r="CU38" s="100">
        <v>0</v>
      </c>
    </row>
    <row r="39" spans="2:99">
      <c r="C39" s="99" t="s">
        <v>205</v>
      </c>
      <c r="D39" s="100">
        <v>17</v>
      </c>
      <c r="E39" s="100">
        <v>24194.400000000001</v>
      </c>
      <c r="F39" s="100">
        <v>17</v>
      </c>
      <c r="G39" s="100">
        <v>24194.400000000001</v>
      </c>
      <c r="H39" s="100">
        <v>9</v>
      </c>
      <c r="I39" s="100">
        <v>12808.800000000001</v>
      </c>
      <c r="J39" s="100">
        <v>12</v>
      </c>
      <c r="K39" s="100">
        <v>17078.400000000001</v>
      </c>
      <c r="L39" s="100">
        <v>0</v>
      </c>
      <c r="M39" s="100">
        <v>0</v>
      </c>
      <c r="N39" s="100">
        <v>0</v>
      </c>
      <c r="O39" s="100">
        <v>0</v>
      </c>
      <c r="P39" s="100">
        <v>0</v>
      </c>
      <c r="Q39" s="100">
        <v>0</v>
      </c>
      <c r="R39" s="100">
        <v>0</v>
      </c>
      <c r="S39" s="100">
        <v>0</v>
      </c>
      <c r="T39" s="100">
        <v>0</v>
      </c>
      <c r="U39" s="100">
        <v>0</v>
      </c>
      <c r="V39" s="100">
        <v>0</v>
      </c>
      <c r="W39" s="100">
        <v>0</v>
      </c>
      <c r="X39" s="100">
        <v>0</v>
      </c>
      <c r="Y39" s="100">
        <v>0</v>
      </c>
      <c r="Z39" s="100">
        <v>0</v>
      </c>
      <c r="AA39" s="100">
        <v>0</v>
      </c>
      <c r="AB39" s="100">
        <v>0</v>
      </c>
      <c r="AC39" s="100">
        <v>0</v>
      </c>
      <c r="AD39" s="100">
        <v>0</v>
      </c>
      <c r="AE39" s="100">
        <v>0</v>
      </c>
      <c r="AF39" s="100">
        <v>0</v>
      </c>
      <c r="AG39" s="100">
        <v>0</v>
      </c>
      <c r="AH39" s="100">
        <v>0</v>
      </c>
      <c r="AI39" s="100">
        <v>0</v>
      </c>
      <c r="AJ39" s="100">
        <v>0</v>
      </c>
      <c r="AK39" s="100">
        <v>0</v>
      </c>
      <c r="AL39" s="100">
        <v>0</v>
      </c>
      <c r="AM39" s="100">
        <v>0</v>
      </c>
      <c r="AN39" s="100">
        <v>0</v>
      </c>
      <c r="AO39" s="100">
        <v>0</v>
      </c>
      <c r="AP39" s="100">
        <v>0</v>
      </c>
      <c r="AQ39" s="100">
        <v>0</v>
      </c>
      <c r="AR39" s="100">
        <v>0</v>
      </c>
      <c r="AS39" s="100">
        <v>0</v>
      </c>
      <c r="AT39" s="100">
        <v>0</v>
      </c>
      <c r="AU39" s="100">
        <v>0</v>
      </c>
      <c r="AV39" s="100">
        <v>0</v>
      </c>
      <c r="AW39" s="100">
        <v>0</v>
      </c>
      <c r="AX39" s="100">
        <v>0</v>
      </c>
      <c r="AY39" s="100">
        <v>0</v>
      </c>
      <c r="AZ39" s="100">
        <v>0</v>
      </c>
      <c r="BA39" s="100">
        <v>0</v>
      </c>
      <c r="BB39" s="100">
        <v>0</v>
      </c>
      <c r="BC39" s="100">
        <v>0</v>
      </c>
      <c r="BD39" s="100">
        <v>0</v>
      </c>
      <c r="BE39" s="100">
        <v>0</v>
      </c>
      <c r="BF39" s="100">
        <v>0</v>
      </c>
      <c r="BG39" s="100">
        <v>0</v>
      </c>
      <c r="BH39" s="100">
        <v>0</v>
      </c>
      <c r="BI39" s="100">
        <v>0</v>
      </c>
      <c r="BJ39" s="100">
        <v>0</v>
      </c>
      <c r="BK39" s="100">
        <v>0</v>
      </c>
      <c r="BL39" s="100">
        <v>0</v>
      </c>
      <c r="BM39" s="100">
        <v>0</v>
      </c>
      <c r="BN39" s="100">
        <v>0</v>
      </c>
      <c r="BO39" s="100">
        <v>0</v>
      </c>
      <c r="BP39" s="100">
        <v>0</v>
      </c>
      <c r="BQ39" s="100">
        <v>0</v>
      </c>
      <c r="BR39" s="100">
        <v>0</v>
      </c>
      <c r="BS39" s="100">
        <v>0</v>
      </c>
      <c r="BT39" s="100">
        <v>0</v>
      </c>
      <c r="BU39" s="100">
        <v>0</v>
      </c>
      <c r="BV39" s="100">
        <v>0</v>
      </c>
      <c r="BW39" s="100">
        <v>0</v>
      </c>
      <c r="BX39" s="100">
        <v>0</v>
      </c>
      <c r="BY39" s="100">
        <v>0</v>
      </c>
      <c r="BZ39" s="100">
        <v>0</v>
      </c>
      <c r="CA39" s="100">
        <v>0</v>
      </c>
      <c r="CB39" s="100">
        <v>0</v>
      </c>
      <c r="CC39" s="100">
        <v>0</v>
      </c>
      <c r="CD39" s="100">
        <v>0</v>
      </c>
      <c r="CE39" s="100">
        <v>0</v>
      </c>
      <c r="CF39" s="100">
        <v>0</v>
      </c>
      <c r="CG39" s="100">
        <v>0</v>
      </c>
      <c r="CH39" s="100">
        <v>0</v>
      </c>
      <c r="CI39" s="100">
        <v>0</v>
      </c>
      <c r="CJ39" s="100">
        <v>0</v>
      </c>
      <c r="CK39" s="100">
        <v>0</v>
      </c>
      <c r="CL39" s="100">
        <v>0</v>
      </c>
      <c r="CM39" s="100">
        <v>0</v>
      </c>
      <c r="CN39" s="100">
        <v>0</v>
      </c>
      <c r="CO39" s="100">
        <v>0</v>
      </c>
      <c r="CP39" s="100">
        <v>0</v>
      </c>
      <c r="CQ39" s="100">
        <v>0</v>
      </c>
      <c r="CR39" s="100">
        <v>0</v>
      </c>
      <c r="CS39" s="100">
        <v>0</v>
      </c>
      <c r="CT39" s="100">
        <v>0</v>
      </c>
      <c r="CU39" s="100">
        <v>0</v>
      </c>
    </row>
    <row r="40" spans="2:99">
      <c r="C40" s="99" t="s">
        <v>206</v>
      </c>
      <c r="D40" s="100">
        <v>21</v>
      </c>
      <c r="E40" s="100">
        <v>15220.8</v>
      </c>
      <c r="F40" s="100">
        <v>18</v>
      </c>
      <c r="G40" s="100">
        <v>13046.4</v>
      </c>
      <c r="H40" s="100">
        <v>10</v>
      </c>
      <c r="I40" s="100">
        <v>7248</v>
      </c>
      <c r="J40" s="100">
        <v>15</v>
      </c>
      <c r="K40" s="100">
        <v>10872</v>
      </c>
      <c r="L40" s="100">
        <v>0</v>
      </c>
      <c r="M40" s="100">
        <v>0</v>
      </c>
      <c r="N40" s="100">
        <v>0</v>
      </c>
      <c r="O40" s="100">
        <v>0</v>
      </c>
      <c r="P40" s="100">
        <v>0</v>
      </c>
      <c r="Q40" s="100">
        <v>0</v>
      </c>
      <c r="R40" s="100">
        <v>0</v>
      </c>
      <c r="S40" s="100">
        <v>0</v>
      </c>
      <c r="T40" s="100">
        <v>0</v>
      </c>
      <c r="U40" s="100">
        <v>0</v>
      </c>
      <c r="V40" s="100">
        <v>0</v>
      </c>
      <c r="W40" s="100">
        <v>0</v>
      </c>
      <c r="X40" s="100">
        <v>0</v>
      </c>
      <c r="Y40" s="100">
        <v>0</v>
      </c>
      <c r="Z40" s="100">
        <v>0</v>
      </c>
      <c r="AA40" s="100">
        <v>0</v>
      </c>
      <c r="AB40" s="100">
        <v>0</v>
      </c>
      <c r="AC40" s="100">
        <v>0</v>
      </c>
      <c r="AD40" s="100">
        <v>0</v>
      </c>
      <c r="AE40" s="100">
        <v>0</v>
      </c>
      <c r="AF40" s="100">
        <v>0</v>
      </c>
      <c r="AG40" s="100">
        <v>0</v>
      </c>
      <c r="AH40" s="100">
        <v>0</v>
      </c>
      <c r="AI40" s="100">
        <v>0</v>
      </c>
      <c r="AJ40" s="100">
        <v>0</v>
      </c>
      <c r="AK40" s="100">
        <v>0</v>
      </c>
      <c r="AL40" s="100">
        <v>0</v>
      </c>
      <c r="AM40" s="100">
        <v>0</v>
      </c>
      <c r="AN40" s="100">
        <v>0</v>
      </c>
      <c r="AO40" s="100">
        <v>0</v>
      </c>
      <c r="AP40" s="100">
        <v>0</v>
      </c>
      <c r="AQ40" s="100">
        <v>0</v>
      </c>
      <c r="AR40" s="100">
        <v>0</v>
      </c>
      <c r="AS40" s="100">
        <v>0</v>
      </c>
      <c r="AT40" s="100">
        <v>0</v>
      </c>
      <c r="AU40" s="100">
        <v>0</v>
      </c>
      <c r="AV40" s="100">
        <v>0</v>
      </c>
      <c r="AW40" s="100">
        <v>0</v>
      </c>
      <c r="AX40" s="100">
        <v>0</v>
      </c>
      <c r="AY40" s="100">
        <v>0</v>
      </c>
      <c r="AZ40" s="100">
        <v>0</v>
      </c>
      <c r="BA40" s="100">
        <v>0</v>
      </c>
      <c r="BB40" s="100">
        <v>0</v>
      </c>
      <c r="BC40" s="100">
        <v>0</v>
      </c>
      <c r="BD40" s="100">
        <v>0</v>
      </c>
      <c r="BE40" s="100">
        <v>0</v>
      </c>
      <c r="BF40" s="100">
        <v>0</v>
      </c>
      <c r="BG40" s="100">
        <v>0</v>
      </c>
      <c r="BH40" s="100">
        <v>0</v>
      </c>
      <c r="BI40" s="100">
        <v>0</v>
      </c>
      <c r="BJ40" s="100">
        <v>0</v>
      </c>
      <c r="BK40" s="100">
        <v>0</v>
      </c>
      <c r="BL40" s="100">
        <v>0</v>
      </c>
      <c r="BM40" s="100">
        <v>0</v>
      </c>
      <c r="BN40" s="100">
        <v>0</v>
      </c>
      <c r="BO40" s="100">
        <v>0</v>
      </c>
      <c r="BP40" s="100">
        <v>0</v>
      </c>
      <c r="BQ40" s="100">
        <v>0</v>
      </c>
      <c r="BR40" s="100">
        <v>0</v>
      </c>
      <c r="BS40" s="100">
        <v>0</v>
      </c>
      <c r="BT40" s="100">
        <v>0</v>
      </c>
      <c r="BU40" s="100">
        <v>0</v>
      </c>
      <c r="BV40" s="100">
        <v>0</v>
      </c>
      <c r="BW40" s="100">
        <v>0</v>
      </c>
      <c r="BX40" s="100">
        <v>0</v>
      </c>
      <c r="BY40" s="100">
        <v>0</v>
      </c>
      <c r="BZ40" s="100">
        <v>0</v>
      </c>
      <c r="CA40" s="100">
        <v>0</v>
      </c>
      <c r="CB40" s="100">
        <v>0</v>
      </c>
      <c r="CC40" s="100">
        <v>0</v>
      </c>
      <c r="CD40" s="100">
        <v>0</v>
      </c>
      <c r="CE40" s="100">
        <v>0</v>
      </c>
      <c r="CF40" s="100">
        <v>0</v>
      </c>
      <c r="CG40" s="100">
        <v>0</v>
      </c>
      <c r="CH40" s="100">
        <v>0</v>
      </c>
      <c r="CI40" s="100">
        <v>0</v>
      </c>
      <c r="CJ40" s="100">
        <v>0</v>
      </c>
      <c r="CK40" s="100">
        <v>0</v>
      </c>
      <c r="CL40" s="100">
        <v>0</v>
      </c>
      <c r="CM40" s="100">
        <v>0</v>
      </c>
      <c r="CN40" s="100">
        <v>0</v>
      </c>
      <c r="CO40" s="100">
        <v>0</v>
      </c>
      <c r="CP40" s="100">
        <v>0</v>
      </c>
      <c r="CQ40" s="100">
        <v>0</v>
      </c>
      <c r="CR40" s="100">
        <v>0</v>
      </c>
      <c r="CS40" s="100">
        <v>0</v>
      </c>
      <c r="CT40" s="100">
        <v>0</v>
      </c>
      <c r="CU40" s="100">
        <v>0</v>
      </c>
    </row>
    <row r="41" spans="2:99">
      <c r="C41" s="99" t="s">
        <v>207</v>
      </c>
      <c r="D41" s="100">
        <v>19</v>
      </c>
      <c r="E41" s="100">
        <v>12540</v>
      </c>
      <c r="F41" s="100">
        <v>18</v>
      </c>
      <c r="G41" s="100">
        <v>11880</v>
      </c>
      <c r="H41" s="100">
        <v>11</v>
      </c>
      <c r="I41" s="100">
        <v>7260</v>
      </c>
      <c r="J41" s="100">
        <v>15</v>
      </c>
      <c r="K41" s="100">
        <v>9900</v>
      </c>
      <c r="L41" s="100">
        <v>0</v>
      </c>
      <c r="M41" s="100">
        <v>0</v>
      </c>
      <c r="N41" s="100">
        <v>0</v>
      </c>
      <c r="O41" s="100">
        <v>0</v>
      </c>
      <c r="P41" s="100">
        <v>0</v>
      </c>
      <c r="Q41" s="100">
        <v>0</v>
      </c>
      <c r="R41" s="100">
        <v>0</v>
      </c>
      <c r="S41" s="100">
        <v>0</v>
      </c>
      <c r="T41" s="100">
        <v>0</v>
      </c>
      <c r="U41" s="100">
        <v>0</v>
      </c>
      <c r="V41" s="100">
        <v>0</v>
      </c>
      <c r="W41" s="100">
        <v>0</v>
      </c>
      <c r="X41" s="100">
        <v>0</v>
      </c>
      <c r="Y41" s="100">
        <v>0</v>
      </c>
      <c r="Z41" s="100">
        <v>0</v>
      </c>
      <c r="AA41" s="100">
        <v>0</v>
      </c>
      <c r="AB41" s="100">
        <v>0</v>
      </c>
      <c r="AC41" s="100">
        <v>0</v>
      </c>
      <c r="AD41" s="100">
        <v>0</v>
      </c>
      <c r="AE41" s="100">
        <v>0</v>
      </c>
      <c r="AF41" s="100">
        <v>0</v>
      </c>
      <c r="AG41" s="100">
        <v>0</v>
      </c>
      <c r="AH41" s="100">
        <v>0</v>
      </c>
      <c r="AI41" s="100">
        <v>0</v>
      </c>
      <c r="AJ41" s="100">
        <v>0</v>
      </c>
      <c r="AK41" s="100">
        <v>0</v>
      </c>
      <c r="AL41" s="100">
        <v>0</v>
      </c>
      <c r="AM41" s="100">
        <v>0</v>
      </c>
      <c r="AN41" s="100">
        <v>0</v>
      </c>
      <c r="AO41" s="100">
        <v>0</v>
      </c>
      <c r="AP41" s="100">
        <v>0</v>
      </c>
      <c r="AQ41" s="100">
        <v>0</v>
      </c>
      <c r="AR41" s="100">
        <v>0</v>
      </c>
      <c r="AS41" s="100">
        <v>0</v>
      </c>
      <c r="AT41" s="100">
        <v>0</v>
      </c>
      <c r="AU41" s="100">
        <v>0</v>
      </c>
      <c r="AV41" s="100">
        <v>0</v>
      </c>
      <c r="AW41" s="100">
        <v>0</v>
      </c>
      <c r="AX41" s="100">
        <v>0</v>
      </c>
      <c r="AY41" s="100">
        <v>0</v>
      </c>
      <c r="AZ41" s="100">
        <v>0</v>
      </c>
      <c r="BA41" s="100">
        <v>0</v>
      </c>
      <c r="BB41" s="100">
        <v>0</v>
      </c>
      <c r="BC41" s="100">
        <v>0</v>
      </c>
      <c r="BD41" s="100">
        <v>0</v>
      </c>
      <c r="BE41" s="100">
        <v>0</v>
      </c>
      <c r="BF41" s="100">
        <v>0</v>
      </c>
      <c r="BG41" s="100">
        <v>0</v>
      </c>
      <c r="BH41" s="100">
        <v>0</v>
      </c>
      <c r="BI41" s="100">
        <v>0</v>
      </c>
      <c r="BJ41" s="100">
        <v>0</v>
      </c>
      <c r="BK41" s="100">
        <v>0</v>
      </c>
      <c r="BL41" s="100">
        <v>0</v>
      </c>
      <c r="BM41" s="100">
        <v>0</v>
      </c>
      <c r="BN41" s="100">
        <v>0</v>
      </c>
      <c r="BO41" s="100">
        <v>0</v>
      </c>
      <c r="BP41" s="100">
        <v>0</v>
      </c>
      <c r="BQ41" s="100">
        <v>0</v>
      </c>
      <c r="BR41" s="100">
        <v>0</v>
      </c>
      <c r="BS41" s="100">
        <v>0</v>
      </c>
      <c r="BT41" s="100">
        <v>0</v>
      </c>
      <c r="BU41" s="100">
        <v>0</v>
      </c>
      <c r="BV41" s="100">
        <v>0</v>
      </c>
      <c r="BW41" s="100">
        <v>0</v>
      </c>
      <c r="BX41" s="100">
        <v>0</v>
      </c>
      <c r="BY41" s="100">
        <v>0</v>
      </c>
      <c r="BZ41" s="100">
        <v>0</v>
      </c>
      <c r="CA41" s="100">
        <v>0</v>
      </c>
      <c r="CB41" s="100">
        <v>0</v>
      </c>
      <c r="CC41" s="100">
        <v>0</v>
      </c>
      <c r="CD41" s="100">
        <v>0</v>
      </c>
      <c r="CE41" s="100">
        <v>0</v>
      </c>
      <c r="CF41" s="100">
        <v>0</v>
      </c>
      <c r="CG41" s="100">
        <v>0</v>
      </c>
      <c r="CH41" s="100">
        <v>0</v>
      </c>
      <c r="CI41" s="100">
        <v>0</v>
      </c>
      <c r="CJ41" s="100">
        <v>0</v>
      </c>
      <c r="CK41" s="100">
        <v>0</v>
      </c>
      <c r="CL41" s="100">
        <v>0</v>
      </c>
      <c r="CM41" s="100">
        <v>0</v>
      </c>
      <c r="CN41" s="100">
        <v>0</v>
      </c>
      <c r="CO41" s="100">
        <v>0</v>
      </c>
      <c r="CP41" s="100">
        <v>0</v>
      </c>
      <c r="CQ41" s="100">
        <v>0</v>
      </c>
      <c r="CR41" s="100">
        <v>0</v>
      </c>
      <c r="CS41" s="100">
        <v>0</v>
      </c>
      <c r="CT41" s="100">
        <v>0</v>
      </c>
      <c r="CU41" s="100">
        <v>0</v>
      </c>
    </row>
    <row r="42" spans="2:99">
      <c r="C42" s="99" t="s">
        <v>208</v>
      </c>
      <c r="D42" s="100">
        <v>20</v>
      </c>
      <c r="E42" s="100">
        <v>16920</v>
      </c>
      <c r="F42" s="100">
        <v>16</v>
      </c>
      <c r="G42" s="100">
        <v>13536</v>
      </c>
      <c r="H42" s="100">
        <v>10</v>
      </c>
      <c r="I42" s="100">
        <v>8460</v>
      </c>
      <c r="J42" s="100">
        <v>15</v>
      </c>
      <c r="K42" s="100">
        <v>12690</v>
      </c>
      <c r="L42" s="100">
        <v>0</v>
      </c>
      <c r="M42" s="100">
        <v>0</v>
      </c>
      <c r="N42" s="100">
        <v>0</v>
      </c>
      <c r="O42" s="100">
        <v>0</v>
      </c>
      <c r="P42" s="100">
        <v>0</v>
      </c>
      <c r="Q42" s="100">
        <v>0</v>
      </c>
      <c r="R42" s="100">
        <v>0</v>
      </c>
      <c r="S42" s="100">
        <v>0</v>
      </c>
      <c r="T42" s="100">
        <v>0</v>
      </c>
      <c r="U42" s="100">
        <v>0</v>
      </c>
      <c r="V42" s="100">
        <v>0</v>
      </c>
      <c r="W42" s="100">
        <v>0</v>
      </c>
      <c r="X42" s="100">
        <v>0</v>
      </c>
      <c r="Y42" s="100">
        <v>0</v>
      </c>
      <c r="Z42" s="100">
        <v>0</v>
      </c>
      <c r="AA42" s="100">
        <v>0</v>
      </c>
      <c r="AB42" s="100">
        <v>0</v>
      </c>
      <c r="AC42" s="100">
        <v>0</v>
      </c>
      <c r="AD42" s="100">
        <v>0</v>
      </c>
      <c r="AE42" s="100">
        <v>0</v>
      </c>
      <c r="AF42" s="100">
        <v>0</v>
      </c>
      <c r="AG42" s="100">
        <v>0</v>
      </c>
      <c r="AH42" s="100">
        <v>0</v>
      </c>
      <c r="AI42" s="100">
        <v>0</v>
      </c>
      <c r="AJ42" s="100">
        <v>0</v>
      </c>
      <c r="AK42" s="100">
        <v>0</v>
      </c>
      <c r="AL42" s="100">
        <v>0</v>
      </c>
      <c r="AM42" s="100">
        <v>0</v>
      </c>
      <c r="AN42" s="100">
        <v>0</v>
      </c>
      <c r="AO42" s="100">
        <v>0</v>
      </c>
      <c r="AP42" s="100">
        <v>0</v>
      </c>
      <c r="AQ42" s="100">
        <v>0</v>
      </c>
      <c r="AR42" s="100">
        <v>0</v>
      </c>
      <c r="AS42" s="100">
        <v>0</v>
      </c>
      <c r="AT42" s="100">
        <v>0</v>
      </c>
      <c r="AU42" s="100">
        <v>0</v>
      </c>
      <c r="AV42" s="100">
        <v>0</v>
      </c>
      <c r="AW42" s="100">
        <v>0</v>
      </c>
      <c r="AX42" s="100">
        <v>0</v>
      </c>
      <c r="AY42" s="100">
        <v>0</v>
      </c>
      <c r="AZ42" s="100">
        <v>0</v>
      </c>
      <c r="BA42" s="100">
        <v>0</v>
      </c>
      <c r="BB42" s="100">
        <v>0</v>
      </c>
      <c r="BC42" s="100">
        <v>0</v>
      </c>
      <c r="BD42" s="100">
        <v>0</v>
      </c>
      <c r="BE42" s="100">
        <v>0</v>
      </c>
      <c r="BF42" s="100">
        <v>0</v>
      </c>
      <c r="BG42" s="100">
        <v>0</v>
      </c>
      <c r="BH42" s="100">
        <v>0</v>
      </c>
      <c r="BI42" s="100">
        <v>0</v>
      </c>
      <c r="BJ42" s="100">
        <v>0</v>
      </c>
      <c r="BK42" s="100">
        <v>0</v>
      </c>
      <c r="BL42" s="100">
        <v>0</v>
      </c>
      <c r="BM42" s="100">
        <v>0</v>
      </c>
      <c r="BN42" s="100">
        <v>0</v>
      </c>
      <c r="BO42" s="100">
        <v>0</v>
      </c>
      <c r="BP42" s="100">
        <v>0</v>
      </c>
      <c r="BQ42" s="100">
        <v>0</v>
      </c>
      <c r="BR42" s="100">
        <v>0</v>
      </c>
      <c r="BS42" s="100">
        <v>0</v>
      </c>
      <c r="BT42" s="100">
        <v>0</v>
      </c>
      <c r="BU42" s="100">
        <v>0</v>
      </c>
      <c r="BV42" s="100">
        <v>0</v>
      </c>
      <c r="BW42" s="100">
        <v>0</v>
      </c>
      <c r="BX42" s="100">
        <v>0</v>
      </c>
      <c r="BY42" s="100">
        <v>0</v>
      </c>
      <c r="BZ42" s="100">
        <v>0</v>
      </c>
      <c r="CA42" s="100">
        <v>0</v>
      </c>
      <c r="CB42" s="100">
        <v>0</v>
      </c>
      <c r="CC42" s="100">
        <v>0</v>
      </c>
      <c r="CD42" s="100">
        <v>0</v>
      </c>
      <c r="CE42" s="100">
        <v>0</v>
      </c>
      <c r="CF42" s="100">
        <v>0</v>
      </c>
      <c r="CG42" s="100">
        <v>0</v>
      </c>
      <c r="CH42" s="100">
        <v>0</v>
      </c>
      <c r="CI42" s="100">
        <v>0</v>
      </c>
      <c r="CJ42" s="100">
        <v>0</v>
      </c>
      <c r="CK42" s="100">
        <v>0</v>
      </c>
      <c r="CL42" s="100">
        <v>0</v>
      </c>
      <c r="CM42" s="100">
        <v>0</v>
      </c>
      <c r="CN42" s="100">
        <v>0</v>
      </c>
      <c r="CO42" s="100">
        <v>0</v>
      </c>
      <c r="CP42" s="100">
        <v>0</v>
      </c>
      <c r="CQ42" s="100">
        <v>0</v>
      </c>
      <c r="CR42" s="100">
        <v>0</v>
      </c>
      <c r="CS42" s="100">
        <v>0</v>
      </c>
      <c r="CT42" s="100">
        <v>0</v>
      </c>
      <c r="CU42" s="100">
        <v>0</v>
      </c>
    </row>
    <row r="43" spans="2:99">
      <c r="C43" s="99" t="s">
        <v>209</v>
      </c>
      <c r="D43" s="100">
        <v>17</v>
      </c>
      <c r="E43" s="100">
        <v>17380.8</v>
      </c>
      <c r="F43" s="100">
        <v>16</v>
      </c>
      <c r="G43" s="100">
        <v>16358.4</v>
      </c>
      <c r="H43" s="100">
        <v>9</v>
      </c>
      <c r="I43" s="100">
        <v>9201.6</v>
      </c>
      <c r="J43" s="100">
        <v>13</v>
      </c>
      <c r="K43" s="100">
        <v>13291.199999999999</v>
      </c>
      <c r="L43" s="100">
        <v>0</v>
      </c>
      <c r="M43" s="100">
        <v>0</v>
      </c>
      <c r="N43" s="100">
        <v>0</v>
      </c>
      <c r="O43" s="100">
        <v>0</v>
      </c>
      <c r="P43" s="100">
        <v>0</v>
      </c>
      <c r="Q43" s="100">
        <v>0</v>
      </c>
      <c r="R43" s="100">
        <v>0</v>
      </c>
      <c r="S43" s="100">
        <v>0</v>
      </c>
      <c r="T43" s="100">
        <v>0</v>
      </c>
      <c r="U43" s="100">
        <v>0</v>
      </c>
      <c r="V43" s="100">
        <v>0</v>
      </c>
      <c r="W43" s="100">
        <v>0</v>
      </c>
      <c r="X43" s="100">
        <v>0</v>
      </c>
      <c r="Y43" s="100">
        <v>0</v>
      </c>
      <c r="Z43" s="100">
        <v>0</v>
      </c>
      <c r="AA43" s="100">
        <v>0</v>
      </c>
      <c r="AB43" s="100">
        <v>0</v>
      </c>
      <c r="AC43" s="100">
        <v>0</v>
      </c>
      <c r="AD43" s="100">
        <v>0</v>
      </c>
      <c r="AE43" s="100">
        <v>0</v>
      </c>
      <c r="AF43" s="100">
        <v>0</v>
      </c>
      <c r="AG43" s="100">
        <v>0</v>
      </c>
      <c r="AH43" s="100">
        <v>0</v>
      </c>
      <c r="AI43" s="100">
        <v>0</v>
      </c>
      <c r="AJ43" s="100">
        <v>0</v>
      </c>
      <c r="AK43" s="100">
        <v>0</v>
      </c>
      <c r="AL43" s="100">
        <v>0</v>
      </c>
      <c r="AM43" s="100">
        <v>0</v>
      </c>
      <c r="AN43" s="100">
        <v>0</v>
      </c>
      <c r="AO43" s="100">
        <v>0</v>
      </c>
      <c r="AP43" s="100">
        <v>0</v>
      </c>
      <c r="AQ43" s="100">
        <v>0</v>
      </c>
      <c r="AR43" s="100">
        <v>0</v>
      </c>
      <c r="AS43" s="100">
        <v>0</v>
      </c>
      <c r="AT43" s="100">
        <v>0</v>
      </c>
      <c r="AU43" s="100">
        <v>0</v>
      </c>
      <c r="AV43" s="100">
        <v>0</v>
      </c>
      <c r="AW43" s="100">
        <v>0</v>
      </c>
      <c r="AX43" s="100">
        <v>0</v>
      </c>
      <c r="AY43" s="100">
        <v>0</v>
      </c>
      <c r="AZ43" s="100">
        <v>0</v>
      </c>
      <c r="BA43" s="100">
        <v>0</v>
      </c>
      <c r="BB43" s="100">
        <v>0</v>
      </c>
      <c r="BC43" s="100">
        <v>0</v>
      </c>
      <c r="BD43" s="100">
        <v>0</v>
      </c>
      <c r="BE43" s="100">
        <v>0</v>
      </c>
      <c r="BF43" s="100">
        <v>0</v>
      </c>
      <c r="BG43" s="100">
        <v>0</v>
      </c>
      <c r="BH43" s="100">
        <v>0</v>
      </c>
      <c r="BI43" s="100">
        <v>0</v>
      </c>
      <c r="BJ43" s="100">
        <v>0</v>
      </c>
      <c r="BK43" s="100">
        <v>0</v>
      </c>
      <c r="BL43" s="100">
        <v>0</v>
      </c>
      <c r="BM43" s="100">
        <v>0</v>
      </c>
      <c r="BN43" s="100">
        <v>0</v>
      </c>
      <c r="BO43" s="100">
        <v>0</v>
      </c>
      <c r="BP43" s="100">
        <v>0</v>
      </c>
      <c r="BQ43" s="100">
        <v>0</v>
      </c>
      <c r="BR43" s="100">
        <v>0</v>
      </c>
      <c r="BS43" s="100">
        <v>0</v>
      </c>
      <c r="BT43" s="100">
        <v>0</v>
      </c>
      <c r="BU43" s="100">
        <v>0</v>
      </c>
      <c r="BV43" s="100">
        <v>0</v>
      </c>
      <c r="BW43" s="100">
        <v>0</v>
      </c>
      <c r="BX43" s="100">
        <v>0</v>
      </c>
      <c r="BY43" s="100">
        <v>0</v>
      </c>
      <c r="BZ43" s="100">
        <v>0</v>
      </c>
      <c r="CA43" s="100">
        <v>0</v>
      </c>
      <c r="CB43" s="100">
        <v>0</v>
      </c>
      <c r="CC43" s="100">
        <v>0</v>
      </c>
      <c r="CD43" s="100">
        <v>0</v>
      </c>
      <c r="CE43" s="100">
        <v>0</v>
      </c>
      <c r="CF43" s="100">
        <v>0</v>
      </c>
      <c r="CG43" s="100">
        <v>0</v>
      </c>
      <c r="CH43" s="100">
        <v>0</v>
      </c>
      <c r="CI43" s="100">
        <v>0</v>
      </c>
      <c r="CJ43" s="100">
        <v>0</v>
      </c>
      <c r="CK43" s="100">
        <v>0</v>
      </c>
      <c r="CL43" s="100">
        <v>0</v>
      </c>
      <c r="CM43" s="100">
        <v>0</v>
      </c>
      <c r="CN43" s="100">
        <v>0</v>
      </c>
      <c r="CO43" s="100">
        <v>0</v>
      </c>
      <c r="CP43" s="100">
        <v>0</v>
      </c>
      <c r="CQ43" s="100">
        <v>0</v>
      </c>
      <c r="CR43" s="100">
        <v>0</v>
      </c>
      <c r="CS43" s="100">
        <v>0</v>
      </c>
      <c r="CT43" s="100">
        <v>0</v>
      </c>
      <c r="CU43" s="100">
        <v>0</v>
      </c>
    </row>
    <row r="44" spans="2:99">
      <c r="C44" s="99" t="s">
        <v>210</v>
      </c>
      <c r="D44" s="100">
        <v>19</v>
      </c>
      <c r="E44" s="100">
        <v>19425.599999999999</v>
      </c>
      <c r="F44" s="100">
        <v>16</v>
      </c>
      <c r="G44" s="100">
        <v>16358.4</v>
      </c>
      <c r="H44" s="100">
        <v>10</v>
      </c>
      <c r="I44" s="100">
        <v>10224</v>
      </c>
      <c r="J44" s="100">
        <v>14</v>
      </c>
      <c r="K44" s="100">
        <v>14313.6</v>
      </c>
      <c r="L44" s="100">
        <v>0</v>
      </c>
      <c r="M44" s="100">
        <v>0</v>
      </c>
      <c r="N44" s="100">
        <v>0</v>
      </c>
      <c r="O44" s="100">
        <v>0</v>
      </c>
      <c r="P44" s="100">
        <v>0</v>
      </c>
      <c r="Q44" s="100">
        <v>0</v>
      </c>
      <c r="R44" s="100">
        <v>0</v>
      </c>
      <c r="S44" s="100">
        <v>0</v>
      </c>
      <c r="T44" s="100">
        <v>0</v>
      </c>
      <c r="U44" s="100">
        <v>0</v>
      </c>
      <c r="V44" s="100">
        <v>0</v>
      </c>
      <c r="W44" s="100">
        <v>0</v>
      </c>
      <c r="X44" s="100">
        <v>0</v>
      </c>
      <c r="Y44" s="100">
        <v>0</v>
      </c>
      <c r="Z44" s="100">
        <v>0</v>
      </c>
      <c r="AA44" s="100">
        <v>0</v>
      </c>
      <c r="AB44" s="100">
        <v>0</v>
      </c>
      <c r="AC44" s="100">
        <v>0</v>
      </c>
      <c r="AD44" s="100">
        <v>0</v>
      </c>
      <c r="AE44" s="100">
        <v>0</v>
      </c>
      <c r="AF44" s="100">
        <v>0</v>
      </c>
      <c r="AG44" s="100">
        <v>0</v>
      </c>
      <c r="AH44" s="100">
        <v>0</v>
      </c>
      <c r="AI44" s="100">
        <v>0</v>
      </c>
      <c r="AJ44" s="100">
        <v>0</v>
      </c>
      <c r="AK44" s="100">
        <v>0</v>
      </c>
      <c r="AL44" s="100">
        <v>0</v>
      </c>
      <c r="AM44" s="100">
        <v>0</v>
      </c>
      <c r="AN44" s="100">
        <v>0</v>
      </c>
      <c r="AO44" s="100">
        <v>0</v>
      </c>
      <c r="AP44" s="100">
        <v>0</v>
      </c>
      <c r="AQ44" s="100">
        <v>0</v>
      </c>
      <c r="AR44" s="100">
        <v>0</v>
      </c>
      <c r="AS44" s="100">
        <v>0</v>
      </c>
      <c r="AT44" s="100">
        <v>0</v>
      </c>
      <c r="AU44" s="100">
        <v>0</v>
      </c>
      <c r="AV44" s="100">
        <v>0</v>
      </c>
      <c r="AW44" s="100">
        <v>0</v>
      </c>
      <c r="AX44" s="100">
        <v>0</v>
      </c>
      <c r="AY44" s="100">
        <v>0</v>
      </c>
      <c r="AZ44" s="100">
        <v>0</v>
      </c>
      <c r="BA44" s="100">
        <v>0</v>
      </c>
      <c r="BB44" s="100">
        <v>0</v>
      </c>
      <c r="BC44" s="100">
        <v>0</v>
      </c>
      <c r="BD44" s="100">
        <v>0</v>
      </c>
      <c r="BE44" s="100">
        <v>0</v>
      </c>
      <c r="BF44" s="100">
        <v>0</v>
      </c>
      <c r="BG44" s="100">
        <v>0</v>
      </c>
      <c r="BH44" s="100">
        <v>0</v>
      </c>
      <c r="BI44" s="100">
        <v>0</v>
      </c>
      <c r="BJ44" s="100">
        <v>0</v>
      </c>
      <c r="BK44" s="100">
        <v>0</v>
      </c>
      <c r="BL44" s="100">
        <v>0</v>
      </c>
      <c r="BM44" s="100">
        <v>0</v>
      </c>
      <c r="BN44" s="100">
        <v>0</v>
      </c>
      <c r="BO44" s="100">
        <v>0</v>
      </c>
      <c r="BP44" s="100">
        <v>0</v>
      </c>
      <c r="BQ44" s="100">
        <v>0</v>
      </c>
      <c r="BR44" s="100">
        <v>0</v>
      </c>
      <c r="BS44" s="100">
        <v>0</v>
      </c>
      <c r="BT44" s="100">
        <v>0</v>
      </c>
      <c r="BU44" s="100">
        <v>0</v>
      </c>
      <c r="BV44" s="100">
        <v>0</v>
      </c>
      <c r="BW44" s="100">
        <v>0</v>
      </c>
      <c r="BX44" s="100">
        <v>0</v>
      </c>
      <c r="BY44" s="100">
        <v>0</v>
      </c>
      <c r="BZ44" s="100">
        <v>0</v>
      </c>
      <c r="CA44" s="100">
        <v>0</v>
      </c>
      <c r="CB44" s="100">
        <v>0</v>
      </c>
      <c r="CC44" s="100">
        <v>0</v>
      </c>
      <c r="CD44" s="100">
        <v>0</v>
      </c>
      <c r="CE44" s="100">
        <v>0</v>
      </c>
      <c r="CF44" s="100">
        <v>0</v>
      </c>
      <c r="CG44" s="100">
        <v>0</v>
      </c>
      <c r="CH44" s="100">
        <v>0</v>
      </c>
      <c r="CI44" s="100">
        <v>0</v>
      </c>
      <c r="CJ44" s="100">
        <v>0</v>
      </c>
      <c r="CK44" s="100">
        <v>0</v>
      </c>
      <c r="CL44" s="100">
        <v>0</v>
      </c>
      <c r="CM44" s="100">
        <v>0</v>
      </c>
      <c r="CN44" s="100">
        <v>0</v>
      </c>
      <c r="CO44" s="100">
        <v>0</v>
      </c>
      <c r="CP44" s="100">
        <v>0</v>
      </c>
      <c r="CQ44" s="100">
        <v>0</v>
      </c>
      <c r="CR44" s="100">
        <v>0</v>
      </c>
      <c r="CS44" s="100">
        <v>0</v>
      </c>
      <c r="CT44" s="100">
        <v>0</v>
      </c>
      <c r="CU44" s="100">
        <v>0</v>
      </c>
    </row>
    <row r="45" spans="2:99">
      <c r="C45" s="99" t="s">
        <v>211</v>
      </c>
      <c r="D45" s="100">
        <v>17</v>
      </c>
      <c r="E45" s="100">
        <v>21236.400000000001</v>
      </c>
      <c r="F45" s="100">
        <v>14</v>
      </c>
      <c r="G45" s="100">
        <v>17488.8</v>
      </c>
      <c r="H45" s="100">
        <v>11</v>
      </c>
      <c r="I45" s="100">
        <v>13741.2</v>
      </c>
      <c r="J45" s="100">
        <v>15</v>
      </c>
      <c r="K45" s="100">
        <v>18738</v>
      </c>
      <c r="L45" s="100">
        <v>0</v>
      </c>
      <c r="M45" s="100">
        <v>0</v>
      </c>
      <c r="N45" s="100">
        <v>0</v>
      </c>
      <c r="O45" s="100">
        <v>0</v>
      </c>
      <c r="P45" s="100">
        <v>0</v>
      </c>
      <c r="Q45" s="100">
        <v>0</v>
      </c>
      <c r="R45" s="100">
        <v>0</v>
      </c>
      <c r="S45" s="100">
        <v>0</v>
      </c>
      <c r="T45" s="100">
        <v>0</v>
      </c>
      <c r="U45" s="100">
        <v>0</v>
      </c>
      <c r="V45" s="100">
        <v>0</v>
      </c>
      <c r="W45" s="100">
        <v>0</v>
      </c>
      <c r="X45" s="100">
        <v>0</v>
      </c>
      <c r="Y45" s="100">
        <v>0</v>
      </c>
      <c r="Z45" s="100">
        <v>0</v>
      </c>
      <c r="AA45" s="100">
        <v>0</v>
      </c>
      <c r="AB45" s="100">
        <v>0</v>
      </c>
      <c r="AC45" s="100">
        <v>0</v>
      </c>
      <c r="AD45" s="100">
        <v>0</v>
      </c>
      <c r="AE45" s="100">
        <v>0</v>
      </c>
      <c r="AF45" s="100">
        <v>0</v>
      </c>
      <c r="AG45" s="100">
        <v>0</v>
      </c>
      <c r="AH45" s="100">
        <v>0</v>
      </c>
      <c r="AI45" s="100">
        <v>0</v>
      </c>
      <c r="AJ45" s="100">
        <v>0</v>
      </c>
      <c r="AK45" s="100">
        <v>0</v>
      </c>
      <c r="AL45" s="100">
        <v>0</v>
      </c>
      <c r="AM45" s="100">
        <v>0</v>
      </c>
      <c r="AN45" s="100">
        <v>0</v>
      </c>
      <c r="AO45" s="100">
        <v>0</v>
      </c>
      <c r="AP45" s="100">
        <v>0</v>
      </c>
      <c r="AQ45" s="100">
        <v>0</v>
      </c>
      <c r="AR45" s="100">
        <v>0</v>
      </c>
      <c r="AS45" s="100">
        <v>0</v>
      </c>
      <c r="AT45" s="100">
        <v>0</v>
      </c>
      <c r="AU45" s="100">
        <v>0</v>
      </c>
      <c r="AV45" s="100">
        <v>0</v>
      </c>
      <c r="AW45" s="100">
        <v>0</v>
      </c>
      <c r="AX45" s="100">
        <v>0</v>
      </c>
      <c r="AY45" s="100">
        <v>0</v>
      </c>
      <c r="AZ45" s="100">
        <v>0</v>
      </c>
      <c r="BA45" s="100">
        <v>0</v>
      </c>
      <c r="BB45" s="100">
        <v>0</v>
      </c>
      <c r="BC45" s="100">
        <v>0</v>
      </c>
      <c r="BD45" s="100">
        <v>0</v>
      </c>
      <c r="BE45" s="100">
        <v>0</v>
      </c>
      <c r="BF45" s="100">
        <v>0</v>
      </c>
      <c r="BG45" s="100">
        <v>0</v>
      </c>
      <c r="BH45" s="100">
        <v>0</v>
      </c>
      <c r="BI45" s="100">
        <v>0</v>
      </c>
      <c r="BJ45" s="100">
        <v>0</v>
      </c>
      <c r="BK45" s="100">
        <v>0</v>
      </c>
      <c r="BL45" s="100">
        <v>0</v>
      </c>
      <c r="BM45" s="100">
        <v>0</v>
      </c>
      <c r="BN45" s="100">
        <v>0</v>
      </c>
      <c r="BO45" s="100">
        <v>0</v>
      </c>
      <c r="BP45" s="100">
        <v>0</v>
      </c>
      <c r="BQ45" s="100">
        <v>0</v>
      </c>
      <c r="BR45" s="100">
        <v>0</v>
      </c>
      <c r="BS45" s="100">
        <v>0</v>
      </c>
      <c r="BT45" s="100">
        <v>0</v>
      </c>
      <c r="BU45" s="100">
        <v>0</v>
      </c>
      <c r="BV45" s="100">
        <v>0</v>
      </c>
      <c r="BW45" s="100">
        <v>0</v>
      </c>
      <c r="BX45" s="100">
        <v>0</v>
      </c>
      <c r="BY45" s="100">
        <v>0</v>
      </c>
      <c r="BZ45" s="100">
        <v>0</v>
      </c>
      <c r="CA45" s="100">
        <v>0</v>
      </c>
      <c r="CB45" s="100">
        <v>0</v>
      </c>
      <c r="CC45" s="100">
        <v>0</v>
      </c>
      <c r="CD45" s="100">
        <v>0</v>
      </c>
      <c r="CE45" s="100">
        <v>0</v>
      </c>
      <c r="CF45" s="100">
        <v>0</v>
      </c>
      <c r="CG45" s="100">
        <v>0</v>
      </c>
      <c r="CH45" s="100">
        <v>0</v>
      </c>
      <c r="CI45" s="100">
        <v>0</v>
      </c>
      <c r="CJ45" s="100">
        <v>0</v>
      </c>
      <c r="CK45" s="100">
        <v>0</v>
      </c>
      <c r="CL45" s="100">
        <v>0</v>
      </c>
      <c r="CM45" s="100">
        <v>0</v>
      </c>
      <c r="CN45" s="100">
        <v>0</v>
      </c>
      <c r="CO45" s="100">
        <v>0</v>
      </c>
      <c r="CP45" s="100">
        <v>0</v>
      </c>
      <c r="CQ45" s="100">
        <v>0</v>
      </c>
      <c r="CR45" s="100">
        <v>0</v>
      </c>
      <c r="CS45" s="100">
        <v>0</v>
      </c>
      <c r="CT45" s="100">
        <v>0</v>
      </c>
      <c r="CU45" s="100">
        <v>0</v>
      </c>
    </row>
    <row r="46" spans="2:99">
      <c r="C46" s="99" t="s">
        <v>212</v>
      </c>
      <c r="D46" s="100">
        <v>20</v>
      </c>
      <c r="E46" s="100">
        <v>24240</v>
      </c>
      <c r="F46" s="100">
        <v>17</v>
      </c>
      <c r="G46" s="100">
        <v>20604</v>
      </c>
      <c r="H46" s="100">
        <v>11</v>
      </c>
      <c r="I46" s="100">
        <v>13332</v>
      </c>
      <c r="J46" s="100">
        <v>13</v>
      </c>
      <c r="K46" s="100">
        <v>15756</v>
      </c>
      <c r="L46" s="100">
        <v>0</v>
      </c>
      <c r="M46" s="100">
        <v>0</v>
      </c>
      <c r="N46" s="100">
        <v>0</v>
      </c>
      <c r="O46" s="100">
        <v>0</v>
      </c>
      <c r="P46" s="100">
        <v>0</v>
      </c>
      <c r="Q46" s="100">
        <v>0</v>
      </c>
      <c r="R46" s="100">
        <v>0</v>
      </c>
      <c r="S46" s="100">
        <v>0</v>
      </c>
      <c r="T46" s="100">
        <v>0</v>
      </c>
      <c r="U46" s="100">
        <v>0</v>
      </c>
      <c r="V46" s="100">
        <v>0</v>
      </c>
      <c r="W46" s="100">
        <v>0</v>
      </c>
      <c r="X46" s="100">
        <v>0</v>
      </c>
      <c r="Y46" s="100">
        <v>0</v>
      </c>
      <c r="Z46" s="100">
        <v>0</v>
      </c>
      <c r="AA46" s="100">
        <v>0</v>
      </c>
      <c r="AB46" s="100">
        <v>0</v>
      </c>
      <c r="AC46" s="100">
        <v>0</v>
      </c>
      <c r="AD46" s="100">
        <v>0</v>
      </c>
      <c r="AE46" s="100">
        <v>0</v>
      </c>
      <c r="AF46" s="100">
        <v>0</v>
      </c>
      <c r="AG46" s="100">
        <v>0</v>
      </c>
      <c r="AH46" s="100">
        <v>0</v>
      </c>
      <c r="AI46" s="100">
        <v>0</v>
      </c>
      <c r="AJ46" s="100">
        <v>0</v>
      </c>
      <c r="AK46" s="100">
        <v>0</v>
      </c>
      <c r="AL46" s="100">
        <v>0</v>
      </c>
      <c r="AM46" s="100">
        <v>0</v>
      </c>
      <c r="AN46" s="100">
        <v>0</v>
      </c>
      <c r="AO46" s="100">
        <v>0</v>
      </c>
      <c r="AP46" s="100">
        <v>0</v>
      </c>
      <c r="AQ46" s="100">
        <v>0</v>
      </c>
      <c r="AR46" s="100">
        <v>0</v>
      </c>
      <c r="AS46" s="100">
        <v>0</v>
      </c>
      <c r="AT46" s="100">
        <v>0</v>
      </c>
      <c r="AU46" s="100">
        <v>0</v>
      </c>
      <c r="AV46" s="100">
        <v>0</v>
      </c>
      <c r="AW46" s="100">
        <v>0</v>
      </c>
      <c r="AX46" s="100">
        <v>0</v>
      </c>
      <c r="AY46" s="100">
        <v>0</v>
      </c>
      <c r="AZ46" s="100">
        <v>0</v>
      </c>
      <c r="BA46" s="100">
        <v>0</v>
      </c>
      <c r="BB46" s="100">
        <v>0</v>
      </c>
      <c r="BC46" s="100">
        <v>0</v>
      </c>
      <c r="BD46" s="100">
        <v>0</v>
      </c>
      <c r="BE46" s="100">
        <v>0</v>
      </c>
      <c r="BF46" s="100">
        <v>0</v>
      </c>
      <c r="BG46" s="100">
        <v>0</v>
      </c>
      <c r="BH46" s="100">
        <v>0</v>
      </c>
      <c r="BI46" s="100">
        <v>0</v>
      </c>
      <c r="BJ46" s="100">
        <v>0</v>
      </c>
      <c r="BK46" s="100">
        <v>0</v>
      </c>
      <c r="BL46" s="100">
        <v>0</v>
      </c>
      <c r="BM46" s="100">
        <v>0</v>
      </c>
      <c r="BN46" s="100">
        <v>0</v>
      </c>
      <c r="BO46" s="100">
        <v>0</v>
      </c>
      <c r="BP46" s="100">
        <v>0</v>
      </c>
      <c r="BQ46" s="100">
        <v>0</v>
      </c>
      <c r="BR46" s="100">
        <v>0</v>
      </c>
      <c r="BS46" s="100">
        <v>0</v>
      </c>
      <c r="BT46" s="100">
        <v>0</v>
      </c>
      <c r="BU46" s="100">
        <v>0</v>
      </c>
      <c r="BV46" s="100">
        <v>0</v>
      </c>
      <c r="BW46" s="100">
        <v>0</v>
      </c>
      <c r="BX46" s="100">
        <v>0</v>
      </c>
      <c r="BY46" s="100">
        <v>0</v>
      </c>
      <c r="BZ46" s="100">
        <v>0</v>
      </c>
      <c r="CA46" s="100">
        <v>0</v>
      </c>
      <c r="CB46" s="100">
        <v>0</v>
      </c>
      <c r="CC46" s="100">
        <v>0</v>
      </c>
      <c r="CD46" s="100">
        <v>0</v>
      </c>
      <c r="CE46" s="100">
        <v>0</v>
      </c>
      <c r="CF46" s="100">
        <v>0</v>
      </c>
      <c r="CG46" s="100">
        <v>0</v>
      </c>
      <c r="CH46" s="100">
        <v>0</v>
      </c>
      <c r="CI46" s="100">
        <v>0</v>
      </c>
      <c r="CJ46" s="100">
        <v>0</v>
      </c>
      <c r="CK46" s="100">
        <v>0</v>
      </c>
      <c r="CL46" s="100">
        <v>0</v>
      </c>
      <c r="CM46" s="100">
        <v>0</v>
      </c>
      <c r="CN46" s="100">
        <v>0</v>
      </c>
      <c r="CO46" s="100">
        <v>0</v>
      </c>
      <c r="CP46" s="100">
        <v>0</v>
      </c>
      <c r="CQ46" s="100">
        <v>0</v>
      </c>
      <c r="CR46" s="100">
        <v>0</v>
      </c>
      <c r="CS46" s="100">
        <v>0</v>
      </c>
      <c r="CT46" s="100">
        <v>0</v>
      </c>
      <c r="CU46" s="100">
        <v>0</v>
      </c>
    </row>
    <row r="47" spans="2:99">
      <c r="C47" s="99" t="s">
        <v>213</v>
      </c>
      <c r="D47" s="100">
        <v>16</v>
      </c>
      <c r="E47" s="100">
        <v>24441.599999999999</v>
      </c>
      <c r="F47" s="100">
        <v>16</v>
      </c>
      <c r="G47" s="100">
        <v>24441.599999999999</v>
      </c>
      <c r="H47" s="100">
        <v>9</v>
      </c>
      <c r="I47" s="100">
        <v>13748.4</v>
      </c>
      <c r="J47" s="100">
        <v>12</v>
      </c>
      <c r="K47" s="100">
        <v>18331.199999999997</v>
      </c>
      <c r="L47" s="100">
        <v>0</v>
      </c>
      <c r="M47" s="100">
        <v>0</v>
      </c>
      <c r="N47" s="100">
        <v>0</v>
      </c>
      <c r="O47" s="100">
        <v>0</v>
      </c>
      <c r="P47" s="100">
        <v>0</v>
      </c>
      <c r="Q47" s="100">
        <v>0</v>
      </c>
      <c r="R47" s="100">
        <v>0</v>
      </c>
      <c r="S47" s="100">
        <v>0</v>
      </c>
      <c r="T47" s="100">
        <v>0</v>
      </c>
      <c r="U47" s="100">
        <v>0</v>
      </c>
      <c r="V47" s="100">
        <v>0</v>
      </c>
      <c r="W47" s="100">
        <v>0</v>
      </c>
      <c r="X47" s="100">
        <v>0</v>
      </c>
      <c r="Y47" s="100">
        <v>0</v>
      </c>
      <c r="Z47" s="100">
        <v>0</v>
      </c>
      <c r="AA47" s="100">
        <v>0</v>
      </c>
      <c r="AB47" s="100">
        <v>0</v>
      </c>
      <c r="AC47" s="100">
        <v>0</v>
      </c>
      <c r="AD47" s="100">
        <v>0</v>
      </c>
      <c r="AE47" s="100">
        <v>0</v>
      </c>
      <c r="AF47" s="100">
        <v>0</v>
      </c>
      <c r="AG47" s="100">
        <v>0</v>
      </c>
      <c r="AH47" s="100">
        <v>0</v>
      </c>
      <c r="AI47" s="100">
        <v>0</v>
      </c>
      <c r="AJ47" s="100">
        <v>0</v>
      </c>
      <c r="AK47" s="100">
        <v>0</v>
      </c>
      <c r="AL47" s="100">
        <v>0</v>
      </c>
      <c r="AM47" s="100">
        <v>0</v>
      </c>
      <c r="AN47" s="100">
        <v>0</v>
      </c>
      <c r="AO47" s="100">
        <v>0</v>
      </c>
      <c r="AP47" s="100">
        <v>0</v>
      </c>
      <c r="AQ47" s="100">
        <v>0</v>
      </c>
      <c r="AR47" s="100">
        <v>0</v>
      </c>
      <c r="AS47" s="100">
        <v>0</v>
      </c>
      <c r="AT47" s="100">
        <v>0</v>
      </c>
      <c r="AU47" s="100">
        <v>0</v>
      </c>
      <c r="AV47" s="100">
        <v>0</v>
      </c>
      <c r="AW47" s="100">
        <v>0</v>
      </c>
      <c r="AX47" s="100">
        <v>0</v>
      </c>
      <c r="AY47" s="100">
        <v>0</v>
      </c>
      <c r="AZ47" s="100">
        <v>0</v>
      </c>
      <c r="BA47" s="100">
        <v>0</v>
      </c>
      <c r="BB47" s="100">
        <v>0</v>
      </c>
      <c r="BC47" s="100">
        <v>0</v>
      </c>
      <c r="BD47" s="100">
        <v>0</v>
      </c>
      <c r="BE47" s="100">
        <v>0</v>
      </c>
      <c r="BF47" s="100">
        <v>0</v>
      </c>
      <c r="BG47" s="100">
        <v>0</v>
      </c>
      <c r="BH47" s="100">
        <v>0</v>
      </c>
      <c r="BI47" s="100">
        <v>0</v>
      </c>
      <c r="BJ47" s="100">
        <v>0</v>
      </c>
      <c r="BK47" s="100">
        <v>0</v>
      </c>
      <c r="BL47" s="100">
        <v>0</v>
      </c>
      <c r="BM47" s="100">
        <v>0</v>
      </c>
      <c r="BN47" s="100">
        <v>0</v>
      </c>
      <c r="BO47" s="100">
        <v>0</v>
      </c>
      <c r="BP47" s="100">
        <v>0</v>
      </c>
      <c r="BQ47" s="100">
        <v>0</v>
      </c>
      <c r="BR47" s="100">
        <v>0</v>
      </c>
      <c r="BS47" s="100">
        <v>0</v>
      </c>
      <c r="BT47" s="100">
        <v>0</v>
      </c>
      <c r="BU47" s="100">
        <v>0</v>
      </c>
      <c r="BV47" s="100">
        <v>0</v>
      </c>
      <c r="BW47" s="100">
        <v>0</v>
      </c>
      <c r="BX47" s="100">
        <v>0</v>
      </c>
      <c r="BY47" s="100">
        <v>0</v>
      </c>
      <c r="BZ47" s="100">
        <v>0</v>
      </c>
      <c r="CA47" s="100">
        <v>0</v>
      </c>
      <c r="CB47" s="100">
        <v>0</v>
      </c>
      <c r="CC47" s="100">
        <v>0</v>
      </c>
      <c r="CD47" s="100">
        <v>0</v>
      </c>
      <c r="CE47" s="100">
        <v>0</v>
      </c>
      <c r="CF47" s="100">
        <v>0</v>
      </c>
      <c r="CG47" s="100">
        <v>0</v>
      </c>
      <c r="CH47" s="100">
        <v>0</v>
      </c>
      <c r="CI47" s="100">
        <v>0</v>
      </c>
      <c r="CJ47" s="100">
        <v>0</v>
      </c>
      <c r="CK47" s="100">
        <v>0</v>
      </c>
      <c r="CL47" s="100">
        <v>0</v>
      </c>
      <c r="CM47" s="100">
        <v>0</v>
      </c>
      <c r="CN47" s="100">
        <v>0</v>
      </c>
      <c r="CO47" s="100">
        <v>0</v>
      </c>
      <c r="CP47" s="100">
        <v>0</v>
      </c>
      <c r="CQ47" s="100">
        <v>0</v>
      </c>
      <c r="CR47" s="100">
        <v>0</v>
      </c>
      <c r="CS47" s="100">
        <v>0</v>
      </c>
      <c r="CT47" s="100">
        <v>0</v>
      </c>
      <c r="CU47" s="100">
        <v>0</v>
      </c>
    </row>
    <row r="48" spans="2:99">
      <c r="C48" s="99" t="s">
        <v>214</v>
      </c>
      <c r="D48" s="100">
        <v>19</v>
      </c>
      <c r="E48" s="100">
        <v>16484.400000000001</v>
      </c>
      <c r="F48" s="100">
        <v>18</v>
      </c>
      <c r="G48" s="100">
        <v>15616.800000000001</v>
      </c>
      <c r="H48" s="100">
        <v>11</v>
      </c>
      <c r="I48" s="100">
        <v>9543.6</v>
      </c>
      <c r="J48" s="100">
        <v>13</v>
      </c>
      <c r="K48" s="100">
        <v>11278.800000000001</v>
      </c>
      <c r="L48" s="100">
        <v>0</v>
      </c>
      <c r="M48" s="100">
        <v>0</v>
      </c>
      <c r="N48" s="100">
        <v>0</v>
      </c>
      <c r="O48" s="100">
        <v>0</v>
      </c>
      <c r="P48" s="100">
        <v>0</v>
      </c>
      <c r="Q48" s="100">
        <v>0</v>
      </c>
      <c r="R48" s="100">
        <v>0</v>
      </c>
      <c r="S48" s="100">
        <v>0</v>
      </c>
      <c r="T48" s="100">
        <v>0</v>
      </c>
      <c r="U48" s="100">
        <v>0</v>
      </c>
      <c r="V48" s="100">
        <v>0</v>
      </c>
      <c r="W48" s="100">
        <v>0</v>
      </c>
      <c r="X48" s="100">
        <v>0</v>
      </c>
      <c r="Y48" s="100">
        <v>0</v>
      </c>
      <c r="Z48" s="100">
        <v>0</v>
      </c>
      <c r="AA48" s="100">
        <v>0</v>
      </c>
      <c r="AB48" s="100">
        <v>0</v>
      </c>
      <c r="AC48" s="100">
        <v>0</v>
      </c>
      <c r="AD48" s="100">
        <v>0</v>
      </c>
      <c r="AE48" s="100">
        <v>0</v>
      </c>
      <c r="AF48" s="100">
        <v>0</v>
      </c>
      <c r="AG48" s="100">
        <v>0</v>
      </c>
      <c r="AH48" s="100">
        <v>0</v>
      </c>
      <c r="AI48" s="100">
        <v>0</v>
      </c>
      <c r="AJ48" s="100">
        <v>0</v>
      </c>
      <c r="AK48" s="100">
        <v>0</v>
      </c>
      <c r="AL48" s="100">
        <v>0</v>
      </c>
      <c r="AM48" s="100">
        <v>0</v>
      </c>
      <c r="AN48" s="100">
        <v>0</v>
      </c>
      <c r="AO48" s="100">
        <v>0</v>
      </c>
      <c r="AP48" s="100">
        <v>0</v>
      </c>
      <c r="AQ48" s="100">
        <v>0</v>
      </c>
      <c r="AR48" s="100">
        <v>0</v>
      </c>
      <c r="AS48" s="100">
        <v>0</v>
      </c>
      <c r="AT48" s="100">
        <v>0</v>
      </c>
      <c r="AU48" s="100">
        <v>0</v>
      </c>
      <c r="AV48" s="100">
        <v>0</v>
      </c>
      <c r="AW48" s="100">
        <v>0</v>
      </c>
      <c r="AX48" s="100">
        <v>0</v>
      </c>
      <c r="AY48" s="100">
        <v>0</v>
      </c>
      <c r="AZ48" s="100">
        <v>0</v>
      </c>
      <c r="BA48" s="100">
        <v>0</v>
      </c>
      <c r="BB48" s="100">
        <v>0</v>
      </c>
      <c r="BC48" s="100">
        <v>0</v>
      </c>
      <c r="BD48" s="100">
        <v>0</v>
      </c>
      <c r="BE48" s="100">
        <v>0</v>
      </c>
      <c r="BF48" s="100">
        <v>0</v>
      </c>
      <c r="BG48" s="100">
        <v>0</v>
      </c>
      <c r="BH48" s="100">
        <v>0</v>
      </c>
      <c r="BI48" s="100">
        <v>0</v>
      </c>
      <c r="BJ48" s="100">
        <v>0</v>
      </c>
      <c r="BK48" s="100">
        <v>0</v>
      </c>
      <c r="BL48" s="100">
        <v>0</v>
      </c>
      <c r="BM48" s="100">
        <v>0</v>
      </c>
      <c r="BN48" s="100">
        <v>0</v>
      </c>
      <c r="BO48" s="100">
        <v>0</v>
      </c>
      <c r="BP48" s="100">
        <v>0</v>
      </c>
      <c r="BQ48" s="100">
        <v>0</v>
      </c>
      <c r="BR48" s="100">
        <v>0</v>
      </c>
      <c r="BS48" s="100">
        <v>0</v>
      </c>
      <c r="BT48" s="100">
        <v>0</v>
      </c>
      <c r="BU48" s="100">
        <v>0</v>
      </c>
      <c r="BV48" s="100">
        <v>0</v>
      </c>
      <c r="BW48" s="100">
        <v>0</v>
      </c>
      <c r="BX48" s="100">
        <v>0</v>
      </c>
      <c r="BY48" s="100">
        <v>0</v>
      </c>
      <c r="BZ48" s="100">
        <v>0</v>
      </c>
      <c r="CA48" s="100">
        <v>0</v>
      </c>
      <c r="CB48" s="100">
        <v>0</v>
      </c>
      <c r="CC48" s="100">
        <v>0</v>
      </c>
      <c r="CD48" s="100">
        <v>0</v>
      </c>
      <c r="CE48" s="100">
        <v>0</v>
      </c>
      <c r="CF48" s="100">
        <v>0</v>
      </c>
      <c r="CG48" s="100">
        <v>0</v>
      </c>
      <c r="CH48" s="100">
        <v>0</v>
      </c>
      <c r="CI48" s="100">
        <v>0</v>
      </c>
      <c r="CJ48" s="100">
        <v>0</v>
      </c>
      <c r="CK48" s="100">
        <v>0</v>
      </c>
      <c r="CL48" s="100">
        <v>0</v>
      </c>
      <c r="CM48" s="100">
        <v>0</v>
      </c>
      <c r="CN48" s="100">
        <v>0</v>
      </c>
      <c r="CO48" s="100">
        <v>0</v>
      </c>
      <c r="CP48" s="100">
        <v>0</v>
      </c>
      <c r="CQ48" s="100">
        <v>0</v>
      </c>
      <c r="CR48" s="100">
        <v>0</v>
      </c>
      <c r="CS48" s="100">
        <v>0</v>
      </c>
      <c r="CT48" s="100">
        <v>0</v>
      </c>
      <c r="CU48" s="100">
        <v>0</v>
      </c>
    </row>
    <row r="49" spans="2:99">
      <c r="B49" s="99" t="s">
        <v>129</v>
      </c>
      <c r="C49" s="99" t="s">
        <v>215</v>
      </c>
      <c r="D49" s="100">
        <v>13</v>
      </c>
      <c r="E49" s="100">
        <v>12807.599999999999</v>
      </c>
      <c r="F49" s="100">
        <v>11</v>
      </c>
      <c r="G49" s="100">
        <v>10837.199999999999</v>
      </c>
      <c r="H49" s="100">
        <v>9</v>
      </c>
      <c r="I49" s="100">
        <v>8866.7999999999993</v>
      </c>
      <c r="J49" s="100">
        <v>9</v>
      </c>
      <c r="K49" s="100">
        <v>8866.7999999999993</v>
      </c>
      <c r="L49" s="100">
        <v>12</v>
      </c>
      <c r="M49" s="100">
        <v>11822.4</v>
      </c>
      <c r="N49" s="100">
        <v>15</v>
      </c>
      <c r="O49" s="100">
        <v>14777.999999999998</v>
      </c>
      <c r="P49" s="100">
        <v>14</v>
      </c>
      <c r="Q49" s="100">
        <v>13792.8</v>
      </c>
      <c r="R49" s="100">
        <v>16</v>
      </c>
      <c r="S49" s="100">
        <v>15763.199999999999</v>
      </c>
      <c r="T49" s="100">
        <v>11</v>
      </c>
      <c r="U49" s="100">
        <v>10837.199999999999</v>
      </c>
      <c r="V49" s="100">
        <v>17</v>
      </c>
      <c r="W49" s="100">
        <v>16748.399999999998</v>
      </c>
      <c r="X49" s="100">
        <v>11</v>
      </c>
      <c r="Y49" s="100">
        <v>10837.199999999999</v>
      </c>
      <c r="Z49" s="100">
        <v>9</v>
      </c>
      <c r="AA49" s="100">
        <v>8866.7999999999993</v>
      </c>
      <c r="AB49" s="100">
        <v>14</v>
      </c>
      <c r="AC49" s="100">
        <v>13792.8</v>
      </c>
      <c r="AD49" s="100">
        <v>10</v>
      </c>
      <c r="AE49" s="100">
        <v>9852</v>
      </c>
      <c r="AF49" s="100">
        <v>16</v>
      </c>
      <c r="AG49" s="100">
        <v>15763.199999999999</v>
      </c>
      <c r="AH49" s="100">
        <v>16</v>
      </c>
      <c r="AI49" s="100">
        <v>15763.199999999999</v>
      </c>
      <c r="AJ49" s="100">
        <v>8</v>
      </c>
      <c r="AK49" s="100">
        <v>7881.5999999999995</v>
      </c>
      <c r="AL49" s="100">
        <v>13</v>
      </c>
      <c r="AM49" s="100">
        <v>12807.599999999999</v>
      </c>
      <c r="AN49" s="100">
        <v>10</v>
      </c>
      <c r="AO49" s="100">
        <v>9852</v>
      </c>
      <c r="AP49" s="100">
        <v>12</v>
      </c>
      <c r="AQ49" s="100">
        <v>11822.4</v>
      </c>
      <c r="AR49" s="100">
        <v>11</v>
      </c>
      <c r="AS49" s="100">
        <v>10837.199999999999</v>
      </c>
      <c r="AT49" s="100">
        <v>9</v>
      </c>
      <c r="AU49" s="100">
        <v>8866.7999999999993</v>
      </c>
      <c r="AV49" s="100">
        <v>12</v>
      </c>
      <c r="AW49" s="100">
        <v>11822.4</v>
      </c>
      <c r="AX49" s="100">
        <v>17</v>
      </c>
      <c r="AY49" s="100">
        <v>16748.399999999998</v>
      </c>
      <c r="AZ49" s="100">
        <v>14</v>
      </c>
      <c r="BA49" s="100">
        <v>13792.8</v>
      </c>
      <c r="BB49" s="100">
        <v>17</v>
      </c>
      <c r="BC49" s="100">
        <v>16748.399999999998</v>
      </c>
      <c r="BD49" s="100">
        <v>14</v>
      </c>
      <c r="BE49" s="100">
        <v>13792.8</v>
      </c>
      <c r="BF49" s="100">
        <v>15</v>
      </c>
      <c r="BG49" s="100">
        <v>14777.999999999998</v>
      </c>
      <c r="BH49" s="100">
        <v>15</v>
      </c>
      <c r="BI49" s="100">
        <v>14777.999999999998</v>
      </c>
      <c r="BJ49" s="100">
        <v>17</v>
      </c>
      <c r="BK49" s="100">
        <v>16748.399999999998</v>
      </c>
      <c r="BL49" s="100">
        <v>10</v>
      </c>
      <c r="BM49" s="100">
        <v>9852</v>
      </c>
      <c r="BN49" s="100">
        <v>14</v>
      </c>
      <c r="BO49" s="100">
        <v>13792.8</v>
      </c>
      <c r="BP49" s="100">
        <v>18</v>
      </c>
      <c r="BQ49" s="100">
        <v>17733.599999999999</v>
      </c>
      <c r="BR49" s="100">
        <v>10</v>
      </c>
      <c r="BS49" s="100">
        <v>9852</v>
      </c>
      <c r="BT49" s="100">
        <v>15</v>
      </c>
      <c r="BU49" s="100">
        <v>14777.999999999998</v>
      </c>
      <c r="BV49" s="100">
        <v>17</v>
      </c>
      <c r="BW49" s="100">
        <v>16748.399999999998</v>
      </c>
      <c r="BX49" s="100">
        <v>17</v>
      </c>
      <c r="BY49" s="100">
        <v>16748.399999999998</v>
      </c>
      <c r="BZ49" s="100">
        <v>18</v>
      </c>
      <c r="CA49" s="100">
        <v>17733.599999999999</v>
      </c>
      <c r="CB49" s="100">
        <v>15</v>
      </c>
      <c r="CC49" s="100">
        <v>14777.999999999998</v>
      </c>
      <c r="CD49" s="100">
        <v>14</v>
      </c>
      <c r="CE49" s="100">
        <v>13792.8</v>
      </c>
      <c r="CF49" s="100">
        <v>12</v>
      </c>
      <c r="CG49" s="100">
        <v>11822.4</v>
      </c>
      <c r="CH49" s="100">
        <v>14</v>
      </c>
      <c r="CI49" s="100">
        <v>13792.8</v>
      </c>
      <c r="CJ49" s="100">
        <v>13</v>
      </c>
      <c r="CK49" s="100">
        <v>12807.599999999999</v>
      </c>
      <c r="CL49" s="100">
        <v>18</v>
      </c>
      <c r="CM49" s="100">
        <v>17733.599999999999</v>
      </c>
      <c r="CN49" s="100">
        <v>13</v>
      </c>
      <c r="CO49" s="100">
        <v>12807.599999999999</v>
      </c>
      <c r="CP49" s="100">
        <v>10</v>
      </c>
      <c r="CQ49" s="100">
        <v>9852</v>
      </c>
      <c r="CR49" s="100">
        <v>16</v>
      </c>
      <c r="CS49" s="100">
        <v>15763.199999999999</v>
      </c>
      <c r="CT49" s="100">
        <v>13</v>
      </c>
      <c r="CU49" s="100">
        <v>12807.599999999999</v>
      </c>
    </row>
    <row r="50" spans="2:99">
      <c r="C50" s="99" t="s">
        <v>216</v>
      </c>
      <c r="D50" s="100">
        <v>13</v>
      </c>
      <c r="E50" s="100">
        <v>3666</v>
      </c>
      <c r="F50" s="100">
        <v>10</v>
      </c>
      <c r="G50" s="100">
        <v>2820</v>
      </c>
      <c r="H50" s="100">
        <v>11</v>
      </c>
      <c r="I50" s="100">
        <v>3102</v>
      </c>
      <c r="J50" s="100">
        <v>11</v>
      </c>
      <c r="K50" s="100">
        <v>3102</v>
      </c>
      <c r="L50" s="100">
        <v>0</v>
      </c>
      <c r="M50" s="100">
        <v>0</v>
      </c>
      <c r="N50" s="100">
        <v>0</v>
      </c>
      <c r="O50" s="100">
        <v>0</v>
      </c>
      <c r="P50" s="100">
        <v>0</v>
      </c>
      <c r="Q50" s="100">
        <v>0</v>
      </c>
      <c r="R50" s="100">
        <v>0</v>
      </c>
      <c r="S50" s="100">
        <v>0</v>
      </c>
      <c r="T50" s="100">
        <v>0</v>
      </c>
      <c r="U50" s="100">
        <v>0</v>
      </c>
      <c r="V50" s="100">
        <v>0</v>
      </c>
      <c r="W50" s="100">
        <v>0</v>
      </c>
      <c r="X50" s="100">
        <v>0</v>
      </c>
      <c r="Y50" s="100">
        <v>0</v>
      </c>
      <c r="Z50" s="100">
        <v>0</v>
      </c>
      <c r="AA50" s="100">
        <v>0</v>
      </c>
      <c r="AB50" s="100">
        <v>0</v>
      </c>
      <c r="AC50" s="100">
        <v>0</v>
      </c>
      <c r="AD50" s="100">
        <v>0</v>
      </c>
      <c r="AE50" s="100">
        <v>0</v>
      </c>
      <c r="AF50" s="100">
        <v>0</v>
      </c>
      <c r="AG50" s="100">
        <v>0</v>
      </c>
      <c r="AH50" s="100">
        <v>0</v>
      </c>
      <c r="AI50" s="100">
        <v>0</v>
      </c>
      <c r="AJ50" s="100">
        <v>0</v>
      </c>
      <c r="AK50" s="100">
        <v>0</v>
      </c>
      <c r="AL50" s="100">
        <v>0</v>
      </c>
      <c r="AM50" s="100">
        <v>0</v>
      </c>
      <c r="AN50" s="100">
        <v>0</v>
      </c>
      <c r="AO50" s="100">
        <v>0</v>
      </c>
      <c r="AP50" s="100">
        <v>0</v>
      </c>
      <c r="AQ50" s="100">
        <v>0</v>
      </c>
      <c r="AR50" s="100">
        <v>0</v>
      </c>
      <c r="AS50" s="100">
        <v>0</v>
      </c>
      <c r="AT50" s="100">
        <v>0</v>
      </c>
      <c r="AU50" s="100">
        <v>0</v>
      </c>
      <c r="AV50" s="100">
        <v>0</v>
      </c>
      <c r="AW50" s="100">
        <v>0</v>
      </c>
      <c r="AX50" s="100">
        <v>0</v>
      </c>
      <c r="AY50" s="100">
        <v>0</v>
      </c>
      <c r="AZ50" s="100">
        <v>0</v>
      </c>
      <c r="BA50" s="100">
        <v>0</v>
      </c>
      <c r="BB50" s="100">
        <v>0</v>
      </c>
      <c r="BC50" s="100">
        <v>0</v>
      </c>
      <c r="BD50" s="100">
        <v>0</v>
      </c>
      <c r="BE50" s="100">
        <v>0</v>
      </c>
      <c r="BF50" s="100">
        <v>0</v>
      </c>
      <c r="BG50" s="100">
        <v>0</v>
      </c>
      <c r="BH50" s="100">
        <v>0</v>
      </c>
      <c r="BI50" s="100">
        <v>0</v>
      </c>
      <c r="BJ50" s="100">
        <v>0</v>
      </c>
      <c r="BK50" s="100">
        <v>0</v>
      </c>
      <c r="BL50" s="100">
        <v>0</v>
      </c>
      <c r="BM50" s="100">
        <v>0</v>
      </c>
      <c r="BN50" s="100">
        <v>0</v>
      </c>
      <c r="BO50" s="100">
        <v>0</v>
      </c>
      <c r="BP50" s="100">
        <v>0</v>
      </c>
      <c r="BQ50" s="100">
        <v>0</v>
      </c>
      <c r="BR50" s="100">
        <v>0</v>
      </c>
      <c r="BS50" s="100">
        <v>0</v>
      </c>
      <c r="BT50" s="100">
        <v>0</v>
      </c>
      <c r="BU50" s="100">
        <v>0</v>
      </c>
      <c r="BV50" s="100">
        <v>0</v>
      </c>
      <c r="BW50" s="100">
        <v>0</v>
      </c>
      <c r="BX50" s="100">
        <v>0</v>
      </c>
      <c r="BY50" s="100">
        <v>0</v>
      </c>
      <c r="BZ50" s="100">
        <v>0</v>
      </c>
      <c r="CA50" s="100">
        <v>0</v>
      </c>
      <c r="CB50" s="100">
        <v>0</v>
      </c>
      <c r="CC50" s="100">
        <v>0</v>
      </c>
      <c r="CD50" s="100">
        <v>0</v>
      </c>
      <c r="CE50" s="100">
        <v>0</v>
      </c>
      <c r="CF50" s="100">
        <v>0</v>
      </c>
      <c r="CG50" s="100">
        <v>0</v>
      </c>
      <c r="CH50" s="100">
        <v>0</v>
      </c>
      <c r="CI50" s="100">
        <v>0</v>
      </c>
      <c r="CJ50" s="100">
        <v>0</v>
      </c>
      <c r="CK50" s="100">
        <v>0</v>
      </c>
      <c r="CL50" s="100">
        <v>0</v>
      </c>
      <c r="CM50" s="100">
        <v>0</v>
      </c>
      <c r="CN50" s="100">
        <v>0</v>
      </c>
      <c r="CO50" s="100">
        <v>0</v>
      </c>
      <c r="CP50" s="100">
        <v>0</v>
      </c>
      <c r="CQ50" s="100">
        <v>0</v>
      </c>
      <c r="CR50" s="100">
        <v>0</v>
      </c>
      <c r="CS50" s="100">
        <v>0</v>
      </c>
      <c r="CT50" s="100">
        <v>0</v>
      </c>
      <c r="CU50" s="100">
        <v>0</v>
      </c>
    </row>
    <row r="51" spans="2:99">
      <c r="C51" s="99" t="s">
        <v>217</v>
      </c>
      <c r="D51" s="100">
        <v>12</v>
      </c>
      <c r="E51" s="100">
        <v>10252.799999999999</v>
      </c>
      <c r="F51" s="100">
        <v>11</v>
      </c>
      <c r="G51" s="100">
        <v>9398.4</v>
      </c>
      <c r="H51" s="100">
        <v>10</v>
      </c>
      <c r="I51" s="100">
        <v>8544</v>
      </c>
      <c r="J51" s="100">
        <v>10</v>
      </c>
      <c r="K51" s="100">
        <v>8544</v>
      </c>
      <c r="L51" s="100">
        <v>0</v>
      </c>
      <c r="M51" s="100">
        <v>0</v>
      </c>
      <c r="N51" s="100">
        <v>0</v>
      </c>
      <c r="O51" s="100">
        <v>0</v>
      </c>
      <c r="P51" s="100">
        <v>0</v>
      </c>
      <c r="Q51" s="100">
        <v>0</v>
      </c>
      <c r="R51" s="100">
        <v>0</v>
      </c>
      <c r="S51" s="100">
        <v>0</v>
      </c>
      <c r="T51" s="100">
        <v>0</v>
      </c>
      <c r="U51" s="100">
        <v>0</v>
      </c>
      <c r="V51" s="100">
        <v>0</v>
      </c>
      <c r="W51" s="100">
        <v>0</v>
      </c>
      <c r="X51" s="100">
        <v>0</v>
      </c>
      <c r="Y51" s="100">
        <v>0</v>
      </c>
      <c r="Z51" s="100">
        <v>0</v>
      </c>
      <c r="AA51" s="100">
        <v>0</v>
      </c>
      <c r="AB51" s="100">
        <v>0</v>
      </c>
      <c r="AC51" s="100">
        <v>0</v>
      </c>
      <c r="AD51" s="100">
        <v>0</v>
      </c>
      <c r="AE51" s="100">
        <v>0</v>
      </c>
      <c r="AF51" s="100">
        <v>0</v>
      </c>
      <c r="AG51" s="100">
        <v>0</v>
      </c>
      <c r="AH51" s="100">
        <v>0</v>
      </c>
      <c r="AI51" s="100">
        <v>0</v>
      </c>
      <c r="AJ51" s="100">
        <v>0</v>
      </c>
      <c r="AK51" s="100">
        <v>0</v>
      </c>
      <c r="AL51" s="100">
        <v>0</v>
      </c>
      <c r="AM51" s="100">
        <v>0</v>
      </c>
      <c r="AN51" s="100">
        <v>0</v>
      </c>
      <c r="AO51" s="100">
        <v>0</v>
      </c>
      <c r="AP51" s="100">
        <v>0</v>
      </c>
      <c r="AQ51" s="100">
        <v>0</v>
      </c>
      <c r="AR51" s="100">
        <v>0</v>
      </c>
      <c r="AS51" s="100">
        <v>0</v>
      </c>
      <c r="AT51" s="100">
        <v>0</v>
      </c>
      <c r="AU51" s="100">
        <v>0</v>
      </c>
      <c r="AV51" s="100">
        <v>0</v>
      </c>
      <c r="AW51" s="100">
        <v>0</v>
      </c>
      <c r="AX51" s="100">
        <v>0</v>
      </c>
      <c r="AY51" s="100">
        <v>0</v>
      </c>
      <c r="AZ51" s="100">
        <v>0</v>
      </c>
      <c r="BA51" s="100">
        <v>0</v>
      </c>
      <c r="BB51" s="100">
        <v>0</v>
      </c>
      <c r="BC51" s="100">
        <v>0</v>
      </c>
      <c r="BD51" s="100">
        <v>0</v>
      </c>
      <c r="BE51" s="100">
        <v>0</v>
      </c>
      <c r="BF51" s="100">
        <v>0</v>
      </c>
      <c r="BG51" s="100">
        <v>0</v>
      </c>
      <c r="BH51" s="100">
        <v>0</v>
      </c>
      <c r="BI51" s="100">
        <v>0</v>
      </c>
      <c r="BJ51" s="100">
        <v>0</v>
      </c>
      <c r="BK51" s="100">
        <v>0</v>
      </c>
      <c r="BL51" s="100">
        <v>0</v>
      </c>
      <c r="BM51" s="100">
        <v>0</v>
      </c>
      <c r="BN51" s="100">
        <v>0</v>
      </c>
      <c r="BO51" s="100">
        <v>0</v>
      </c>
      <c r="BP51" s="100">
        <v>0</v>
      </c>
      <c r="BQ51" s="100">
        <v>0</v>
      </c>
      <c r="BR51" s="100">
        <v>0</v>
      </c>
      <c r="BS51" s="100">
        <v>0</v>
      </c>
      <c r="BT51" s="100">
        <v>0</v>
      </c>
      <c r="BU51" s="100">
        <v>0</v>
      </c>
      <c r="BV51" s="100">
        <v>0</v>
      </c>
      <c r="BW51" s="100">
        <v>0</v>
      </c>
      <c r="BX51" s="100">
        <v>0</v>
      </c>
      <c r="BY51" s="100">
        <v>0</v>
      </c>
      <c r="BZ51" s="100">
        <v>0</v>
      </c>
      <c r="CA51" s="100">
        <v>0</v>
      </c>
      <c r="CB51" s="100">
        <v>0</v>
      </c>
      <c r="CC51" s="100">
        <v>0</v>
      </c>
      <c r="CD51" s="100">
        <v>0</v>
      </c>
      <c r="CE51" s="100">
        <v>0</v>
      </c>
      <c r="CF51" s="100">
        <v>0</v>
      </c>
      <c r="CG51" s="100">
        <v>0</v>
      </c>
      <c r="CH51" s="100">
        <v>0</v>
      </c>
      <c r="CI51" s="100">
        <v>0</v>
      </c>
      <c r="CJ51" s="100">
        <v>0</v>
      </c>
      <c r="CK51" s="100">
        <v>0</v>
      </c>
      <c r="CL51" s="100">
        <v>0</v>
      </c>
      <c r="CM51" s="100">
        <v>0</v>
      </c>
      <c r="CN51" s="100">
        <v>0</v>
      </c>
      <c r="CO51" s="100">
        <v>0</v>
      </c>
      <c r="CP51" s="100">
        <v>0</v>
      </c>
      <c r="CQ51" s="100">
        <v>0</v>
      </c>
      <c r="CR51" s="100">
        <v>0</v>
      </c>
      <c r="CS51" s="100">
        <v>0</v>
      </c>
      <c r="CT51" s="100">
        <v>0</v>
      </c>
      <c r="CU51" s="100">
        <v>0</v>
      </c>
    </row>
    <row r="52" spans="2:99">
      <c r="C52" s="99" t="s">
        <v>218</v>
      </c>
      <c r="D52" s="100">
        <v>12</v>
      </c>
      <c r="E52" s="100">
        <v>6480</v>
      </c>
      <c r="F52" s="100">
        <v>10</v>
      </c>
      <c r="G52" s="100">
        <v>5400</v>
      </c>
      <c r="H52" s="100">
        <v>10</v>
      </c>
      <c r="I52" s="100">
        <v>5400</v>
      </c>
      <c r="J52" s="100">
        <v>10</v>
      </c>
      <c r="K52" s="100">
        <v>5400</v>
      </c>
      <c r="L52" s="100">
        <v>0</v>
      </c>
      <c r="M52" s="100">
        <v>0</v>
      </c>
      <c r="N52" s="100">
        <v>0</v>
      </c>
      <c r="O52" s="100">
        <v>0</v>
      </c>
      <c r="P52" s="100">
        <v>0</v>
      </c>
      <c r="Q52" s="100">
        <v>0</v>
      </c>
      <c r="R52" s="100">
        <v>0</v>
      </c>
      <c r="S52" s="100">
        <v>0</v>
      </c>
      <c r="T52" s="100">
        <v>0</v>
      </c>
      <c r="U52" s="100">
        <v>0</v>
      </c>
      <c r="V52" s="100">
        <v>0</v>
      </c>
      <c r="W52" s="100">
        <v>0</v>
      </c>
      <c r="X52" s="100">
        <v>0</v>
      </c>
      <c r="Y52" s="100">
        <v>0</v>
      </c>
      <c r="Z52" s="100">
        <v>0</v>
      </c>
      <c r="AA52" s="100">
        <v>0</v>
      </c>
      <c r="AB52" s="100">
        <v>0</v>
      </c>
      <c r="AC52" s="100">
        <v>0</v>
      </c>
      <c r="AD52" s="100">
        <v>0</v>
      </c>
      <c r="AE52" s="100">
        <v>0</v>
      </c>
      <c r="AF52" s="100">
        <v>0</v>
      </c>
      <c r="AG52" s="100">
        <v>0</v>
      </c>
      <c r="AH52" s="100">
        <v>0</v>
      </c>
      <c r="AI52" s="100">
        <v>0</v>
      </c>
      <c r="AJ52" s="100">
        <v>0</v>
      </c>
      <c r="AK52" s="100">
        <v>0</v>
      </c>
      <c r="AL52" s="100">
        <v>0</v>
      </c>
      <c r="AM52" s="100">
        <v>0</v>
      </c>
      <c r="AN52" s="100">
        <v>0</v>
      </c>
      <c r="AO52" s="100">
        <v>0</v>
      </c>
      <c r="AP52" s="100">
        <v>0</v>
      </c>
      <c r="AQ52" s="100">
        <v>0</v>
      </c>
      <c r="AR52" s="100">
        <v>0</v>
      </c>
      <c r="AS52" s="100">
        <v>0</v>
      </c>
      <c r="AT52" s="100">
        <v>0</v>
      </c>
      <c r="AU52" s="100">
        <v>0</v>
      </c>
      <c r="AV52" s="100">
        <v>0</v>
      </c>
      <c r="AW52" s="100">
        <v>0</v>
      </c>
      <c r="AX52" s="100">
        <v>0</v>
      </c>
      <c r="AY52" s="100">
        <v>0</v>
      </c>
      <c r="AZ52" s="100">
        <v>0</v>
      </c>
      <c r="BA52" s="100">
        <v>0</v>
      </c>
      <c r="BB52" s="100">
        <v>0</v>
      </c>
      <c r="BC52" s="100">
        <v>0</v>
      </c>
      <c r="BD52" s="100">
        <v>0</v>
      </c>
      <c r="BE52" s="100">
        <v>0</v>
      </c>
      <c r="BF52" s="100">
        <v>0</v>
      </c>
      <c r="BG52" s="100">
        <v>0</v>
      </c>
      <c r="BH52" s="100">
        <v>0</v>
      </c>
      <c r="BI52" s="100">
        <v>0</v>
      </c>
      <c r="BJ52" s="100">
        <v>0</v>
      </c>
      <c r="BK52" s="100">
        <v>0</v>
      </c>
      <c r="BL52" s="100">
        <v>0</v>
      </c>
      <c r="BM52" s="100">
        <v>0</v>
      </c>
      <c r="BN52" s="100">
        <v>0</v>
      </c>
      <c r="BO52" s="100">
        <v>0</v>
      </c>
      <c r="BP52" s="100">
        <v>0</v>
      </c>
      <c r="BQ52" s="100">
        <v>0</v>
      </c>
      <c r="BR52" s="100">
        <v>0</v>
      </c>
      <c r="BS52" s="100">
        <v>0</v>
      </c>
      <c r="BT52" s="100">
        <v>0</v>
      </c>
      <c r="BU52" s="100">
        <v>0</v>
      </c>
      <c r="BV52" s="100">
        <v>0</v>
      </c>
      <c r="BW52" s="100">
        <v>0</v>
      </c>
      <c r="BX52" s="100">
        <v>0</v>
      </c>
      <c r="BY52" s="100">
        <v>0</v>
      </c>
      <c r="BZ52" s="100">
        <v>0</v>
      </c>
      <c r="CA52" s="100">
        <v>0</v>
      </c>
      <c r="CB52" s="100">
        <v>0</v>
      </c>
      <c r="CC52" s="100">
        <v>0</v>
      </c>
      <c r="CD52" s="100">
        <v>0</v>
      </c>
      <c r="CE52" s="100">
        <v>0</v>
      </c>
      <c r="CF52" s="100">
        <v>0</v>
      </c>
      <c r="CG52" s="100">
        <v>0</v>
      </c>
      <c r="CH52" s="100">
        <v>0</v>
      </c>
      <c r="CI52" s="100">
        <v>0</v>
      </c>
      <c r="CJ52" s="100">
        <v>0</v>
      </c>
      <c r="CK52" s="100">
        <v>0</v>
      </c>
      <c r="CL52" s="100">
        <v>0</v>
      </c>
      <c r="CM52" s="100">
        <v>0</v>
      </c>
      <c r="CN52" s="100">
        <v>0</v>
      </c>
      <c r="CO52" s="100">
        <v>0</v>
      </c>
      <c r="CP52" s="100">
        <v>0</v>
      </c>
      <c r="CQ52" s="100">
        <v>0</v>
      </c>
      <c r="CR52" s="100">
        <v>0</v>
      </c>
      <c r="CS52" s="100">
        <v>0</v>
      </c>
      <c r="CT52" s="100">
        <v>0</v>
      </c>
      <c r="CU52" s="100">
        <v>0</v>
      </c>
    </row>
    <row r="53" spans="2:99">
      <c r="C53" s="99" t="s">
        <v>219</v>
      </c>
      <c r="D53" s="100">
        <v>15</v>
      </c>
      <c r="E53" s="100">
        <v>6102</v>
      </c>
      <c r="F53" s="100">
        <v>10</v>
      </c>
      <c r="G53" s="100">
        <v>4068</v>
      </c>
      <c r="H53" s="100">
        <v>9</v>
      </c>
      <c r="I53" s="100">
        <v>3661.2000000000003</v>
      </c>
      <c r="J53" s="100">
        <v>10</v>
      </c>
      <c r="K53" s="100">
        <v>4068</v>
      </c>
      <c r="L53" s="100">
        <v>0</v>
      </c>
      <c r="M53" s="100">
        <v>0</v>
      </c>
      <c r="N53" s="100">
        <v>0</v>
      </c>
      <c r="O53" s="100">
        <v>0</v>
      </c>
      <c r="P53" s="100">
        <v>0</v>
      </c>
      <c r="Q53" s="100">
        <v>0</v>
      </c>
      <c r="R53" s="100">
        <v>0</v>
      </c>
      <c r="S53" s="100">
        <v>0</v>
      </c>
      <c r="T53" s="100">
        <v>0</v>
      </c>
      <c r="U53" s="100">
        <v>0</v>
      </c>
      <c r="V53" s="100">
        <v>0</v>
      </c>
      <c r="W53" s="100">
        <v>0</v>
      </c>
      <c r="X53" s="100">
        <v>0</v>
      </c>
      <c r="Y53" s="100">
        <v>0</v>
      </c>
      <c r="Z53" s="100">
        <v>0</v>
      </c>
      <c r="AA53" s="100">
        <v>0</v>
      </c>
      <c r="AB53" s="100">
        <v>0</v>
      </c>
      <c r="AC53" s="100">
        <v>0</v>
      </c>
      <c r="AD53" s="100">
        <v>0</v>
      </c>
      <c r="AE53" s="100">
        <v>0</v>
      </c>
      <c r="AF53" s="100">
        <v>0</v>
      </c>
      <c r="AG53" s="100">
        <v>0</v>
      </c>
      <c r="AH53" s="100">
        <v>0</v>
      </c>
      <c r="AI53" s="100">
        <v>0</v>
      </c>
      <c r="AJ53" s="100">
        <v>0</v>
      </c>
      <c r="AK53" s="100">
        <v>0</v>
      </c>
      <c r="AL53" s="100">
        <v>0</v>
      </c>
      <c r="AM53" s="100">
        <v>0</v>
      </c>
      <c r="AN53" s="100">
        <v>0</v>
      </c>
      <c r="AO53" s="100">
        <v>0</v>
      </c>
      <c r="AP53" s="100">
        <v>0</v>
      </c>
      <c r="AQ53" s="100">
        <v>0</v>
      </c>
      <c r="AR53" s="100">
        <v>0</v>
      </c>
      <c r="AS53" s="100">
        <v>0</v>
      </c>
      <c r="AT53" s="100">
        <v>0</v>
      </c>
      <c r="AU53" s="100">
        <v>0</v>
      </c>
      <c r="AV53" s="100">
        <v>0</v>
      </c>
      <c r="AW53" s="100">
        <v>0</v>
      </c>
      <c r="AX53" s="100">
        <v>0</v>
      </c>
      <c r="AY53" s="100">
        <v>0</v>
      </c>
      <c r="AZ53" s="100">
        <v>0</v>
      </c>
      <c r="BA53" s="100">
        <v>0</v>
      </c>
      <c r="BB53" s="100">
        <v>0</v>
      </c>
      <c r="BC53" s="100">
        <v>0</v>
      </c>
      <c r="BD53" s="100">
        <v>0</v>
      </c>
      <c r="BE53" s="100">
        <v>0</v>
      </c>
      <c r="BF53" s="100">
        <v>0</v>
      </c>
      <c r="BG53" s="100">
        <v>0</v>
      </c>
      <c r="BH53" s="100">
        <v>0</v>
      </c>
      <c r="BI53" s="100">
        <v>0</v>
      </c>
      <c r="BJ53" s="100">
        <v>0</v>
      </c>
      <c r="BK53" s="100">
        <v>0</v>
      </c>
      <c r="BL53" s="100">
        <v>0</v>
      </c>
      <c r="BM53" s="100">
        <v>0</v>
      </c>
      <c r="BN53" s="100">
        <v>0</v>
      </c>
      <c r="BO53" s="100">
        <v>0</v>
      </c>
      <c r="BP53" s="100">
        <v>0</v>
      </c>
      <c r="BQ53" s="100">
        <v>0</v>
      </c>
      <c r="BR53" s="100">
        <v>0</v>
      </c>
      <c r="BS53" s="100">
        <v>0</v>
      </c>
      <c r="BT53" s="100">
        <v>0</v>
      </c>
      <c r="BU53" s="100">
        <v>0</v>
      </c>
      <c r="BV53" s="100">
        <v>0</v>
      </c>
      <c r="BW53" s="100">
        <v>0</v>
      </c>
      <c r="BX53" s="100">
        <v>0</v>
      </c>
      <c r="BY53" s="100">
        <v>0</v>
      </c>
      <c r="BZ53" s="100">
        <v>0</v>
      </c>
      <c r="CA53" s="100">
        <v>0</v>
      </c>
      <c r="CB53" s="100">
        <v>0</v>
      </c>
      <c r="CC53" s="100">
        <v>0</v>
      </c>
      <c r="CD53" s="100">
        <v>0</v>
      </c>
      <c r="CE53" s="100">
        <v>0</v>
      </c>
      <c r="CF53" s="100">
        <v>0</v>
      </c>
      <c r="CG53" s="100">
        <v>0</v>
      </c>
      <c r="CH53" s="100">
        <v>0</v>
      </c>
      <c r="CI53" s="100">
        <v>0</v>
      </c>
      <c r="CJ53" s="100">
        <v>0</v>
      </c>
      <c r="CK53" s="100">
        <v>0</v>
      </c>
      <c r="CL53" s="100">
        <v>0</v>
      </c>
      <c r="CM53" s="100">
        <v>0</v>
      </c>
      <c r="CN53" s="100">
        <v>0</v>
      </c>
      <c r="CO53" s="100">
        <v>0</v>
      </c>
      <c r="CP53" s="100">
        <v>0</v>
      </c>
      <c r="CQ53" s="100">
        <v>0</v>
      </c>
      <c r="CR53" s="100">
        <v>0</v>
      </c>
      <c r="CS53" s="100">
        <v>0</v>
      </c>
      <c r="CT53" s="100">
        <v>0</v>
      </c>
      <c r="CU53" s="100">
        <v>0</v>
      </c>
    </row>
    <row r="54" spans="2:99">
      <c r="C54" s="99" t="s">
        <v>220</v>
      </c>
      <c r="D54" s="100">
        <v>13</v>
      </c>
      <c r="E54" s="100">
        <v>4352.4000000000005</v>
      </c>
      <c r="F54" s="100">
        <v>11</v>
      </c>
      <c r="G54" s="100">
        <v>3682.8</v>
      </c>
      <c r="H54" s="100">
        <v>9</v>
      </c>
      <c r="I54" s="100">
        <v>3013.2000000000003</v>
      </c>
      <c r="J54" s="100">
        <v>11</v>
      </c>
      <c r="K54" s="100">
        <v>3682.8</v>
      </c>
      <c r="L54" s="100">
        <v>0</v>
      </c>
      <c r="M54" s="100">
        <v>0</v>
      </c>
      <c r="N54" s="100">
        <v>0</v>
      </c>
      <c r="O54" s="100">
        <v>0</v>
      </c>
      <c r="P54" s="100">
        <v>0</v>
      </c>
      <c r="Q54" s="100">
        <v>0</v>
      </c>
      <c r="R54" s="100">
        <v>0</v>
      </c>
      <c r="S54" s="100">
        <v>0</v>
      </c>
      <c r="T54" s="100">
        <v>0</v>
      </c>
      <c r="U54" s="100">
        <v>0</v>
      </c>
      <c r="V54" s="100">
        <v>0</v>
      </c>
      <c r="W54" s="100">
        <v>0</v>
      </c>
      <c r="X54" s="100">
        <v>0</v>
      </c>
      <c r="Y54" s="100">
        <v>0</v>
      </c>
      <c r="Z54" s="100">
        <v>0</v>
      </c>
      <c r="AA54" s="100">
        <v>0</v>
      </c>
      <c r="AB54" s="100">
        <v>0</v>
      </c>
      <c r="AC54" s="100">
        <v>0</v>
      </c>
      <c r="AD54" s="100">
        <v>0</v>
      </c>
      <c r="AE54" s="100">
        <v>0</v>
      </c>
      <c r="AF54" s="100">
        <v>0</v>
      </c>
      <c r="AG54" s="100">
        <v>0</v>
      </c>
      <c r="AH54" s="100">
        <v>0</v>
      </c>
      <c r="AI54" s="100">
        <v>0</v>
      </c>
      <c r="AJ54" s="100">
        <v>0</v>
      </c>
      <c r="AK54" s="100">
        <v>0</v>
      </c>
      <c r="AL54" s="100">
        <v>0</v>
      </c>
      <c r="AM54" s="100">
        <v>0</v>
      </c>
      <c r="AN54" s="100">
        <v>0</v>
      </c>
      <c r="AO54" s="100">
        <v>0</v>
      </c>
      <c r="AP54" s="100">
        <v>0</v>
      </c>
      <c r="AQ54" s="100">
        <v>0</v>
      </c>
      <c r="AR54" s="100">
        <v>0</v>
      </c>
      <c r="AS54" s="100">
        <v>0</v>
      </c>
      <c r="AT54" s="100">
        <v>0</v>
      </c>
      <c r="AU54" s="100">
        <v>0</v>
      </c>
      <c r="AV54" s="100">
        <v>0</v>
      </c>
      <c r="AW54" s="100">
        <v>0</v>
      </c>
      <c r="AX54" s="100">
        <v>0</v>
      </c>
      <c r="AY54" s="100">
        <v>0</v>
      </c>
      <c r="AZ54" s="100">
        <v>0</v>
      </c>
      <c r="BA54" s="100">
        <v>0</v>
      </c>
      <c r="BB54" s="100">
        <v>0</v>
      </c>
      <c r="BC54" s="100">
        <v>0</v>
      </c>
      <c r="BD54" s="100">
        <v>0</v>
      </c>
      <c r="BE54" s="100">
        <v>0</v>
      </c>
      <c r="BF54" s="100">
        <v>0</v>
      </c>
      <c r="BG54" s="100">
        <v>0</v>
      </c>
      <c r="BH54" s="100">
        <v>0</v>
      </c>
      <c r="BI54" s="100">
        <v>0</v>
      </c>
      <c r="BJ54" s="100">
        <v>0</v>
      </c>
      <c r="BK54" s="100">
        <v>0</v>
      </c>
      <c r="BL54" s="100">
        <v>0</v>
      </c>
      <c r="BM54" s="100">
        <v>0</v>
      </c>
      <c r="BN54" s="100">
        <v>0</v>
      </c>
      <c r="BO54" s="100">
        <v>0</v>
      </c>
      <c r="BP54" s="100">
        <v>0</v>
      </c>
      <c r="BQ54" s="100">
        <v>0</v>
      </c>
      <c r="BR54" s="100">
        <v>0</v>
      </c>
      <c r="BS54" s="100">
        <v>0</v>
      </c>
      <c r="BT54" s="100">
        <v>0</v>
      </c>
      <c r="BU54" s="100">
        <v>0</v>
      </c>
      <c r="BV54" s="100">
        <v>0</v>
      </c>
      <c r="BW54" s="100">
        <v>0</v>
      </c>
      <c r="BX54" s="100">
        <v>0</v>
      </c>
      <c r="BY54" s="100">
        <v>0</v>
      </c>
      <c r="BZ54" s="100">
        <v>0</v>
      </c>
      <c r="CA54" s="100">
        <v>0</v>
      </c>
      <c r="CB54" s="100">
        <v>0</v>
      </c>
      <c r="CC54" s="100">
        <v>0</v>
      </c>
      <c r="CD54" s="100">
        <v>0</v>
      </c>
      <c r="CE54" s="100">
        <v>0</v>
      </c>
      <c r="CF54" s="100">
        <v>0</v>
      </c>
      <c r="CG54" s="100">
        <v>0</v>
      </c>
      <c r="CH54" s="100">
        <v>0</v>
      </c>
      <c r="CI54" s="100">
        <v>0</v>
      </c>
      <c r="CJ54" s="100">
        <v>0</v>
      </c>
      <c r="CK54" s="100">
        <v>0</v>
      </c>
      <c r="CL54" s="100">
        <v>0</v>
      </c>
      <c r="CM54" s="100">
        <v>0</v>
      </c>
      <c r="CN54" s="100">
        <v>0</v>
      </c>
      <c r="CO54" s="100">
        <v>0</v>
      </c>
      <c r="CP54" s="100">
        <v>0</v>
      </c>
      <c r="CQ54" s="100">
        <v>0</v>
      </c>
      <c r="CR54" s="100">
        <v>0</v>
      </c>
      <c r="CS54" s="100">
        <v>0</v>
      </c>
      <c r="CT54" s="100">
        <v>0</v>
      </c>
      <c r="CU54" s="100">
        <v>0</v>
      </c>
    </row>
    <row r="55" spans="2:99">
      <c r="C55" s="99" t="s">
        <v>221</v>
      </c>
      <c r="D55" s="100">
        <v>12</v>
      </c>
      <c r="E55" s="100">
        <v>7963.2000000000007</v>
      </c>
      <c r="F55" s="100">
        <v>10</v>
      </c>
      <c r="G55" s="100">
        <v>6636</v>
      </c>
      <c r="H55" s="100">
        <v>9</v>
      </c>
      <c r="I55" s="100">
        <v>5972.4000000000005</v>
      </c>
      <c r="J55" s="100">
        <v>11</v>
      </c>
      <c r="K55" s="100">
        <v>7299.6</v>
      </c>
      <c r="L55" s="100">
        <v>0</v>
      </c>
      <c r="M55" s="100">
        <v>0</v>
      </c>
      <c r="N55" s="100">
        <v>0</v>
      </c>
      <c r="O55" s="100">
        <v>0</v>
      </c>
      <c r="P55" s="100">
        <v>0</v>
      </c>
      <c r="Q55" s="100">
        <v>0</v>
      </c>
      <c r="R55" s="100">
        <v>0</v>
      </c>
      <c r="S55" s="100">
        <v>0</v>
      </c>
      <c r="T55" s="100">
        <v>0</v>
      </c>
      <c r="U55" s="100">
        <v>0</v>
      </c>
      <c r="V55" s="100">
        <v>0</v>
      </c>
      <c r="W55" s="100">
        <v>0</v>
      </c>
      <c r="X55" s="100">
        <v>0</v>
      </c>
      <c r="Y55" s="100">
        <v>0</v>
      </c>
      <c r="Z55" s="100">
        <v>0</v>
      </c>
      <c r="AA55" s="100">
        <v>0</v>
      </c>
      <c r="AB55" s="100">
        <v>0</v>
      </c>
      <c r="AC55" s="100">
        <v>0</v>
      </c>
      <c r="AD55" s="100">
        <v>0</v>
      </c>
      <c r="AE55" s="100">
        <v>0</v>
      </c>
      <c r="AF55" s="100">
        <v>0</v>
      </c>
      <c r="AG55" s="100">
        <v>0</v>
      </c>
      <c r="AH55" s="100">
        <v>0</v>
      </c>
      <c r="AI55" s="100">
        <v>0</v>
      </c>
      <c r="AJ55" s="100">
        <v>0</v>
      </c>
      <c r="AK55" s="100">
        <v>0</v>
      </c>
      <c r="AL55" s="100">
        <v>0</v>
      </c>
      <c r="AM55" s="100">
        <v>0</v>
      </c>
      <c r="AN55" s="100">
        <v>0</v>
      </c>
      <c r="AO55" s="100">
        <v>0</v>
      </c>
      <c r="AP55" s="100">
        <v>0</v>
      </c>
      <c r="AQ55" s="100">
        <v>0</v>
      </c>
      <c r="AR55" s="100">
        <v>0</v>
      </c>
      <c r="AS55" s="100">
        <v>0</v>
      </c>
      <c r="AT55" s="100">
        <v>0</v>
      </c>
      <c r="AU55" s="100">
        <v>0</v>
      </c>
      <c r="AV55" s="100">
        <v>0</v>
      </c>
      <c r="AW55" s="100">
        <v>0</v>
      </c>
      <c r="AX55" s="100">
        <v>0</v>
      </c>
      <c r="AY55" s="100">
        <v>0</v>
      </c>
      <c r="AZ55" s="100">
        <v>0</v>
      </c>
      <c r="BA55" s="100">
        <v>0</v>
      </c>
      <c r="BB55" s="100">
        <v>0</v>
      </c>
      <c r="BC55" s="100">
        <v>0</v>
      </c>
      <c r="BD55" s="100">
        <v>0</v>
      </c>
      <c r="BE55" s="100">
        <v>0</v>
      </c>
      <c r="BF55" s="100">
        <v>0</v>
      </c>
      <c r="BG55" s="100">
        <v>0</v>
      </c>
      <c r="BH55" s="100">
        <v>0</v>
      </c>
      <c r="BI55" s="100">
        <v>0</v>
      </c>
      <c r="BJ55" s="100">
        <v>0</v>
      </c>
      <c r="BK55" s="100">
        <v>0</v>
      </c>
      <c r="BL55" s="100">
        <v>0</v>
      </c>
      <c r="BM55" s="100">
        <v>0</v>
      </c>
      <c r="BN55" s="100">
        <v>0</v>
      </c>
      <c r="BO55" s="100">
        <v>0</v>
      </c>
      <c r="BP55" s="100">
        <v>0</v>
      </c>
      <c r="BQ55" s="100">
        <v>0</v>
      </c>
      <c r="BR55" s="100">
        <v>0</v>
      </c>
      <c r="BS55" s="100">
        <v>0</v>
      </c>
      <c r="BT55" s="100">
        <v>0</v>
      </c>
      <c r="BU55" s="100">
        <v>0</v>
      </c>
      <c r="BV55" s="100">
        <v>0</v>
      </c>
      <c r="BW55" s="100">
        <v>0</v>
      </c>
      <c r="BX55" s="100">
        <v>0</v>
      </c>
      <c r="BY55" s="100">
        <v>0</v>
      </c>
      <c r="BZ55" s="100">
        <v>0</v>
      </c>
      <c r="CA55" s="100">
        <v>0</v>
      </c>
      <c r="CB55" s="100">
        <v>0</v>
      </c>
      <c r="CC55" s="100">
        <v>0</v>
      </c>
      <c r="CD55" s="100">
        <v>0</v>
      </c>
      <c r="CE55" s="100">
        <v>0</v>
      </c>
      <c r="CF55" s="100">
        <v>0</v>
      </c>
      <c r="CG55" s="100">
        <v>0</v>
      </c>
      <c r="CH55" s="100">
        <v>0</v>
      </c>
      <c r="CI55" s="100">
        <v>0</v>
      </c>
      <c r="CJ55" s="100">
        <v>0</v>
      </c>
      <c r="CK55" s="100">
        <v>0</v>
      </c>
      <c r="CL55" s="100">
        <v>0</v>
      </c>
      <c r="CM55" s="100">
        <v>0</v>
      </c>
      <c r="CN55" s="100">
        <v>0</v>
      </c>
      <c r="CO55" s="100">
        <v>0</v>
      </c>
      <c r="CP55" s="100">
        <v>0</v>
      </c>
      <c r="CQ55" s="100">
        <v>0</v>
      </c>
      <c r="CR55" s="100">
        <v>0</v>
      </c>
      <c r="CS55" s="100">
        <v>0</v>
      </c>
      <c r="CT55" s="100">
        <v>0</v>
      </c>
      <c r="CU55" s="100">
        <v>0</v>
      </c>
    </row>
    <row r="56" spans="2:99">
      <c r="C56" s="99" t="s">
        <v>222</v>
      </c>
      <c r="D56" s="100">
        <v>13</v>
      </c>
      <c r="E56" s="100">
        <v>14960.4</v>
      </c>
      <c r="F56" s="100">
        <v>9</v>
      </c>
      <c r="G56" s="100">
        <v>10357.199999999999</v>
      </c>
      <c r="H56" s="100">
        <v>9</v>
      </c>
      <c r="I56" s="100">
        <v>10357.199999999999</v>
      </c>
      <c r="J56" s="100">
        <v>9</v>
      </c>
      <c r="K56" s="100">
        <v>10357.199999999999</v>
      </c>
      <c r="L56" s="100">
        <v>13</v>
      </c>
      <c r="M56" s="100">
        <v>14960.4</v>
      </c>
      <c r="N56" s="100">
        <v>14</v>
      </c>
      <c r="O56" s="100">
        <v>16111.199999999999</v>
      </c>
      <c r="P56" s="100">
        <v>14</v>
      </c>
      <c r="Q56" s="100">
        <v>16111.199999999999</v>
      </c>
      <c r="R56" s="100">
        <v>16</v>
      </c>
      <c r="S56" s="100">
        <v>18412.8</v>
      </c>
      <c r="T56" s="100">
        <v>12</v>
      </c>
      <c r="U56" s="100">
        <v>13809.599999999999</v>
      </c>
      <c r="V56" s="100">
        <v>16</v>
      </c>
      <c r="W56" s="100">
        <v>18412.8</v>
      </c>
      <c r="X56" s="100">
        <v>11</v>
      </c>
      <c r="Y56" s="100">
        <v>12658.8</v>
      </c>
      <c r="Z56" s="100">
        <v>10</v>
      </c>
      <c r="AA56" s="100">
        <v>11508</v>
      </c>
      <c r="AB56" s="100">
        <v>15</v>
      </c>
      <c r="AC56" s="100">
        <v>17262</v>
      </c>
      <c r="AD56" s="100">
        <v>12</v>
      </c>
      <c r="AE56" s="100">
        <v>13809.599999999999</v>
      </c>
      <c r="AF56" s="100">
        <v>18</v>
      </c>
      <c r="AG56" s="100">
        <v>20714.399999999998</v>
      </c>
      <c r="AH56" s="100">
        <v>13</v>
      </c>
      <c r="AI56" s="100">
        <v>14960.4</v>
      </c>
      <c r="AJ56" s="100">
        <v>8</v>
      </c>
      <c r="AK56" s="100">
        <v>9206.4</v>
      </c>
      <c r="AL56" s="100">
        <v>13</v>
      </c>
      <c r="AM56" s="100">
        <v>14960.4</v>
      </c>
      <c r="AN56" s="100">
        <v>8</v>
      </c>
      <c r="AO56" s="100">
        <v>9206.4</v>
      </c>
      <c r="AP56" s="100">
        <v>11</v>
      </c>
      <c r="AQ56" s="100">
        <v>12658.8</v>
      </c>
      <c r="AR56" s="100">
        <v>10</v>
      </c>
      <c r="AS56" s="100">
        <v>11508</v>
      </c>
      <c r="AT56" s="100">
        <v>8</v>
      </c>
      <c r="AU56" s="100">
        <v>9206.4</v>
      </c>
      <c r="AV56" s="100">
        <v>13</v>
      </c>
      <c r="AW56" s="100">
        <v>14960.4</v>
      </c>
      <c r="AX56" s="100">
        <v>17</v>
      </c>
      <c r="AY56" s="100">
        <v>19563.599999999999</v>
      </c>
      <c r="AZ56" s="100">
        <v>14</v>
      </c>
      <c r="BA56" s="100">
        <v>16111.199999999999</v>
      </c>
      <c r="BB56" s="100">
        <v>16</v>
      </c>
      <c r="BC56" s="100">
        <v>18412.8</v>
      </c>
      <c r="BD56" s="100">
        <v>14</v>
      </c>
      <c r="BE56" s="100">
        <v>16111.199999999999</v>
      </c>
      <c r="BF56" s="100">
        <v>14</v>
      </c>
      <c r="BG56" s="100">
        <v>16111.199999999999</v>
      </c>
      <c r="BH56" s="100">
        <v>16</v>
      </c>
      <c r="BI56" s="100">
        <v>18412.8</v>
      </c>
      <c r="BJ56" s="100">
        <v>17</v>
      </c>
      <c r="BK56" s="100">
        <v>19563.599999999999</v>
      </c>
      <c r="BL56" s="100">
        <v>11</v>
      </c>
      <c r="BM56" s="100">
        <v>12658.8</v>
      </c>
      <c r="BN56" s="100">
        <v>17</v>
      </c>
      <c r="BO56" s="100">
        <v>19563.599999999999</v>
      </c>
      <c r="BP56" s="100">
        <v>18</v>
      </c>
      <c r="BQ56" s="100">
        <v>20714.399999999998</v>
      </c>
      <c r="BR56" s="100">
        <v>11</v>
      </c>
      <c r="BS56" s="100">
        <v>12658.8</v>
      </c>
      <c r="BT56" s="100">
        <v>17</v>
      </c>
      <c r="BU56" s="100">
        <v>19563.599999999999</v>
      </c>
      <c r="BV56" s="100">
        <v>18</v>
      </c>
      <c r="BW56" s="100">
        <v>20714.399999999998</v>
      </c>
      <c r="BX56" s="100">
        <v>16</v>
      </c>
      <c r="BY56" s="100">
        <v>18412.8</v>
      </c>
      <c r="BZ56" s="100">
        <v>17</v>
      </c>
      <c r="CA56" s="100">
        <v>19563.599999999999</v>
      </c>
      <c r="CB56" s="100">
        <v>14</v>
      </c>
      <c r="CC56" s="100">
        <v>16111.199999999999</v>
      </c>
      <c r="CD56" s="100">
        <v>13</v>
      </c>
      <c r="CE56" s="100">
        <v>14960.4</v>
      </c>
      <c r="CF56" s="100">
        <v>13</v>
      </c>
      <c r="CG56" s="100">
        <v>14960.4</v>
      </c>
      <c r="CH56" s="100">
        <v>15</v>
      </c>
      <c r="CI56" s="100">
        <v>17262</v>
      </c>
      <c r="CJ56" s="100">
        <v>13</v>
      </c>
      <c r="CK56" s="100">
        <v>14960.4</v>
      </c>
      <c r="CL56" s="100">
        <v>19</v>
      </c>
      <c r="CM56" s="100">
        <v>21865.200000000001</v>
      </c>
      <c r="CN56" s="100">
        <v>14</v>
      </c>
      <c r="CO56" s="100">
        <v>16111.199999999999</v>
      </c>
      <c r="CP56" s="100">
        <v>8</v>
      </c>
      <c r="CQ56" s="100">
        <v>9206.4</v>
      </c>
      <c r="CR56" s="100">
        <v>14</v>
      </c>
      <c r="CS56" s="100">
        <v>16111.199999999999</v>
      </c>
      <c r="CT56" s="100">
        <v>14</v>
      </c>
      <c r="CU56" s="100">
        <v>16111.199999999999</v>
      </c>
    </row>
    <row r="57" spans="2:99">
      <c r="C57" s="99" t="s">
        <v>223</v>
      </c>
      <c r="D57" s="100">
        <v>12</v>
      </c>
      <c r="E57" s="100">
        <v>16934.400000000001</v>
      </c>
      <c r="F57" s="100">
        <v>11</v>
      </c>
      <c r="G57" s="100">
        <v>15523.2</v>
      </c>
      <c r="H57" s="100">
        <v>8</v>
      </c>
      <c r="I57" s="100">
        <v>11289.6</v>
      </c>
      <c r="J57" s="100">
        <v>10</v>
      </c>
      <c r="K57" s="100">
        <v>14112</v>
      </c>
      <c r="L57" s="100">
        <v>0</v>
      </c>
      <c r="M57" s="100">
        <v>0</v>
      </c>
      <c r="N57" s="100">
        <v>0</v>
      </c>
      <c r="O57" s="100">
        <v>0</v>
      </c>
      <c r="P57" s="100">
        <v>0</v>
      </c>
      <c r="Q57" s="100">
        <v>0</v>
      </c>
      <c r="R57" s="100">
        <v>0</v>
      </c>
      <c r="S57" s="100">
        <v>0</v>
      </c>
      <c r="T57" s="100">
        <v>0</v>
      </c>
      <c r="U57" s="100">
        <v>0</v>
      </c>
      <c r="V57" s="100">
        <v>0</v>
      </c>
      <c r="W57" s="100">
        <v>0</v>
      </c>
      <c r="X57" s="100">
        <v>0</v>
      </c>
      <c r="Y57" s="100">
        <v>0</v>
      </c>
      <c r="Z57" s="100">
        <v>0</v>
      </c>
      <c r="AA57" s="100">
        <v>0</v>
      </c>
      <c r="AB57" s="100">
        <v>0</v>
      </c>
      <c r="AC57" s="100">
        <v>0</v>
      </c>
      <c r="AD57" s="100">
        <v>0</v>
      </c>
      <c r="AE57" s="100">
        <v>0</v>
      </c>
      <c r="AF57" s="100">
        <v>0</v>
      </c>
      <c r="AG57" s="100">
        <v>0</v>
      </c>
      <c r="AH57" s="100">
        <v>0</v>
      </c>
      <c r="AI57" s="100">
        <v>0</v>
      </c>
      <c r="AJ57" s="100">
        <v>0</v>
      </c>
      <c r="AK57" s="100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 s="100">
        <v>0</v>
      </c>
      <c r="AS57" s="100">
        <v>0</v>
      </c>
      <c r="AT57" s="100">
        <v>0</v>
      </c>
      <c r="AU57" s="100">
        <v>0</v>
      </c>
      <c r="AV57" s="100">
        <v>0</v>
      </c>
      <c r="AW57" s="100">
        <v>0</v>
      </c>
      <c r="AX57" s="100">
        <v>0</v>
      </c>
      <c r="AY57" s="100">
        <v>0</v>
      </c>
      <c r="AZ57" s="100">
        <v>0</v>
      </c>
      <c r="BA57" s="100">
        <v>0</v>
      </c>
      <c r="BB57" s="100">
        <v>0</v>
      </c>
      <c r="BC57" s="100">
        <v>0</v>
      </c>
      <c r="BD57" s="100">
        <v>0</v>
      </c>
      <c r="BE57" s="100">
        <v>0</v>
      </c>
      <c r="BF57" s="100">
        <v>0</v>
      </c>
      <c r="BG57" s="100">
        <v>0</v>
      </c>
      <c r="BH57" s="100">
        <v>0</v>
      </c>
      <c r="BI57" s="100">
        <v>0</v>
      </c>
      <c r="BJ57" s="100">
        <v>0</v>
      </c>
      <c r="BK57" s="100">
        <v>0</v>
      </c>
      <c r="BL57" s="100">
        <v>0</v>
      </c>
      <c r="BM57" s="100">
        <v>0</v>
      </c>
      <c r="BN57" s="100">
        <v>0</v>
      </c>
      <c r="BO57" s="100">
        <v>0</v>
      </c>
      <c r="BP57" s="100">
        <v>0</v>
      </c>
      <c r="BQ57" s="100">
        <v>0</v>
      </c>
      <c r="BR57" s="100">
        <v>0</v>
      </c>
      <c r="BS57" s="100">
        <v>0</v>
      </c>
      <c r="BT57" s="100">
        <v>0</v>
      </c>
      <c r="BU57" s="100">
        <v>0</v>
      </c>
      <c r="BV57" s="100">
        <v>0</v>
      </c>
      <c r="BW57" s="100">
        <v>0</v>
      </c>
      <c r="BX57" s="100">
        <v>0</v>
      </c>
      <c r="BY57" s="100">
        <v>0</v>
      </c>
      <c r="BZ57" s="100">
        <v>0</v>
      </c>
      <c r="CA57" s="100">
        <v>0</v>
      </c>
      <c r="CB57" s="100">
        <v>0</v>
      </c>
      <c r="CC57" s="100">
        <v>0</v>
      </c>
      <c r="CD57" s="100">
        <v>0</v>
      </c>
      <c r="CE57" s="100">
        <v>0</v>
      </c>
      <c r="CF57" s="100">
        <v>0</v>
      </c>
      <c r="CG57" s="100">
        <v>0</v>
      </c>
      <c r="CH57" s="100">
        <v>0</v>
      </c>
      <c r="CI57" s="100">
        <v>0</v>
      </c>
      <c r="CJ57" s="100">
        <v>0</v>
      </c>
      <c r="CK57" s="100">
        <v>0</v>
      </c>
      <c r="CL57" s="100">
        <v>0</v>
      </c>
      <c r="CM57" s="100">
        <v>0</v>
      </c>
      <c r="CN57" s="100">
        <v>0</v>
      </c>
      <c r="CO57" s="100">
        <v>0</v>
      </c>
      <c r="CP57" s="100">
        <v>0</v>
      </c>
      <c r="CQ57" s="100">
        <v>0</v>
      </c>
      <c r="CR57" s="100">
        <v>0</v>
      </c>
      <c r="CS57" s="100">
        <v>0</v>
      </c>
      <c r="CT57" s="100">
        <v>0</v>
      </c>
      <c r="CU57" s="100">
        <v>0</v>
      </c>
    </row>
    <row r="58" spans="2:99">
      <c r="C58" s="99" t="s">
        <v>224</v>
      </c>
      <c r="D58" s="100">
        <v>13</v>
      </c>
      <c r="E58" s="100">
        <v>15303.6</v>
      </c>
      <c r="F58" s="100">
        <v>11</v>
      </c>
      <c r="G58" s="100">
        <v>12949.2</v>
      </c>
      <c r="H58" s="100">
        <v>8</v>
      </c>
      <c r="I58" s="100">
        <v>9417.6</v>
      </c>
      <c r="J58" s="100">
        <v>9</v>
      </c>
      <c r="K58" s="100">
        <v>10594.800000000001</v>
      </c>
      <c r="L58" s="100">
        <v>11</v>
      </c>
      <c r="M58" s="100">
        <v>12949.2</v>
      </c>
      <c r="N58" s="100">
        <v>13</v>
      </c>
      <c r="O58" s="100">
        <v>15303.6</v>
      </c>
      <c r="P58" s="100">
        <v>13</v>
      </c>
      <c r="Q58" s="100">
        <v>15303.6</v>
      </c>
      <c r="R58" s="100">
        <v>18</v>
      </c>
      <c r="S58" s="100">
        <v>21189.600000000002</v>
      </c>
      <c r="T58" s="100">
        <v>12</v>
      </c>
      <c r="U58" s="100">
        <v>14126.400000000001</v>
      </c>
      <c r="V58" s="100">
        <v>17</v>
      </c>
      <c r="W58" s="100">
        <v>20012.400000000001</v>
      </c>
      <c r="X58" s="100">
        <v>11</v>
      </c>
      <c r="Y58" s="100">
        <v>12949.2</v>
      </c>
      <c r="Z58" s="100">
        <v>9</v>
      </c>
      <c r="AA58" s="100">
        <v>10594.800000000001</v>
      </c>
      <c r="AB58" s="100">
        <v>13</v>
      </c>
      <c r="AC58" s="100">
        <v>15303.6</v>
      </c>
      <c r="AD58" s="100">
        <v>10</v>
      </c>
      <c r="AE58" s="100">
        <v>11772</v>
      </c>
      <c r="AF58" s="100">
        <v>17</v>
      </c>
      <c r="AG58" s="100">
        <v>20012.400000000001</v>
      </c>
      <c r="AH58" s="100">
        <v>13</v>
      </c>
      <c r="AI58" s="100">
        <v>15303.6</v>
      </c>
      <c r="AJ58" s="100">
        <v>9</v>
      </c>
      <c r="AK58" s="100">
        <v>10594.800000000001</v>
      </c>
      <c r="AL58" s="100">
        <v>13</v>
      </c>
      <c r="AM58" s="100">
        <v>15303.6</v>
      </c>
      <c r="AN58" s="100">
        <v>9</v>
      </c>
      <c r="AO58" s="100">
        <v>10594.800000000001</v>
      </c>
      <c r="AP58" s="100">
        <v>11</v>
      </c>
      <c r="AQ58" s="100">
        <v>12949.2</v>
      </c>
      <c r="AR58" s="100">
        <v>10</v>
      </c>
      <c r="AS58" s="100">
        <v>11772</v>
      </c>
      <c r="AT58" s="100">
        <v>9</v>
      </c>
      <c r="AU58" s="100">
        <v>10594.800000000001</v>
      </c>
      <c r="AV58" s="100">
        <v>13</v>
      </c>
      <c r="AW58" s="100">
        <v>15303.6</v>
      </c>
      <c r="AX58" s="100">
        <v>15</v>
      </c>
      <c r="AY58" s="100">
        <v>17658</v>
      </c>
      <c r="AZ58" s="100">
        <v>16</v>
      </c>
      <c r="BA58" s="100">
        <v>18835.2</v>
      </c>
      <c r="BB58" s="100">
        <v>14</v>
      </c>
      <c r="BC58" s="100">
        <v>16480.8</v>
      </c>
      <c r="BD58" s="100">
        <v>11</v>
      </c>
      <c r="BE58" s="100">
        <v>12949.2</v>
      </c>
      <c r="BF58" s="100">
        <v>13</v>
      </c>
      <c r="BG58" s="100">
        <v>15303.6</v>
      </c>
      <c r="BH58" s="100">
        <v>14</v>
      </c>
      <c r="BI58" s="100">
        <v>16480.8</v>
      </c>
      <c r="BJ58" s="100">
        <v>18</v>
      </c>
      <c r="BK58" s="100">
        <v>21189.600000000002</v>
      </c>
      <c r="BL58" s="100">
        <v>10</v>
      </c>
      <c r="BM58" s="100">
        <v>11772</v>
      </c>
      <c r="BN58" s="100">
        <v>17</v>
      </c>
      <c r="BO58" s="100">
        <v>20012.400000000001</v>
      </c>
      <c r="BP58" s="100">
        <v>18</v>
      </c>
      <c r="BQ58" s="100">
        <v>21189.600000000002</v>
      </c>
      <c r="BR58" s="100">
        <v>11</v>
      </c>
      <c r="BS58" s="100">
        <v>12949.2</v>
      </c>
      <c r="BT58" s="100">
        <v>16</v>
      </c>
      <c r="BU58" s="100">
        <v>18835.2</v>
      </c>
      <c r="BV58" s="100">
        <v>16</v>
      </c>
      <c r="BW58" s="100">
        <v>18835.2</v>
      </c>
      <c r="BX58" s="100">
        <v>16</v>
      </c>
      <c r="BY58" s="100">
        <v>18835.2</v>
      </c>
      <c r="BZ58" s="100">
        <v>16</v>
      </c>
      <c r="CA58" s="100">
        <v>18835.2</v>
      </c>
      <c r="CB58" s="100">
        <v>15</v>
      </c>
      <c r="CC58" s="100">
        <v>17658</v>
      </c>
      <c r="CD58" s="100">
        <v>15</v>
      </c>
      <c r="CE58" s="100">
        <v>17658</v>
      </c>
      <c r="CF58" s="100">
        <v>13</v>
      </c>
      <c r="CG58" s="100">
        <v>15303.6</v>
      </c>
      <c r="CH58" s="100">
        <v>14</v>
      </c>
      <c r="CI58" s="100">
        <v>16480.8</v>
      </c>
      <c r="CJ58" s="100">
        <v>13</v>
      </c>
      <c r="CK58" s="100">
        <v>15303.6</v>
      </c>
      <c r="CL58" s="100">
        <v>18</v>
      </c>
      <c r="CM58" s="100">
        <v>21189.600000000002</v>
      </c>
      <c r="CN58" s="100">
        <v>14</v>
      </c>
      <c r="CO58" s="100">
        <v>16480.8</v>
      </c>
      <c r="CP58" s="100">
        <v>9</v>
      </c>
      <c r="CQ58" s="100">
        <v>10594.800000000001</v>
      </c>
      <c r="CR58" s="100">
        <v>15</v>
      </c>
      <c r="CS58" s="100">
        <v>17658</v>
      </c>
      <c r="CT58" s="100">
        <v>13</v>
      </c>
      <c r="CU58" s="100">
        <v>15303.6</v>
      </c>
    </row>
    <row r="59" spans="2:99">
      <c r="C59" s="99" t="s">
        <v>225</v>
      </c>
      <c r="D59" s="100">
        <v>14</v>
      </c>
      <c r="E59" s="100">
        <v>4250.3999999999996</v>
      </c>
      <c r="F59" s="100">
        <v>11</v>
      </c>
      <c r="G59" s="100">
        <v>3339.5999999999995</v>
      </c>
      <c r="H59" s="100">
        <v>9</v>
      </c>
      <c r="I59" s="100">
        <v>2732.3999999999996</v>
      </c>
      <c r="J59" s="100">
        <v>11</v>
      </c>
      <c r="K59" s="100">
        <v>3339.5999999999995</v>
      </c>
      <c r="L59" s="100">
        <v>0</v>
      </c>
      <c r="M59" s="100">
        <v>0</v>
      </c>
      <c r="N59" s="100">
        <v>0</v>
      </c>
      <c r="O59" s="100">
        <v>0</v>
      </c>
      <c r="P59" s="100">
        <v>0</v>
      </c>
      <c r="Q59" s="100">
        <v>0</v>
      </c>
      <c r="R59" s="100">
        <v>0</v>
      </c>
      <c r="S59" s="100">
        <v>0</v>
      </c>
      <c r="T59" s="100">
        <v>0</v>
      </c>
      <c r="U59" s="100">
        <v>0</v>
      </c>
      <c r="V59" s="100">
        <v>0</v>
      </c>
      <c r="W59" s="100">
        <v>0</v>
      </c>
      <c r="X59" s="100">
        <v>0</v>
      </c>
      <c r="Y59" s="100">
        <v>0</v>
      </c>
      <c r="Z59" s="100">
        <v>0</v>
      </c>
      <c r="AA59" s="100">
        <v>0</v>
      </c>
      <c r="AB59" s="100">
        <v>0</v>
      </c>
      <c r="AC59" s="100">
        <v>0</v>
      </c>
      <c r="AD59" s="100">
        <v>0</v>
      </c>
      <c r="AE59" s="100">
        <v>0</v>
      </c>
      <c r="AF59" s="100">
        <v>0</v>
      </c>
      <c r="AG59" s="100">
        <v>0</v>
      </c>
      <c r="AH59" s="100">
        <v>0</v>
      </c>
      <c r="AI59" s="100">
        <v>0</v>
      </c>
      <c r="AJ59" s="100">
        <v>0</v>
      </c>
      <c r="AK59" s="100">
        <v>0</v>
      </c>
      <c r="AL59" s="100">
        <v>0</v>
      </c>
      <c r="AM59" s="100">
        <v>0</v>
      </c>
      <c r="AN59" s="100">
        <v>0</v>
      </c>
      <c r="AO59" s="100">
        <v>0</v>
      </c>
      <c r="AP59" s="100">
        <v>0</v>
      </c>
      <c r="AQ59" s="100">
        <v>0</v>
      </c>
      <c r="AR59" s="100">
        <v>0</v>
      </c>
      <c r="AS59" s="100">
        <v>0</v>
      </c>
      <c r="AT59" s="100">
        <v>0</v>
      </c>
      <c r="AU59" s="100">
        <v>0</v>
      </c>
      <c r="AV59" s="100">
        <v>0</v>
      </c>
      <c r="AW59" s="100">
        <v>0</v>
      </c>
      <c r="AX59" s="100">
        <v>0</v>
      </c>
      <c r="AY59" s="100">
        <v>0</v>
      </c>
      <c r="AZ59" s="100">
        <v>0</v>
      </c>
      <c r="BA59" s="100">
        <v>0</v>
      </c>
      <c r="BB59" s="100">
        <v>0</v>
      </c>
      <c r="BC59" s="100">
        <v>0</v>
      </c>
      <c r="BD59" s="100">
        <v>0</v>
      </c>
      <c r="BE59" s="100">
        <v>0</v>
      </c>
      <c r="BF59" s="100">
        <v>0</v>
      </c>
      <c r="BG59" s="100">
        <v>0</v>
      </c>
      <c r="BH59" s="100">
        <v>0</v>
      </c>
      <c r="BI59" s="100">
        <v>0</v>
      </c>
      <c r="BJ59" s="100">
        <v>0</v>
      </c>
      <c r="BK59" s="100">
        <v>0</v>
      </c>
      <c r="BL59" s="100">
        <v>0</v>
      </c>
      <c r="BM59" s="100">
        <v>0</v>
      </c>
      <c r="BN59" s="100">
        <v>0</v>
      </c>
      <c r="BO59" s="100">
        <v>0</v>
      </c>
      <c r="BP59" s="100">
        <v>0</v>
      </c>
      <c r="BQ59" s="100">
        <v>0</v>
      </c>
      <c r="BR59" s="100">
        <v>0</v>
      </c>
      <c r="BS59" s="100">
        <v>0</v>
      </c>
      <c r="BT59" s="100">
        <v>0</v>
      </c>
      <c r="BU59" s="100">
        <v>0</v>
      </c>
      <c r="BV59" s="100">
        <v>0</v>
      </c>
      <c r="BW59" s="100">
        <v>0</v>
      </c>
      <c r="BX59" s="100">
        <v>0</v>
      </c>
      <c r="BY59" s="100">
        <v>0</v>
      </c>
      <c r="BZ59" s="100">
        <v>0</v>
      </c>
      <c r="CA59" s="100">
        <v>0</v>
      </c>
      <c r="CB59" s="100">
        <v>0</v>
      </c>
      <c r="CC59" s="100">
        <v>0</v>
      </c>
      <c r="CD59" s="100">
        <v>0</v>
      </c>
      <c r="CE59" s="100">
        <v>0</v>
      </c>
      <c r="CF59" s="100">
        <v>0</v>
      </c>
      <c r="CG59" s="100">
        <v>0</v>
      </c>
      <c r="CH59" s="100">
        <v>0</v>
      </c>
      <c r="CI59" s="100">
        <v>0</v>
      </c>
      <c r="CJ59" s="100">
        <v>0</v>
      </c>
      <c r="CK59" s="100">
        <v>0</v>
      </c>
      <c r="CL59" s="100">
        <v>0</v>
      </c>
      <c r="CM59" s="100">
        <v>0</v>
      </c>
      <c r="CN59" s="100">
        <v>0</v>
      </c>
      <c r="CO59" s="100">
        <v>0</v>
      </c>
      <c r="CP59" s="100">
        <v>0</v>
      </c>
      <c r="CQ59" s="100">
        <v>0</v>
      </c>
      <c r="CR59" s="100">
        <v>0</v>
      </c>
      <c r="CS59" s="100">
        <v>0</v>
      </c>
      <c r="CT59" s="100">
        <v>0</v>
      </c>
      <c r="CU59" s="100">
        <v>0</v>
      </c>
    </row>
    <row r="60" spans="2:99">
      <c r="C60" s="99" t="s">
        <v>226</v>
      </c>
      <c r="D60" s="100">
        <v>13</v>
      </c>
      <c r="E60" s="100">
        <v>8470.8000000000011</v>
      </c>
      <c r="F60" s="100">
        <v>11</v>
      </c>
      <c r="G60" s="100">
        <v>7167.6</v>
      </c>
      <c r="H60" s="100">
        <v>9</v>
      </c>
      <c r="I60" s="100">
        <v>5864.4000000000005</v>
      </c>
      <c r="J60" s="100">
        <v>9</v>
      </c>
      <c r="K60" s="100">
        <v>5864.4000000000005</v>
      </c>
      <c r="L60" s="100">
        <v>0</v>
      </c>
      <c r="M60" s="100">
        <v>0</v>
      </c>
      <c r="N60" s="100">
        <v>0</v>
      </c>
      <c r="O60" s="100">
        <v>0</v>
      </c>
      <c r="P60" s="100">
        <v>0</v>
      </c>
      <c r="Q60" s="100">
        <v>0</v>
      </c>
      <c r="R60" s="100">
        <v>0</v>
      </c>
      <c r="S60" s="100">
        <v>0</v>
      </c>
      <c r="T60" s="100">
        <v>0</v>
      </c>
      <c r="U60" s="100">
        <v>0</v>
      </c>
      <c r="V60" s="100">
        <v>0</v>
      </c>
      <c r="W60" s="100">
        <v>0</v>
      </c>
      <c r="X60" s="100">
        <v>0</v>
      </c>
      <c r="Y60" s="100">
        <v>0</v>
      </c>
      <c r="Z60" s="100">
        <v>0</v>
      </c>
      <c r="AA60" s="100">
        <v>0</v>
      </c>
      <c r="AB60" s="100">
        <v>0</v>
      </c>
      <c r="AC60" s="100">
        <v>0</v>
      </c>
      <c r="AD60" s="100">
        <v>0</v>
      </c>
      <c r="AE60" s="100">
        <v>0</v>
      </c>
      <c r="AF60" s="100">
        <v>0</v>
      </c>
      <c r="AG60" s="100">
        <v>0</v>
      </c>
      <c r="AH60" s="100">
        <v>0</v>
      </c>
      <c r="AI60" s="100">
        <v>0</v>
      </c>
      <c r="AJ60" s="100">
        <v>0</v>
      </c>
      <c r="AK60" s="100">
        <v>0</v>
      </c>
      <c r="AL60" s="100">
        <v>0</v>
      </c>
      <c r="AM60" s="100">
        <v>0</v>
      </c>
      <c r="AN60" s="100">
        <v>0</v>
      </c>
      <c r="AO60" s="100">
        <v>0</v>
      </c>
      <c r="AP60" s="100">
        <v>0</v>
      </c>
      <c r="AQ60" s="100">
        <v>0</v>
      </c>
      <c r="AR60" s="100">
        <v>0</v>
      </c>
      <c r="AS60" s="100">
        <v>0</v>
      </c>
      <c r="AT60" s="100">
        <v>0</v>
      </c>
      <c r="AU60" s="100">
        <v>0</v>
      </c>
      <c r="AV60" s="100">
        <v>0</v>
      </c>
      <c r="AW60" s="100">
        <v>0</v>
      </c>
      <c r="AX60" s="100">
        <v>0</v>
      </c>
      <c r="AY60" s="100">
        <v>0</v>
      </c>
      <c r="AZ60" s="100">
        <v>0</v>
      </c>
      <c r="BA60" s="100">
        <v>0</v>
      </c>
      <c r="BB60" s="100">
        <v>0</v>
      </c>
      <c r="BC60" s="100">
        <v>0</v>
      </c>
      <c r="BD60" s="100">
        <v>0</v>
      </c>
      <c r="BE60" s="100">
        <v>0</v>
      </c>
      <c r="BF60" s="100">
        <v>0</v>
      </c>
      <c r="BG60" s="100">
        <v>0</v>
      </c>
      <c r="BH60" s="100">
        <v>0</v>
      </c>
      <c r="BI60" s="100">
        <v>0</v>
      </c>
      <c r="BJ60" s="100">
        <v>0</v>
      </c>
      <c r="BK60" s="100">
        <v>0</v>
      </c>
      <c r="BL60" s="100">
        <v>0</v>
      </c>
      <c r="BM60" s="100">
        <v>0</v>
      </c>
      <c r="BN60" s="100">
        <v>0</v>
      </c>
      <c r="BO60" s="100">
        <v>0</v>
      </c>
      <c r="BP60" s="100">
        <v>0</v>
      </c>
      <c r="BQ60" s="100">
        <v>0</v>
      </c>
      <c r="BR60" s="100">
        <v>0</v>
      </c>
      <c r="BS60" s="100">
        <v>0</v>
      </c>
      <c r="BT60" s="100">
        <v>0</v>
      </c>
      <c r="BU60" s="100">
        <v>0</v>
      </c>
      <c r="BV60" s="100">
        <v>0</v>
      </c>
      <c r="BW60" s="100">
        <v>0</v>
      </c>
      <c r="BX60" s="100">
        <v>0</v>
      </c>
      <c r="BY60" s="100">
        <v>0</v>
      </c>
      <c r="BZ60" s="100">
        <v>0</v>
      </c>
      <c r="CA60" s="100">
        <v>0</v>
      </c>
      <c r="CB60" s="100">
        <v>0</v>
      </c>
      <c r="CC60" s="100">
        <v>0</v>
      </c>
      <c r="CD60" s="100">
        <v>0</v>
      </c>
      <c r="CE60" s="100">
        <v>0</v>
      </c>
      <c r="CF60" s="100">
        <v>0</v>
      </c>
      <c r="CG60" s="100">
        <v>0</v>
      </c>
      <c r="CH60" s="100">
        <v>0</v>
      </c>
      <c r="CI60" s="100">
        <v>0</v>
      </c>
      <c r="CJ60" s="100">
        <v>0</v>
      </c>
      <c r="CK60" s="100">
        <v>0</v>
      </c>
      <c r="CL60" s="100">
        <v>0</v>
      </c>
      <c r="CM60" s="100">
        <v>0</v>
      </c>
      <c r="CN60" s="100">
        <v>0</v>
      </c>
      <c r="CO60" s="100">
        <v>0</v>
      </c>
      <c r="CP60" s="100">
        <v>0</v>
      </c>
      <c r="CQ60" s="100">
        <v>0</v>
      </c>
      <c r="CR60" s="100">
        <v>0</v>
      </c>
      <c r="CS60" s="100">
        <v>0</v>
      </c>
      <c r="CT60" s="100">
        <v>0</v>
      </c>
      <c r="CU60" s="100">
        <v>0</v>
      </c>
    </row>
    <row r="61" spans="2:99">
      <c r="C61" s="99" t="s">
        <v>227</v>
      </c>
      <c r="D61" s="100">
        <v>13</v>
      </c>
      <c r="E61" s="100">
        <v>12370.8</v>
      </c>
      <c r="F61" s="100">
        <v>11</v>
      </c>
      <c r="G61" s="100">
        <v>10467.599999999999</v>
      </c>
      <c r="H61" s="100">
        <v>8</v>
      </c>
      <c r="I61" s="100">
        <v>7612.7999999999993</v>
      </c>
      <c r="J61" s="100">
        <v>9</v>
      </c>
      <c r="K61" s="100">
        <v>8564.4</v>
      </c>
      <c r="L61" s="100">
        <v>0</v>
      </c>
      <c r="M61" s="100">
        <v>0</v>
      </c>
      <c r="N61" s="100">
        <v>0</v>
      </c>
      <c r="O61" s="100">
        <v>0</v>
      </c>
      <c r="P61" s="100">
        <v>0</v>
      </c>
      <c r="Q61" s="100">
        <v>0</v>
      </c>
      <c r="R61" s="100">
        <v>0</v>
      </c>
      <c r="S61" s="100">
        <v>0</v>
      </c>
      <c r="T61" s="100">
        <v>0</v>
      </c>
      <c r="U61" s="100">
        <v>0</v>
      </c>
      <c r="V61" s="100">
        <v>0</v>
      </c>
      <c r="W61" s="100">
        <v>0</v>
      </c>
      <c r="X61" s="100">
        <v>0</v>
      </c>
      <c r="Y61" s="100">
        <v>0</v>
      </c>
      <c r="Z61" s="100">
        <v>0</v>
      </c>
      <c r="AA61" s="100">
        <v>0</v>
      </c>
      <c r="AB61" s="100">
        <v>0</v>
      </c>
      <c r="AC61" s="100">
        <v>0</v>
      </c>
      <c r="AD61" s="100">
        <v>0</v>
      </c>
      <c r="AE61" s="100">
        <v>0</v>
      </c>
      <c r="AF61" s="100">
        <v>0</v>
      </c>
      <c r="AG61" s="100">
        <v>0</v>
      </c>
      <c r="AH61" s="100">
        <v>0</v>
      </c>
      <c r="AI61" s="100">
        <v>0</v>
      </c>
      <c r="AJ61" s="100">
        <v>0</v>
      </c>
      <c r="AK61" s="100">
        <v>0</v>
      </c>
      <c r="AL61" s="100">
        <v>0</v>
      </c>
      <c r="AM61" s="100">
        <v>0</v>
      </c>
      <c r="AN61" s="100">
        <v>0</v>
      </c>
      <c r="AO61" s="100">
        <v>0</v>
      </c>
      <c r="AP61" s="100">
        <v>0</v>
      </c>
      <c r="AQ61" s="100">
        <v>0</v>
      </c>
      <c r="AR61" s="100">
        <v>0</v>
      </c>
      <c r="AS61" s="100">
        <v>0</v>
      </c>
      <c r="AT61" s="100">
        <v>0</v>
      </c>
      <c r="AU61" s="100">
        <v>0</v>
      </c>
      <c r="AV61" s="100">
        <v>0</v>
      </c>
      <c r="AW61" s="100">
        <v>0</v>
      </c>
      <c r="AX61" s="100">
        <v>0</v>
      </c>
      <c r="AY61" s="100">
        <v>0</v>
      </c>
      <c r="AZ61" s="100">
        <v>0</v>
      </c>
      <c r="BA61" s="100">
        <v>0</v>
      </c>
      <c r="BB61" s="100">
        <v>0</v>
      </c>
      <c r="BC61" s="100">
        <v>0</v>
      </c>
      <c r="BD61" s="100">
        <v>0</v>
      </c>
      <c r="BE61" s="100">
        <v>0</v>
      </c>
      <c r="BF61" s="100">
        <v>0</v>
      </c>
      <c r="BG61" s="100">
        <v>0</v>
      </c>
      <c r="BH61" s="100">
        <v>0</v>
      </c>
      <c r="BI61" s="100">
        <v>0</v>
      </c>
      <c r="BJ61" s="100">
        <v>0</v>
      </c>
      <c r="BK61" s="100">
        <v>0</v>
      </c>
      <c r="BL61" s="100">
        <v>0</v>
      </c>
      <c r="BM61" s="100">
        <v>0</v>
      </c>
      <c r="BN61" s="100">
        <v>0</v>
      </c>
      <c r="BO61" s="100">
        <v>0</v>
      </c>
      <c r="BP61" s="100">
        <v>0</v>
      </c>
      <c r="BQ61" s="100">
        <v>0</v>
      </c>
      <c r="BR61" s="100">
        <v>0</v>
      </c>
      <c r="BS61" s="100">
        <v>0</v>
      </c>
      <c r="BT61" s="100">
        <v>0</v>
      </c>
      <c r="BU61" s="100">
        <v>0</v>
      </c>
      <c r="BV61" s="100">
        <v>0</v>
      </c>
      <c r="BW61" s="100">
        <v>0</v>
      </c>
      <c r="BX61" s="100">
        <v>0</v>
      </c>
      <c r="BY61" s="100">
        <v>0</v>
      </c>
      <c r="BZ61" s="100">
        <v>0</v>
      </c>
      <c r="CA61" s="100">
        <v>0</v>
      </c>
      <c r="CB61" s="100">
        <v>0</v>
      </c>
      <c r="CC61" s="100">
        <v>0</v>
      </c>
      <c r="CD61" s="100">
        <v>0</v>
      </c>
      <c r="CE61" s="100">
        <v>0</v>
      </c>
      <c r="CF61" s="100">
        <v>0</v>
      </c>
      <c r="CG61" s="100">
        <v>0</v>
      </c>
      <c r="CH61" s="100">
        <v>0</v>
      </c>
      <c r="CI61" s="100">
        <v>0</v>
      </c>
      <c r="CJ61" s="100">
        <v>0</v>
      </c>
      <c r="CK61" s="100">
        <v>0</v>
      </c>
      <c r="CL61" s="100">
        <v>0</v>
      </c>
      <c r="CM61" s="100">
        <v>0</v>
      </c>
      <c r="CN61" s="100">
        <v>0</v>
      </c>
      <c r="CO61" s="100">
        <v>0</v>
      </c>
      <c r="CP61" s="100">
        <v>0</v>
      </c>
      <c r="CQ61" s="100">
        <v>0</v>
      </c>
      <c r="CR61" s="100">
        <v>0</v>
      </c>
      <c r="CS61" s="100">
        <v>0</v>
      </c>
      <c r="CT61" s="100">
        <v>0</v>
      </c>
      <c r="CU61" s="100">
        <v>0</v>
      </c>
    </row>
    <row r="62" spans="2:99">
      <c r="C62" s="99" t="s">
        <v>228</v>
      </c>
      <c r="D62" s="100">
        <v>12</v>
      </c>
      <c r="E62" s="100">
        <v>20462.400000000001</v>
      </c>
      <c r="F62" s="100">
        <v>11</v>
      </c>
      <c r="G62" s="100">
        <v>18757.2</v>
      </c>
      <c r="H62" s="100">
        <v>9</v>
      </c>
      <c r="I62" s="100">
        <v>15346.800000000001</v>
      </c>
      <c r="J62" s="100">
        <v>9</v>
      </c>
      <c r="K62" s="100">
        <v>15346.800000000001</v>
      </c>
      <c r="L62" s="100">
        <v>0</v>
      </c>
      <c r="M62" s="100">
        <v>0</v>
      </c>
      <c r="N62" s="100">
        <v>0</v>
      </c>
      <c r="O62" s="100">
        <v>0</v>
      </c>
      <c r="P62" s="100">
        <v>0</v>
      </c>
      <c r="Q62" s="100">
        <v>0</v>
      </c>
      <c r="R62" s="100">
        <v>0</v>
      </c>
      <c r="S62" s="100">
        <v>0</v>
      </c>
      <c r="T62" s="100">
        <v>0</v>
      </c>
      <c r="U62" s="100">
        <v>0</v>
      </c>
      <c r="V62" s="100">
        <v>0</v>
      </c>
      <c r="W62" s="100">
        <v>0</v>
      </c>
      <c r="X62" s="100">
        <v>0</v>
      </c>
      <c r="Y62" s="100">
        <v>0</v>
      </c>
      <c r="Z62" s="100">
        <v>0</v>
      </c>
      <c r="AA62" s="100">
        <v>0</v>
      </c>
      <c r="AB62" s="100">
        <v>0</v>
      </c>
      <c r="AC62" s="100">
        <v>0</v>
      </c>
      <c r="AD62" s="100">
        <v>0</v>
      </c>
      <c r="AE62" s="100">
        <v>0</v>
      </c>
      <c r="AF62" s="100">
        <v>0</v>
      </c>
      <c r="AG62" s="100">
        <v>0</v>
      </c>
      <c r="AH62" s="100">
        <v>0</v>
      </c>
      <c r="AI62" s="100">
        <v>0</v>
      </c>
      <c r="AJ62" s="100">
        <v>0</v>
      </c>
      <c r="AK62" s="100">
        <v>0</v>
      </c>
      <c r="AL62" s="100">
        <v>0</v>
      </c>
      <c r="AM62" s="100">
        <v>0</v>
      </c>
      <c r="AN62" s="100">
        <v>0</v>
      </c>
      <c r="AO62" s="100">
        <v>0</v>
      </c>
      <c r="AP62" s="100">
        <v>0</v>
      </c>
      <c r="AQ62" s="100">
        <v>0</v>
      </c>
      <c r="AR62" s="100">
        <v>0</v>
      </c>
      <c r="AS62" s="100">
        <v>0</v>
      </c>
      <c r="AT62" s="100">
        <v>0</v>
      </c>
      <c r="AU62" s="100">
        <v>0</v>
      </c>
      <c r="AV62" s="100">
        <v>0</v>
      </c>
      <c r="AW62" s="100">
        <v>0</v>
      </c>
      <c r="AX62" s="100">
        <v>0</v>
      </c>
      <c r="AY62" s="100">
        <v>0</v>
      </c>
      <c r="AZ62" s="100">
        <v>0</v>
      </c>
      <c r="BA62" s="100">
        <v>0</v>
      </c>
      <c r="BB62" s="100">
        <v>0</v>
      </c>
      <c r="BC62" s="100">
        <v>0</v>
      </c>
      <c r="BD62" s="100">
        <v>0</v>
      </c>
      <c r="BE62" s="100">
        <v>0</v>
      </c>
      <c r="BF62" s="100">
        <v>0</v>
      </c>
      <c r="BG62" s="100">
        <v>0</v>
      </c>
      <c r="BH62" s="100">
        <v>0</v>
      </c>
      <c r="BI62" s="100">
        <v>0</v>
      </c>
      <c r="BJ62" s="100">
        <v>0</v>
      </c>
      <c r="BK62" s="100">
        <v>0</v>
      </c>
      <c r="BL62" s="100">
        <v>0</v>
      </c>
      <c r="BM62" s="100">
        <v>0</v>
      </c>
      <c r="BN62" s="100">
        <v>0</v>
      </c>
      <c r="BO62" s="100">
        <v>0</v>
      </c>
      <c r="BP62" s="100">
        <v>0</v>
      </c>
      <c r="BQ62" s="100">
        <v>0</v>
      </c>
      <c r="BR62" s="100">
        <v>0</v>
      </c>
      <c r="BS62" s="100">
        <v>0</v>
      </c>
      <c r="BT62" s="100">
        <v>0</v>
      </c>
      <c r="BU62" s="100">
        <v>0</v>
      </c>
      <c r="BV62" s="100">
        <v>0</v>
      </c>
      <c r="BW62" s="100">
        <v>0</v>
      </c>
      <c r="BX62" s="100">
        <v>0</v>
      </c>
      <c r="BY62" s="100">
        <v>0</v>
      </c>
      <c r="BZ62" s="100">
        <v>0</v>
      </c>
      <c r="CA62" s="100">
        <v>0</v>
      </c>
      <c r="CB62" s="100">
        <v>0</v>
      </c>
      <c r="CC62" s="100">
        <v>0</v>
      </c>
      <c r="CD62" s="100">
        <v>0</v>
      </c>
      <c r="CE62" s="100">
        <v>0</v>
      </c>
      <c r="CF62" s="100">
        <v>0</v>
      </c>
      <c r="CG62" s="100">
        <v>0</v>
      </c>
      <c r="CH62" s="100">
        <v>0</v>
      </c>
      <c r="CI62" s="100">
        <v>0</v>
      </c>
      <c r="CJ62" s="100">
        <v>0</v>
      </c>
      <c r="CK62" s="100">
        <v>0</v>
      </c>
      <c r="CL62" s="100">
        <v>0</v>
      </c>
      <c r="CM62" s="100">
        <v>0</v>
      </c>
      <c r="CN62" s="100">
        <v>0</v>
      </c>
      <c r="CO62" s="100">
        <v>0</v>
      </c>
      <c r="CP62" s="100">
        <v>0</v>
      </c>
      <c r="CQ62" s="100">
        <v>0</v>
      </c>
      <c r="CR62" s="100">
        <v>0</v>
      </c>
      <c r="CS62" s="100">
        <v>0</v>
      </c>
      <c r="CT62" s="100">
        <v>0</v>
      </c>
      <c r="CU62" s="100">
        <v>0</v>
      </c>
    </row>
    <row r="63" spans="2:99">
      <c r="C63" s="99" t="s">
        <v>229</v>
      </c>
      <c r="D63" s="100">
        <v>13</v>
      </c>
      <c r="E63" s="100">
        <v>10342.800000000001</v>
      </c>
      <c r="F63" s="100">
        <v>10</v>
      </c>
      <c r="G63" s="100">
        <v>7956</v>
      </c>
      <c r="H63" s="100">
        <v>10</v>
      </c>
      <c r="I63" s="100">
        <v>7956</v>
      </c>
      <c r="J63" s="100">
        <v>9</v>
      </c>
      <c r="K63" s="100">
        <v>7160.4000000000005</v>
      </c>
      <c r="L63" s="100">
        <v>0</v>
      </c>
      <c r="M63" s="100">
        <v>0</v>
      </c>
      <c r="N63" s="100">
        <v>0</v>
      </c>
      <c r="O63" s="100">
        <v>0</v>
      </c>
      <c r="P63" s="100">
        <v>0</v>
      </c>
      <c r="Q63" s="100">
        <v>0</v>
      </c>
      <c r="R63" s="100">
        <v>0</v>
      </c>
      <c r="S63" s="100">
        <v>0</v>
      </c>
      <c r="T63" s="100">
        <v>0</v>
      </c>
      <c r="U63" s="100">
        <v>0</v>
      </c>
      <c r="V63" s="100">
        <v>0</v>
      </c>
      <c r="W63" s="100">
        <v>0</v>
      </c>
      <c r="X63" s="100">
        <v>0</v>
      </c>
      <c r="Y63" s="100">
        <v>0</v>
      </c>
      <c r="Z63" s="100">
        <v>0</v>
      </c>
      <c r="AA63" s="100">
        <v>0</v>
      </c>
      <c r="AB63" s="100">
        <v>0</v>
      </c>
      <c r="AC63" s="100">
        <v>0</v>
      </c>
      <c r="AD63" s="100">
        <v>0</v>
      </c>
      <c r="AE63" s="100">
        <v>0</v>
      </c>
      <c r="AF63" s="100">
        <v>0</v>
      </c>
      <c r="AG63" s="100">
        <v>0</v>
      </c>
      <c r="AH63" s="100">
        <v>0</v>
      </c>
      <c r="AI63" s="100">
        <v>0</v>
      </c>
      <c r="AJ63" s="100">
        <v>0</v>
      </c>
      <c r="AK63" s="100">
        <v>0</v>
      </c>
      <c r="AL63" s="100">
        <v>0</v>
      </c>
      <c r="AM63" s="100">
        <v>0</v>
      </c>
      <c r="AN63" s="100">
        <v>0</v>
      </c>
      <c r="AO63" s="100">
        <v>0</v>
      </c>
      <c r="AP63" s="100">
        <v>0</v>
      </c>
      <c r="AQ63" s="100">
        <v>0</v>
      </c>
      <c r="AR63" s="100">
        <v>0</v>
      </c>
      <c r="AS63" s="100">
        <v>0</v>
      </c>
      <c r="AT63" s="100">
        <v>0</v>
      </c>
      <c r="AU63" s="100">
        <v>0</v>
      </c>
      <c r="AV63" s="100">
        <v>0</v>
      </c>
      <c r="AW63" s="100">
        <v>0</v>
      </c>
      <c r="AX63" s="100">
        <v>0</v>
      </c>
      <c r="AY63" s="100">
        <v>0</v>
      </c>
      <c r="AZ63" s="100">
        <v>0</v>
      </c>
      <c r="BA63" s="100">
        <v>0</v>
      </c>
      <c r="BB63" s="100">
        <v>0</v>
      </c>
      <c r="BC63" s="100">
        <v>0</v>
      </c>
      <c r="BD63" s="100">
        <v>0</v>
      </c>
      <c r="BE63" s="100">
        <v>0</v>
      </c>
      <c r="BF63" s="100">
        <v>0</v>
      </c>
      <c r="BG63" s="100">
        <v>0</v>
      </c>
      <c r="BH63" s="100">
        <v>0</v>
      </c>
      <c r="BI63" s="100">
        <v>0</v>
      </c>
      <c r="BJ63" s="100">
        <v>0</v>
      </c>
      <c r="BK63" s="100">
        <v>0</v>
      </c>
      <c r="BL63" s="100">
        <v>0</v>
      </c>
      <c r="BM63" s="100">
        <v>0</v>
      </c>
      <c r="BN63" s="100">
        <v>0</v>
      </c>
      <c r="BO63" s="100">
        <v>0</v>
      </c>
      <c r="BP63" s="100">
        <v>0</v>
      </c>
      <c r="BQ63" s="100">
        <v>0</v>
      </c>
      <c r="BR63" s="100">
        <v>0</v>
      </c>
      <c r="BS63" s="100">
        <v>0</v>
      </c>
      <c r="BT63" s="100">
        <v>0</v>
      </c>
      <c r="BU63" s="100">
        <v>0</v>
      </c>
      <c r="BV63" s="100">
        <v>0</v>
      </c>
      <c r="BW63" s="100">
        <v>0</v>
      </c>
      <c r="BX63" s="100">
        <v>0</v>
      </c>
      <c r="BY63" s="100">
        <v>0</v>
      </c>
      <c r="BZ63" s="100">
        <v>0</v>
      </c>
      <c r="CA63" s="100">
        <v>0</v>
      </c>
      <c r="CB63" s="100">
        <v>0</v>
      </c>
      <c r="CC63" s="100">
        <v>0</v>
      </c>
      <c r="CD63" s="100">
        <v>0</v>
      </c>
      <c r="CE63" s="100">
        <v>0</v>
      </c>
      <c r="CF63" s="100">
        <v>0</v>
      </c>
      <c r="CG63" s="100">
        <v>0</v>
      </c>
      <c r="CH63" s="100">
        <v>0</v>
      </c>
      <c r="CI63" s="100">
        <v>0</v>
      </c>
      <c r="CJ63" s="100">
        <v>0</v>
      </c>
      <c r="CK63" s="100">
        <v>0</v>
      </c>
      <c r="CL63" s="100">
        <v>0</v>
      </c>
      <c r="CM63" s="100">
        <v>0</v>
      </c>
      <c r="CN63" s="100">
        <v>0</v>
      </c>
      <c r="CO63" s="100">
        <v>0</v>
      </c>
      <c r="CP63" s="100">
        <v>0</v>
      </c>
      <c r="CQ63" s="100">
        <v>0</v>
      </c>
      <c r="CR63" s="100">
        <v>0</v>
      </c>
      <c r="CS63" s="100">
        <v>0</v>
      </c>
      <c r="CT63" s="100">
        <v>0</v>
      </c>
      <c r="CU63" s="100">
        <v>0</v>
      </c>
    </row>
    <row r="64" spans="2:99">
      <c r="C64" s="99" t="s">
        <v>230</v>
      </c>
      <c r="D64" s="100">
        <v>13</v>
      </c>
      <c r="E64" s="100">
        <v>13119.599999999999</v>
      </c>
      <c r="F64" s="100">
        <v>11</v>
      </c>
      <c r="G64" s="100">
        <v>11101.199999999997</v>
      </c>
      <c r="H64" s="100">
        <v>9</v>
      </c>
      <c r="I64" s="100">
        <v>9082.7999999999993</v>
      </c>
      <c r="J64" s="100">
        <v>10</v>
      </c>
      <c r="K64" s="100">
        <v>10091.999999999998</v>
      </c>
      <c r="L64" s="100">
        <v>0</v>
      </c>
      <c r="M64" s="100">
        <v>0</v>
      </c>
      <c r="N64" s="100">
        <v>0</v>
      </c>
      <c r="O64" s="100">
        <v>0</v>
      </c>
      <c r="P64" s="100">
        <v>0</v>
      </c>
      <c r="Q64" s="100">
        <v>0</v>
      </c>
      <c r="R64" s="100">
        <v>0</v>
      </c>
      <c r="S64" s="100">
        <v>0</v>
      </c>
      <c r="T64" s="100">
        <v>0</v>
      </c>
      <c r="U64" s="100">
        <v>0</v>
      </c>
      <c r="V64" s="100">
        <v>0</v>
      </c>
      <c r="W64" s="100">
        <v>0</v>
      </c>
      <c r="X64" s="100">
        <v>0</v>
      </c>
      <c r="Y64" s="100">
        <v>0</v>
      </c>
      <c r="Z64" s="100">
        <v>0</v>
      </c>
      <c r="AA64" s="100">
        <v>0</v>
      </c>
      <c r="AB64" s="100">
        <v>0</v>
      </c>
      <c r="AC64" s="100">
        <v>0</v>
      </c>
      <c r="AD64" s="100">
        <v>0</v>
      </c>
      <c r="AE64" s="100">
        <v>0</v>
      </c>
      <c r="AF64" s="100">
        <v>0</v>
      </c>
      <c r="AG64" s="100">
        <v>0</v>
      </c>
      <c r="AH64" s="100">
        <v>0</v>
      </c>
      <c r="AI64" s="100">
        <v>0</v>
      </c>
      <c r="AJ64" s="100">
        <v>0</v>
      </c>
      <c r="AK64" s="100">
        <v>0</v>
      </c>
      <c r="AL64" s="100">
        <v>0</v>
      </c>
      <c r="AM64" s="100">
        <v>0</v>
      </c>
      <c r="AN64" s="100">
        <v>0</v>
      </c>
      <c r="AO64" s="100">
        <v>0</v>
      </c>
      <c r="AP64" s="100">
        <v>0</v>
      </c>
      <c r="AQ64" s="100">
        <v>0</v>
      </c>
      <c r="AR64" s="100">
        <v>0</v>
      </c>
      <c r="AS64" s="100">
        <v>0</v>
      </c>
      <c r="AT64" s="100">
        <v>0</v>
      </c>
      <c r="AU64" s="100">
        <v>0</v>
      </c>
      <c r="AV64" s="100">
        <v>0</v>
      </c>
      <c r="AW64" s="100">
        <v>0</v>
      </c>
      <c r="AX64" s="100">
        <v>0</v>
      </c>
      <c r="AY64" s="100">
        <v>0</v>
      </c>
      <c r="AZ64" s="100">
        <v>0</v>
      </c>
      <c r="BA64" s="100">
        <v>0</v>
      </c>
      <c r="BB64" s="100">
        <v>0</v>
      </c>
      <c r="BC64" s="100">
        <v>0</v>
      </c>
      <c r="BD64" s="100">
        <v>0</v>
      </c>
      <c r="BE64" s="100">
        <v>0</v>
      </c>
      <c r="BF64" s="100">
        <v>0</v>
      </c>
      <c r="BG64" s="100">
        <v>0</v>
      </c>
      <c r="BH64" s="100">
        <v>0</v>
      </c>
      <c r="BI64" s="100">
        <v>0</v>
      </c>
      <c r="BJ64" s="100">
        <v>0</v>
      </c>
      <c r="BK64" s="100">
        <v>0</v>
      </c>
      <c r="BL64" s="100">
        <v>0</v>
      </c>
      <c r="BM64" s="100">
        <v>0</v>
      </c>
      <c r="BN64" s="100">
        <v>0</v>
      </c>
      <c r="BO64" s="100">
        <v>0</v>
      </c>
      <c r="BP64" s="100">
        <v>0</v>
      </c>
      <c r="BQ64" s="100">
        <v>0</v>
      </c>
      <c r="BR64" s="100">
        <v>0</v>
      </c>
      <c r="BS64" s="100">
        <v>0</v>
      </c>
      <c r="BT64" s="100">
        <v>0</v>
      </c>
      <c r="BU64" s="100">
        <v>0</v>
      </c>
      <c r="BV64" s="100">
        <v>0</v>
      </c>
      <c r="BW64" s="100">
        <v>0</v>
      </c>
      <c r="BX64" s="100">
        <v>0</v>
      </c>
      <c r="BY64" s="100">
        <v>0</v>
      </c>
      <c r="BZ64" s="100">
        <v>0</v>
      </c>
      <c r="CA64" s="100">
        <v>0</v>
      </c>
      <c r="CB64" s="100">
        <v>0</v>
      </c>
      <c r="CC64" s="100">
        <v>0</v>
      </c>
      <c r="CD64" s="100">
        <v>0</v>
      </c>
      <c r="CE64" s="100">
        <v>0</v>
      </c>
      <c r="CF64" s="100">
        <v>0</v>
      </c>
      <c r="CG64" s="100">
        <v>0</v>
      </c>
      <c r="CH64" s="100">
        <v>0</v>
      </c>
      <c r="CI64" s="100">
        <v>0</v>
      </c>
      <c r="CJ64" s="100">
        <v>0</v>
      </c>
      <c r="CK64" s="100">
        <v>0</v>
      </c>
      <c r="CL64" s="100">
        <v>0</v>
      </c>
      <c r="CM64" s="100">
        <v>0</v>
      </c>
      <c r="CN64" s="100">
        <v>0</v>
      </c>
      <c r="CO64" s="100">
        <v>0</v>
      </c>
      <c r="CP64" s="100">
        <v>0</v>
      </c>
      <c r="CQ64" s="100">
        <v>0</v>
      </c>
      <c r="CR64" s="100">
        <v>0</v>
      </c>
      <c r="CS64" s="100">
        <v>0</v>
      </c>
      <c r="CT64" s="100">
        <v>0</v>
      </c>
      <c r="CU64" s="100">
        <v>0</v>
      </c>
    </row>
    <row r="65" spans="2:99">
      <c r="C65" s="99" t="s">
        <v>231</v>
      </c>
      <c r="D65" s="100">
        <v>13</v>
      </c>
      <c r="E65" s="100">
        <v>13338</v>
      </c>
      <c r="F65" s="100">
        <v>10</v>
      </c>
      <c r="G65" s="100">
        <v>10260</v>
      </c>
      <c r="H65" s="100">
        <v>10</v>
      </c>
      <c r="I65" s="100">
        <v>10260</v>
      </c>
      <c r="J65" s="100">
        <v>9</v>
      </c>
      <c r="K65" s="100">
        <v>9234</v>
      </c>
      <c r="L65" s="100">
        <v>0</v>
      </c>
      <c r="M65" s="100">
        <v>0</v>
      </c>
      <c r="N65" s="100">
        <v>0</v>
      </c>
      <c r="O65" s="100">
        <v>0</v>
      </c>
      <c r="P65" s="100">
        <v>0</v>
      </c>
      <c r="Q65" s="100">
        <v>0</v>
      </c>
      <c r="R65" s="100">
        <v>0</v>
      </c>
      <c r="S65" s="100">
        <v>0</v>
      </c>
      <c r="T65" s="100">
        <v>0</v>
      </c>
      <c r="U65" s="100">
        <v>0</v>
      </c>
      <c r="V65" s="100">
        <v>0</v>
      </c>
      <c r="W65" s="100">
        <v>0</v>
      </c>
      <c r="X65" s="100">
        <v>0</v>
      </c>
      <c r="Y65" s="100">
        <v>0</v>
      </c>
      <c r="Z65" s="100">
        <v>0</v>
      </c>
      <c r="AA65" s="100">
        <v>0</v>
      </c>
      <c r="AB65" s="100">
        <v>0</v>
      </c>
      <c r="AC65" s="100">
        <v>0</v>
      </c>
      <c r="AD65" s="100">
        <v>0</v>
      </c>
      <c r="AE65" s="100">
        <v>0</v>
      </c>
      <c r="AF65" s="100">
        <v>0</v>
      </c>
      <c r="AG65" s="100">
        <v>0</v>
      </c>
      <c r="AH65" s="100">
        <v>0</v>
      </c>
      <c r="AI65" s="100">
        <v>0</v>
      </c>
      <c r="AJ65" s="100">
        <v>0</v>
      </c>
      <c r="AK65" s="100">
        <v>0</v>
      </c>
      <c r="AL65" s="100">
        <v>0</v>
      </c>
      <c r="AM65" s="100">
        <v>0</v>
      </c>
      <c r="AN65" s="100">
        <v>0</v>
      </c>
      <c r="AO65" s="100">
        <v>0</v>
      </c>
      <c r="AP65" s="100">
        <v>0</v>
      </c>
      <c r="AQ65" s="100">
        <v>0</v>
      </c>
      <c r="AR65" s="100">
        <v>0</v>
      </c>
      <c r="AS65" s="100">
        <v>0</v>
      </c>
      <c r="AT65" s="100">
        <v>0</v>
      </c>
      <c r="AU65" s="100">
        <v>0</v>
      </c>
      <c r="AV65" s="100">
        <v>0</v>
      </c>
      <c r="AW65" s="100">
        <v>0</v>
      </c>
      <c r="AX65" s="100">
        <v>0</v>
      </c>
      <c r="AY65" s="100">
        <v>0</v>
      </c>
      <c r="AZ65" s="100">
        <v>0</v>
      </c>
      <c r="BA65" s="100">
        <v>0</v>
      </c>
      <c r="BB65" s="100">
        <v>0</v>
      </c>
      <c r="BC65" s="100">
        <v>0</v>
      </c>
      <c r="BD65" s="100">
        <v>0</v>
      </c>
      <c r="BE65" s="100">
        <v>0</v>
      </c>
      <c r="BF65" s="100">
        <v>0</v>
      </c>
      <c r="BG65" s="100">
        <v>0</v>
      </c>
      <c r="BH65" s="100">
        <v>0</v>
      </c>
      <c r="BI65" s="100">
        <v>0</v>
      </c>
      <c r="BJ65" s="100">
        <v>0</v>
      </c>
      <c r="BK65" s="100">
        <v>0</v>
      </c>
      <c r="BL65" s="100">
        <v>0</v>
      </c>
      <c r="BM65" s="100">
        <v>0</v>
      </c>
      <c r="BN65" s="100">
        <v>0</v>
      </c>
      <c r="BO65" s="100">
        <v>0</v>
      </c>
      <c r="BP65" s="100">
        <v>0</v>
      </c>
      <c r="BQ65" s="100">
        <v>0</v>
      </c>
      <c r="BR65" s="100">
        <v>0</v>
      </c>
      <c r="BS65" s="100">
        <v>0</v>
      </c>
      <c r="BT65" s="100">
        <v>0</v>
      </c>
      <c r="BU65" s="100">
        <v>0</v>
      </c>
      <c r="BV65" s="100">
        <v>0</v>
      </c>
      <c r="BW65" s="100">
        <v>0</v>
      </c>
      <c r="BX65" s="100">
        <v>0</v>
      </c>
      <c r="BY65" s="100">
        <v>0</v>
      </c>
      <c r="BZ65" s="100">
        <v>0</v>
      </c>
      <c r="CA65" s="100">
        <v>0</v>
      </c>
      <c r="CB65" s="100">
        <v>0</v>
      </c>
      <c r="CC65" s="100">
        <v>0</v>
      </c>
      <c r="CD65" s="100">
        <v>0</v>
      </c>
      <c r="CE65" s="100">
        <v>0</v>
      </c>
      <c r="CF65" s="100">
        <v>0</v>
      </c>
      <c r="CG65" s="100">
        <v>0</v>
      </c>
      <c r="CH65" s="100">
        <v>0</v>
      </c>
      <c r="CI65" s="100">
        <v>0</v>
      </c>
      <c r="CJ65" s="100">
        <v>0</v>
      </c>
      <c r="CK65" s="100">
        <v>0</v>
      </c>
      <c r="CL65" s="100">
        <v>0</v>
      </c>
      <c r="CM65" s="100">
        <v>0</v>
      </c>
      <c r="CN65" s="100">
        <v>0</v>
      </c>
      <c r="CO65" s="100">
        <v>0</v>
      </c>
      <c r="CP65" s="100">
        <v>0</v>
      </c>
      <c r="CQ65" s="100">
        <v>0</v>
      </c>
      <c r="CR65" s="100">
        <v>0</v>
      </c>
      <c r="CS65" s="100">
        <v>0</v>
      </c>
      <c r="CT65" s="100">
        <v>0</v>
      </c>
      <c r="CU65" s="100">
        <v>0</v>
      </c>
    </row>
    <row r="66" spans="2:99">
      <c r="C66" s="99" t="s">
        <v>232</v>
      </c>
      <c r="D66" s="100">
        <v>12</v>
      </c>
      <c r="E66" s="100">
        <v>14284.8</v>
      </c>
      <c r="F66" s="100">
        <v>10</v>
      </c>
      <c r="G66" s="100">
        <v>11903.999999999998</v>
      </c>
      <c r="H66" s="100">
        <v>9</v>
      </c>
      <c r="I66" s="100">
        <v>10713.599999999999</v>
      </c>
      <c r="J66" s="100">
        <v>9</v>
      </c>
      <c r="K66" s="100">
        <v>10713.599999999999</v>
      </c>
      <c r="L66" s="100">
        <v>0</v>
      </c>
      <c r="M66" s="100">
        <v>0</v>
      </c>
      <c r="N66" s="100">
        <v>0</v>
      </c>
      <c r="O66" s="100">
        <v>0</v>
      </c>
      <c r="P66" s="100">
        <v>0</v>
      </c>
      <c r="Q66" s="100">
        <v>0</v>
      </c>
      <c r="R66" s="100">
        <v>0</v>
      </c>
      <c r="S66" s="100">
        <v>0</v>
      </c>
      <c r="T66" s="100">
        <v>0</v>
      </c>
      <c r="U66" s="100">
        <v>0</v>
      </c>
      <c r="V66" s="100">
        <v>0</v>
      </c>
      <c r="W66" s="100">
        <v>0</v>
      </c>
      <c r="X66" s="100">
        <v>0</v>
      </c>
      <c r="Y66" s="100">
        <v>0</v>
      </c>
      <c r="Z66" s="100">
        <v>0</v>
      </c>
      <c r="AA66" s="100">
        <v>0</v>
      </c>
      <c r="AB66" s="100">
        <v>0</v>
      </c>
      <c r="AC66" s="100">
        <v>0</v>
      </c>
      <c r="AD66" s="100">
        <v>0</v>
      </c>
      <c r="AE66" s="100">
        <v>0</v>
      </c>
      <c r="AF66" s="100">
        <v>0</v>
      </c>
      <c r="AG66" s="100">
        <v>0</v>
      </c>
      <c r="AH66" s="100">
        <v>0</v>
      </c>
      <c r="AI66" s="100">
        <v>0</v>
      </c>
      <c r="AJ66" s="100">
        <v>0</v>
      </c>
      <c r="AK66" s="100">
        <v>0</v>
      </c>
      <c r="AL66" s="100">
        <v>0</v>
      </c>
      <c r="AM66" s="100">
        <v>0</v>
      </c>
      <c r="AN66" s="100">
        <v>0</v>
      </c>
      <c r="AO66" s="100">
        <v>0</v>
      </c>
      <c r="AP66" s="100">
        <v>0</v>
      </c>
      <c r="AQ66" s="100">
        <v>0</v>
      </c>
      <c r="AR66" s="100">
        <v>0</v>
      </c>
      <c r="AS66" s="100">
        <v>0</v>
      </c>
      <c r="AT66" s="100">
        <v>0</v>
      </c>
      <c r="AU66" s="100">
        <v>0</v>
      </c>
      <c r="AV66" s="100">
        <v>0</v>
      </c>
      <c r="AW66" s="100">
        <v>0</v>
      </c>
      <c r="AX66" s="100">
        <v>0</v>
      </c>
      <c r="AY66" s="100">
        <v>0</v>
      </c>
      <c r="AZ66" s="100">
        <v>0</v>
      </c>
      <c r="BA66" s="100">
        <v>0</v>
      </c>
      <c r="BB66" s="100">
        <v>0</v>
      </c>
      <c r="BC66" s="100">
        <v>0</v>
      </c>
      <c r="BD66" s="100">
        <v>0</v>
      </c>
      <c r="BE66" s="100">
        <v>0</v>
      </c>
      <c r="BF66" s="100">
        <v>0</v>
      </c>
      <c r="BG66" s="100">
        <v>0</v>
      </c>
      <c r="BH66" s="100">
        <v>0</v>
      </c>
      <c r="BI66" s="100">
        <v>0</v>
      </c>
      <c r="BJ66" s="100">
        <v>0</v>
      </c>
      <c r="BK66" s="100">
        <v>0</v>
      </c>
      <c r="BL66" s="100">
        <v>0</v>
      </c>
      <c r="BM66" s="100">
        <v>0</v>
      </c>
      <c r="BN66" s="100">
        <v>0</v>
      </c>
      <c r="BO66" s="100">
        <v>0</v>
      </c>
      <c r="BP66" s="100">
        <v>0</v>
      </c>
      <c r="BQ66" s="100">
        <v>0</v>
      </c>
      <c r="BR66" s="100">
        <v>0</v>
      </c>
      <c r="BS66" s="100">
        <v>0</v>
      </c>
      <c r="BT66" s="100">
        <v>0</v>
      </c>
      <c r="BU66" s="100">
        <v>0</v>
      </c>
      <c r="BV66" s="100">
        <v>0</v>
      </c>
      <c r="BW66" s="100">
        <v>0</v>
      </c>
      <c r="BX66" s="100">
        <v>0</v>
      </c>
      <c r="BY66" s="100">
        <v>0</v>
      </c>
      <c r="BZ66" s="100">
        <v>0</v>
      </c>
      <c r="CA66" s="100">
        <v>0</v>
      </c>
      <c r="CB66" s="100">
        <v>0</v>
      </c>
      <c r="CC66" s="100">
        <v>0</v>
      </c>
      <c r="CD66" s="100">
        <v>0</v>
      </c>
      <c r="CE66" s="100">
        <v>0</v>
      </c>
      <c r="CF66" s="100">
        <v>0</v>
      </c>
      <c r="CG66" s="100">
        <v>0</v>
      </c>
      <c r="CH66" s="100">
        <v>0</v>
      </c>
      <c r="CI66" s="100">
        <v>0</v>
      </c>
      <c r="CJ66" s="100">
        <v>0</v>
      </c>
      <c r="CK66" s="100">
        <v>0</v>
      </c>
      <c r="CL66" s="100">
        <v>0</v>
      </c>
      <c r="CM66" s="100">
        <v>0</v>
      </c>
      <c r="CN66" s="100">
        <v>0</v>
      </c>
      <c r="CO66" s="100">
        <v>0</v>
      </c>
      <c r="CP66" s="100">
        <v>0</v>
      </c>
      <c r="CQ66" s="100">
        <v>0</v>
      </c>
      <c r="CR66" s="100">
        <v>0</v>
      </c>
      <c r="CS66" s="100">
        <v>0</v>
      </c>
      <c r="CT66" s="100">
        <v>0</v>
      </c>
      <c r="CU66" s="100">
        <v>0</v>
      </c>
    </row>
    <row r="67" spans="2:99">
      <c r="C67" s="99" t="s">
        <v>233</v>
      </c>
      <c r="D67" s="100">
        <v>14</v>
      </c>
      <c r="E67" s="100">
        <v>15724.800000000001</v>
      </c>
      <c r="F67" s="100">
        <v>9</v>
      </c>
      <c r="G67" s="100">
        <v>10108.800000000001</v>
      </c>
      <c r="H67" s="100">
        <v>9</v>
      </c>
      <c r="I67" s="100">
        <v>10108.800000000001</v>
      </c>
      <c r="J67" s="100">
        <v>10</v>
      </c>
      <c r="K67" s="100">
        <v>11232</v>
      </c>
      <c r="L67" s="100">
        <v>0</v>
      </c>
      <c r="M67" s="100">
        <v>0</v>
      </c>
      <c r="N67" s="100">
        <v>0</v>
      </c>
      <c r="O67" s="100">
        <v>0</v>
      </c>
      <c r="P67" s="100">
        <v>0</v>
      </c>
      <c r="Q67" s="100">
        <v>0</v>
      </c>
      <c r="R67" s="100">
        <v>0</v>
      </c>
      <c r="S67" s="100">
        <v>0</v>
      </c>
      <c r="T67" s="100">
        <v>0</v>
      </c>
      <c r="U67" s="100">
        <v>0</v>
      </c>
      <c r="V67" s="100">
        <v>0</v>
      </c>
      <c r="W67" s="100">
        <v>0</v>
      </c>
      <c r="X67" s="100">
        <v>0</v>
      </c>
      <c r="Y67" s="100">
        <v>0</v>
      </c>
      <c r="Z67" s="100">
        <v>0</v>
      </c>
      <c r="AA67" s="100">
        <v>0</v>
      </c>
      <c r="AB67" s="100">
        <v>0</v>
      </c>
      <c r="AC67" s="100">
        <v>0</v>
      </c>
      <c r="AD67" s="100">
        <v>0</v>
      </c>
      <c r="AE67" s="100">
        <v>0</v>
      </c>
      <c r="AF67" s="100">
        <v>0</v>
      </c>
      <c r="AG67" s="100">
        <v>0</v>
      </c>
      <c r="AH67" s="100">
        <v>0</v>
      </c>
      <c r="AI67" s="100">
        <v>0</v>
      </c>
      <c r="AJ67" s="100">
        <v>0</v>
      </c>
      <c r="AK67" s="100">
        <v>0</v>
      </c>
      <c r="AL67" s="100">
        <v>0</v>
      </c>
      <c r="AM67" s="100">
        <v>0</v>
      </c>
      <c r="AN67" s="100">
        <v>0</v>
      </c>
      <c r="AO67" s="100">
        <v>0</v>
      </c>
      <c r="AP67" s="100">
        <v>0</v>
      </c>
      <c r="AQ67" s="100">
        <v>0</v>
      </c>
      <c r="AR67" s="100">
        <v>0</v>
      </c>
      <c r="AS67" s="100">
        <v>0</v>
      </c>
      <c r="AT67" s="100">
        <v>0</v>
      </c>
      <c r="AU67" s="100">
        <v>0</v>
      </c>
      <c r="AV67" s="100">
        <v>0</v>
      </c>
      <c r="AW67" s="100">
        <v>0</v>
      </c>
      <c r="AX67" s="100">
        <v>0</v>
      </c>
      <c r="AY67" s="100">
        <v>0</v>
      </c>
      <c r="AZ67" s="100">
        <v>0</v>
      </c>
      <c r="BA67" s="100">
        <v>0</v>
      </c>
      <c r="BB67" s="100">
        <v>0</v>
      </c>
      <c r="BC67" s="100">
        <v>0</v>
      </c>
      <c r="BD67" s="100">
        <v>0</v>
      </c>
      <c r="BE67" s="100">
        <v>0</v>
      </c>
      <c r="BF67" s="100">
        <v>0</v>
      </c>
      <c r="BG67" s="100">
        <v>0</v>
      </c>
      <c r="BH67" s="100">
        <v>0</v>
      </c>
      <c r="BI67" s="100">
        <v>0</v>
      </c>
      <c r="BJ67" s="100">
        <v>0</v>
      </c>
      <c r="BK67" s="100">
        <v>0</v>
      </c>
      <c r="BL67" s="100">
        <v>0</v>
      </c>
      <c r="BM67" s="100">
        <v>0</v>
      </c>
      <c r="BN67" s="100">
        <v>0</v>
      </c>
      <c r="BO67" s="100">
        <v>0</v>
      </c>
      <c r="BP67" s="100">
        <v>0</v>
      </c>
      <c r="BQ67" s="100">
        <v>0</v>
      </c>
      <c r="BR67" s="100">
        <v>0</v>
      </c>
      <c r="BS67" s="100">
        <v>0</v>
      </c>
      <c r="BT67" s="100">
        <v>0</v>
      </c>
      <c r="BU67" s="100">
        <v>0</v>
      </c>
      <c r="BV67" s="100">
        <v>0</v>
      </c>
      <c r="BW67" s="100">
        <v>0</v>
      </c>
      <c r="BX67" s="100">
        <v>0</v>
      </c>
      <c r="BY67" s="100">
        <v>0</v>
      </c>
      <c r="BZ67" s="100">
        <v>0</v>
      </c>
      <c r="CA67" s="100">
        <v>0</v>
      </c>
      <c r="CB67" s="100">
        <v>0</v>
      </c>
      <c r="CC67" s="100">
        <v>0</v>
      </c>
      <c r="CD67" s="100">
        <v>0</v>
      </c>
      <c r="CE67" s="100">
        <v>0</v>
      </c>
      <c r="CF67" s="100">
        <v>0</v>
      </c>
      <c r="CG67" s="100">
        <v>0</v>
      </c>
      <c r="CH67" s="100">
        <v>0</v>
      </c>
      <c r="CI67" s="100">
        <v>0</v>
      </c>
      <c r="CJ67" s="100">
        <v>0</v>
      </c>
      <c r="CK67" s="100">
        <v>0</v>
      </c>
      <c r="CL67" s="100">
        <v>0</v>
      </c>
      <c r="CM67" s="100">
        <v>0</v>
      </c>
      <c r="CN67" s="100">
        <v>0</v>
      </c>
      <c r="CO67" s="100">
        <v>0</v>
      </c>
      <c r="CP67" s="100">
        <v>0</v>
      </c>
      <c r="CQ67" s="100">
        <v>0</v>
      </c>
      <c r="CR67" s="100">
        <v>0</v>
      </c>
      <c r="CS67" s="100">
        <v>0</v>
      </c>
      <c r="CT67" s="100">
        <v>0</v>
      </c>
      <c r="CU67" s="100">
        <v>0</v>
      </c>
    </row>
    <row r="68" spans="2:99">
      <c r="C68" s="99" t="s">
        <v>234</v>
      </c>
      <c r="D68" s="100">
        <v>13</v>
      </c>
      <c r="E68" s="100">
        <v>13431.6</v>
      </c>
      <c r="F68" s="100">
        <v>10</v>
      </c>
      <c r="G68" s="100">
        <v>10332</v>
      </c>
      <c r="H68" s="100">
        <v>10</v>
      </c>
      <c r="I68" s="100">
        <v>10332</v>
      </c>
      <c r="J68" s="100">
        <v>10</v>
      </c>
      <c r="K68" s="100">
        <v>10332</v>
      </c>
      <c r="L68" s="100">
        <v>0</v>
      </c>
      <c r="M68" s="100">
        <v>0</v>
      </c>
      <c r="N68" s="100">
        <v>0</v>
      </c>
      <c r="O68" s="100">
        <v>0</v>
      </c>
      <c r="P68" s="100">
        <v>0</v>
      </c>
      <c r="Q68" s="100">
        <v>0</v>
      </c>
      <c r="R68" s="100">
        <v>0</v>
      </c>
      <c r="S68" s="100">
        <v>0</v>
      </c>
      <c r="T68" s="100">
        <v>0</v>
      </c>
      <c r="U68" s="100">
        <v>0</v>
      </c>
      <c r="V68" s="100">
        <v>0</v>
      </c>
      <c r="W68" s="100">
        <v>0</v>
      </c>
      <c r="X68" s="100">
        <v>0</v>
      </c>
      <c r="Y68" s="100">
        <v>0</v>
      </c>
      <c r="Z68" s="100">
        <v>0</v>
      </c>
      <c r="AA68" s="100">
        <v>0</v>
      </c>
      <c r="AB68" s="100">
        <v>0</v>
      </c>
      <c r="AC68" s="100">
        <v>0</v>
      </c>
      <c r="AD68" s="100">
        <v>0</v>
      </c>
      <c r="AE68" s="100">
        <v>0</v>
      </c>
      <c r="AF68" s="100">
        <v>0</v>
      </c>
      <c r="AG68" s="100">
        <v>0</v>
      </c>
      <c r="AH68" s="100">
        <v>0</v>
      </c>
      <c r="AI68" s="100">
        <v>0</v>
      </c>
      <c r="AJ68" s="100">
        <v>0</v>
      </c>
      <c r="AK68" s="100">
        <v>0</v>
      </c>
      <c r="AL68" s="100">
        <v>0</v>
      </c>
      <c r="AM68" s="100">
        <v>0</v>
      </c>
      <c r="AN68" s="100">
        <v>0</v>
      </c>
      <c r="AO68" s="100">
        <v>0</v>
      </c>
      <c r="AP68" s="100">
        <v>0</v>
      </c>
      <c r="AQ68" s="100">
        <v>0</v>
      </c>
      <c r="AR68" s="100">
        <v>0</v>
      </c>
      <c r="AS68" s="100">
        <v>0</v>
      </c>
      <c r="AT68" s="100">
        <v>0</v>
      </c>
      <c r="AU68" s="100">
        <v>0</v>
      </c>
      <c r="AV68" s="100">
        <v>0</v>
      </c>
      <c r="AW68" s="100">
        <v>0</v>
      </c>
      <c r="AX68" s="100">
        <v>0</v>
      </c>
      <c r="AY68" s="100">
        <v>0</v>
      </c>
      <c r="AZ68" s="100">
        <v>0</v>
      </c>
      <c r="BA68" s="100">
        <v>0</v>
      </c>
      <c r="BB68" s="100">
        <v>0</v>
      </c>
      <c r="BC68" s="100">
        <v>0</v>
      </c>
      <c r="BD68" s="100">
        <v>0</v>
      </c>
      <c r="BE68" s="100">
        <v>0</v>
      </c>
      <c r="BF68" s="100">
        <v>0</v>
      </c>
      <c r="BG68" s="100">
        <v>0</v>
      </c>
      <c r="BH68" s="100">
        <v>0</v>
      </c>
      <c r="BI68" s="100">
        <v>0</v>
      </c>
      <c r="BJ68" s="100">
        <v>0</v>
      </c>
      <c r="BK68" s="100">
        <v>0</v>
      </c>
      <c r="BL68" s="100">
        <v>0</v>
      </c>
      <c r="BM68" s="100">
        <v>0</v>
      </c>
      <c r="BN68" s="100">
        <v>0</v>
      </c>
      <c r="BO68" s="100">
        <v>0</v>
      </c>
      <c r="BP68" s="100">
        <v>0</v>
      </c>
      <c r="BQ68" s="100">
        <v>0</v>
      </c>
      <c r="BR68" s="100">
        <v>0</v>
      </c>
      <c r="BS68" s="100">
        <v>0</v>
      </c>
      <c r="BT68" s="100">
        <v>0</v>
      </c>
      <c r="BU68" s="100">
        <v>0</v>
      </c>
      <c r="BV68" s="100">
        <v>0</v>
      </c>
      <c r="BW68" s="100">
        <v>0</v>
      </c>
      <c r="BX68" s="100">
        <v>0</v>
      </c>
      <c r="BY68" s="100">
        <v>0</v>
      </c>
      <c r="BZ68" s="100">
        <v>0</v>
      </c>
      <c r="CA68" s="100">
        <v>0</v>
      </c>
      <c r="CB68" s="100">
        <v>0</v>
      </c>
      <c r="CC68" s="100">
        <v>0</v>
      </c>
      <c r="CD68" s="100">
        <v>0</v>
      </c>
      <c r="CE68" s="100">
        <v>0</v>
      </c>
      <c r="CF68" s="100">
        <v>0</v>
      </c>
      <c r="CG68" s="100">
        <v>0</v>
      </c>
      <c r="CH68" s="100">
        <v>0</v>
      </c>
      <c r="CI68" s="100">
        <v>0</v>
      </c>
      <c r="CJ68" s="100">
        <v>0</v>
      </c>
      <c r="CK68" s="100">
        <v>0</v>
      </c>
      <c r="CL68" s="100">
        <v>0</v>
      </c>
      <c r="CM68" s="100">
        <v>0</v>
      </c>
      <c r="CN68" s="100">
        <v>0</v>
      </c>
      <c r="CO68" s="100">
        <v>0</v>
      </c>
      <c r="CP68" s="100">
        <v>0</v>
      </c>
      <c r="CQ68" s="100">
        <v>0</v>
      </c>
      <c r="CR68" s="100">
        <v>0</v>
      </c>
      <c r="CS68" s="100">
        <v>0</v>
      </c>
      <c r="CT68" s="100">
        <v>0</v>
      </c>
      <c r="CU68" s="100">
        <v>0</v>
      </c>
    </row>
    <row r="69" spans="2:99">
      <c r="C69" s="99" t="s">
        <v>235</v>
      </c>
      <c r="D69" s="100">
        <v>14</v>
      </c>
      <c r="E69" s="100">
        <v>10617.6</v>
      </c>
      <c r="F69" s="100">
        <v>10</v>
      </c>
      <c r="G69" s="100">
        <v>7584</v>
      </c>
      <c r="H69" s="100">
        <v>9</v>
      </c>
      <c r="I69" s="100">
        <v>6825.5999999999995</v>
      </c>
      <c r="J69" s="100">
        <v>10</v>
      </c>
      <c r="K69" s="100">
        <v>7584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 s="100">
        <v>0</v>
      </c>
      <c r="Y69" s="100">
        <v>0</v>
      </c>
      <c r="Z69" s="100">
        <v>0</v>
      </c>
      <c r="AA69" s="100">
        <v>0</v>
      </c>
      <c r="AB69" s="100">
        <v>0</v>
      </c>
      <c r="AC69" s="100">
        <v>0</v>
      </c>
      <c r="AD69" s="100">
        <v>0</v>
      </c>
      <c r="AE69" s="100">
        <v>0</v>
      </c>
      <c r="AF69" s="100">
        <v>0</v>
      </c>
      <c r="AG69" s="100">
        <v>0</v>
      </c>
      <c r="AH69" s="100">
        <v>0</v>
      </c>
      <c r="AI69" s="100">
        <v>0</v>
      </c>
      <c r="AJ69" s="100">
        <v>0</v>
      </c>
      <c r="AK69" s="100">
        <v>0</v>
      </c>
      <c r="AL69" s="100">
        <v>0</v>
      </c>
      <c r="AM69" s="100">
        <v>0</v>
      </c>
      <c r="AN69" s="100">
        <v>0</v>
      </c>
      <c r="AO69" s="100">
        <v>0</v>
      </c>
      <c r="AP69" s="100">
        <v>0</v>
      </c>
      <c r="AQ69" s="100">
        <v>0</v>
      </c>
      <c r="AR69" s="100">
        <v>0</v>
      </c>
      <c r="AS69" s="100">
        <v>0</v>
      </c>
      <c r="AT69" s="100">
        <v>0</v>
      </c>
      <c r="AU69" s="100">
        <v>0</v>
      </c>
      <c r="AV69" s="100">
        <v>0</v>
      </c>
      <c r="AW69" s="100">
        <v>0</v>
      </c>
      <c r="AX69" s="100">
        <v>0</v>
      </c>
      <c r="AY69" s="100">
        <v>0</v>
      </c>
      <c r="AZ69" s="100">
        <v>0</v>
      </c>
      <c r="BA69" s="100">
        <v>0</v>
      </c>
      <c r="BB69" s="100">
        <v>0</v>
      </c>
      <c r="BC69" s="100">
        <v>0</v>
      </c>
      <c r="BD69" s="100">
        <v>0</v>
      </c>
      <c r="BE69" s="100">
        <v>0</v>
      </c>
      <c r="BF69" s="100">
        <v>0</v>
      </c>
      <c r="BG69" s="100">
        <v>0</v>
      </c>
      <c r="BH69" s="100">
        <v>0</v>
      </c>
      <c r="BI69" s="100">
        <v>0</v>
      </c>
      <c r="BJ69" s="100">
        <v>0</v>
      </c>
      <c r="BK69" s="100">
        <v>0</v>
      </c>
      <c r="BL69" s="100">
        <v>0</v>
      </c>
      <c r="BM69" s="100">
        <v>0</v>
      </c>
      <c r="BN69" s="100">
        <v>0</v>
      </c>
      <c r="BO69" s="100">
        <v>0</v>
      </c>
      <c r="BP69" s="100">
        <v>0</v>
      </c>
      <c r="BQ69" s="100">
        <v>0</v>
      </c>
      <c r="BR69" s="100">
        <v>0</v>
      </c>
      <c r="BS69" s="100">
        <v>0</v>
      </c>
      <c r="BT69" s="100">
        <v>0</v>
      </c>
      <c r="BU69" s="100">
        <v>0</v>
      </c>
      <c r="BV69" s="100">
        <v>0</v>
      </c>
      <c r="BW69" s="100">
        <v>0</v>
      </c>
      <c r="BX69" s="100">
        <v>0</v>
      </c>
      <c r="BY69" s="100">
        <v>0</v>
      </c>
      <c r="BZ69" s="100">
        <v>0</v>
      </c>
      <c r="CA69" s="100">
        <v>0</v>
      </c>
      <c r="CB69" s="100">
        <v>0</v>
      </c>
      <c r="CC69" s="100">
        <v>0</v>
      </c>
      <c r="CD69" s="100">
        <v>0</v>
      </c>
      <c r="CE69" s="100">
        <v>0</v>
      </c>
      <c r="CF69" s="100">
        <v>0</v>
      </c>
      <c r="CG69" s="100">
        <v>0</v>
      </c>
      <c r="CH69" s="100">
        <v>0</v>
      </c>
      <c r="CI69" s="100">
        <v>0</v>
      </c>
      <c r="CJ69" s="100">
        <v>0</v>
      </c>
      <c r="CK69" s="100">
        <v>0</v>
      </c>
      <c r="CL69" s="100">
        <v>0</v>
      </c>
      <c r="CM69" s="100">
        <v>0</v>
      </c>
      <c r="CN69" s="100">
        <v>0</v>
      </c>
      <c r="CO69" s="100">
        <v>0</v>
      </c>
      <c r="CP69" s="100">
        <v>0</v>
      </c>
      <c r="CQ69" s="100">
        <v>0</v>
      </c>
      <c r="CR69" s="100">
        <v>0</v>
      </c>
      <c r="CS69" s="100">
        <v>0</v>
      </c>
      <c r="CT69" s="100">
        <v>0</v>
      </c>
      <c r="CU69" s="100">
        <v>0</v>
      </c>
    </row>
    <row r="70" spans="2:99">
      <c r="C70" s="99" t="s">
        <v>236</v>
      </c>
      <c r="D70" s="100">
        <v>14</v>
      </c>
      <c r="E70" s="100">
        <v>7492.7999999999993</v>
      </c>
      <c r="F70" s="100">
        <v>12</v>
      </c>
      <c r="G70" s="100">
        <v>6422.4</v>
      </c>
      <c r="H70" s="100">
        <v>9</v>
      </c>
      <c r="I70" s="100">
        <v>4816.7999999999993</v>
      </c>
      <c r="J70" s="100">
        <v>10</v>
      </c>
      <c r="K70" s="100">
        <v>5351.9999999999991</v>
      </c>
      <c r="L70" s="100">
        <v>0</v>
      </c>
      <c r="M70" s="100">
        <v>0</v>
      </c>
      <c r="N70" s="100">
        <v>0</v>
      </c>
      <c r="O70" s="100">
        <v>0</v>
      </c>
      <c r="P70" s="100">
        <v>0</v>
      </c>
      <c r="Q70" s="100">
        <v>0</v>
      </c>
      <c r="R70" s="100">
        <v>0</v>
      </c>
      <c r="S70" s="100">
        <v>0</v>
      </c>
      <c r="T70" s="100">
        <v>0</v>
      </c>
      <c r="U70" s="100">
        <v>0</v>
      </c>
      <c r="V70" s="100">
        <v>0</v>
      </c>
      <c r="W70" s="100">
        <v>0</v>
      </c>
      <c r="X70" s="100">
        <v>0</v>
      </c>
      <c r="Y70" s="100">
        <v>0</v>
      </c>
      <c r="Z70" s="100">
        <v>0</v>
      </c>
      <c r="AA70" s="100">
        <v>0</v>
      </c>
      <c r="AB70" s="100">
        <v>0</v>
      </c>
      <c r="AC70" s="100">
        <v>0</v>
      </c>
      <c r="AD70" s="100">
        <v>0</v>
      </c>
      <c r="AE70" s="100">
        <v>0</v>
      </c>
      <c r="AF70" s="100">
        <v>0</v>
      </c>
      <c r="AG70" s="100">
        <v>0</v>
      </c>
      <c r="AH70" s="100">
        <v>0</v>
      </c>
      <c r="AI70" s="100">
        <v>0</v>
      </c>
      <c r="AJ70" s="100">
        <v>0</v>
      </c>
      <c r="AK70" s="100">
        <v>0</v>
      </c>
      <c r="AL70" s="100">
        <v>0</v>
      </c>
      <c r="AM70" s="100">
        <v>0</v>
      </c>
      <c r="AN70" s="100">
        <v>0</v>
      </c>
      <c r="AO70" s="100">
        <v>0</v>
      </c>
      <c r="AP70" s="100">
        <v>0</v>
      </c>
      <c r="AQ70" s="100">
        <v>0</v>
      </c>
      <c r="AR70" s="100">
        <v>0</v>
      </c>
      <c r="AS70" s="100">
        <v>0</v>
      </c>
      <c r="AT70" s="100">
        <v>0</v>
      </c>
      <c r="AU70" s="100">
        <v>0</v>
      </c>
      <c r="AV70" s="100">
        <v>0</v>
      </c>
      <c r="AW70" s="100">
        <v>0</v>
      </c>
      <c r="AX70" s="100">
        <v>0</v>
      </c>
      <c r="AY70" s="100">
        <v>0</v>
      </c>
      <c r="AZ70" s="100">
        <v>0</v>
      </c>
      <c r="BA70" s="100">
        <v>0</v>
      </c>
      <c r="BB70" s="100">
        <v>0</v>
      </c>
      <c r="BC70" s="100">
        <v>0</v>
      </c>
      <c r="BD70" s="100">
        <v>0</v>
      </c>
      <c r="BE70" s="100">
        <v>0</v>
      </c>
      <c r="BF70" s="100">
        <v>0</v>
      </c>
      <c r="BG70" s="100">
        <v>0</v>
      </c>
      <c r="BH70" s="100">
        <v>0</v>
      </c>
      <c r="BI70" s="100">
        <v>0</v>
      </c>
      <c r="BJ70" s="100">
        <v>0</v>
      </c>
      <c r="BK70" s="100">
        <v>0</v>
      </c>
      <c r="BL70" s="100">
        <v>0</v>
      </c>
      <c r="BM70" s="100">
        <v>0</v>
      </c>
      <c r="BN70" s="100">
        <v>0</v>
      </c>
      <c r="BO70" s="100">
        <v>0</v>
      </c>
      <c r="BP70" s="100">
        <v>0</v>
      </c>
      <c r="BQ70" s="100">
        <v>0</v>
      </c>
      <c r="BR70" s="100">
        <v>0</v>
      </c>
      <c r="BS70" s="100">
        <v>0</v>
      </c>
      <c r="BT70" s="100">
        <v>0</v>
      </c>
      <c r="BU70" s="100">
        <v>0</v>
      </c>
      <c r="BV70" s="100">
        <v>0</v>
      </c>
      <c r="BW70" s="100">
        <v>0</v>
      </c>
      <c r="BX70" s="100">
        <v>0</v>
      </c>
      <c r="BY70" s="100">
        <v>0</v>
      </c>
      <c r="BZ70" s="100">
        <v>0</v>
      </c>
      <c r="CA70" s="100">
        <v>0</v>
      </c>
      <c r="CB70" s="100">
        <v>0</v>
      </c>
      <c r="CC70" s="100">
        <v>0</v>
      </c>
      <c r="CD70" s="100">
        <v>0</v>
      </c>
      <c r="CE70" s="100">
        <v>0</v>
      </c>
      <c r="CF70" s="100">
        <v>0</v>
      </c>
      <c r="CG70" s="100">
        <v>0</v>
      </c>
      <c r="CH70" s="100">
        <v>0</v>
      </c>
      <c r="CI70" s="100">
        <v>0</v>
      </c>
      <c r="CJ70" s="100">
        <v>0</v>
      </c>
      <c r="CK70" s="100">
        <v>0</v>
      </c>
      <c r="CL70" s="100">
        <v>0</v>
      </c>
      <c r="CM70" s="100">
        <v>0</v>
      </c>
      <c r="CN70" s="100">
        <v>0</v>
      </c>
      <c r="CO70" s="100">
        <v>0</v>
      </c>
      <c r="CP70" s="100">
        <v>0</v>
      </c>
      <c r="CQ70" s="100">
        <v>0</v>
      </c>
      <c r="CR70" s="100">
        <v>0</v>
      </c>
      <c r="CS70" s="100">
        <v>0</v>
      </c>
      <c r="CT70" s="100">
        <v>0</v>
      </c>
      <c r="CU70" s="100">
        <v>0</v>
      </c>
    </row>
    <row r="71" spans="2:99">
      <c r="B71" s="99" t="s">
        <v>130</v>
      </c>
      <c r="C71" s="99" t="s">
        <v>237</v>
      </c>
      <c r="D71" s="100">
        <v>10</v>
      </c>
      <c r="E71" s="100">
        <v>5640</v>
      </c>
      <c r="F71" s="100">
        <v>9</v>
      </c>
      <c r="G71" s="100">
        <v>5076</v>
      </c>
      <c r="H71" s="100">
        <v>11</v>
      </c>
      <c r="I71" s="100">
        <v>6204</v>
      </c>
      <c r="J71" s="100">
        <v>12</v>
      </c>
      <c r="K71" s="100">
        <v>6768</v>
      </c>
      <c r="L71" s="100">
        <v>15</v>
      </c>
      <c r="M71" s="100">
        <v>8460</v>
      </c>
      <c r="N71" s="100">
        <v>12</v>
      </c>
      <c r="O71" s="100">
        <v>6768</v>
      </c>
      <c r="P71" s="100">
        <v>11</v>
      </c>
      <c r="Q71" s="100">
        <v>6204</v>
      </c>
      <c r="R71" s="100">
        <v>11</v>
      </c>
      <c r="S71" s="100">
        <v>6204</v>
      </c>
      <c r="T71" s="100">
        <v>13</v>
      </c>
      <c r="U71" s="100">
        <v>7332</v>
      </c>
      <c r="V71" s="100">
        <v>13</v>
      </c>
      <c r="W71" s="100">
        <v>7332</v>
      </c>
      <c r="X71" s="100">
        <v>16</v>
      </c>
      <c r="Y71" s="100">
        <v>9024</v>
      </c>
      <c r="Z71" s="100">
        <v>9</v>
      </c>
      <c r="AA71" s="100">
        <v>5076</v>
      </c>
      <c r="AB71" s="100">
        <v>15</v>
      </c>
      <c r="AC71" s="100">
        <v>8460</v>
      </c>
      <c r="AD71" s="100">
        <v>14</v>
      </c>
      <c r="AE71" s="100">
        <v>7896</v>
      </c>
      <c r="AF71" s="100">
        <v>14</v>
      </c>
      <c r="AG71" s="100">
        <v>7896</v>
      </c>
      <c r="AH71" s="100">
        <v>11</v>
      </c>
      <c r="AI71" s="100">
        <v>6204</v>
      </c>
      <c r="AJ71" s="100">
        <v>9</v>
      </c>
      <c r="AK71" s="100">
        <v>5076</v>
      </c>
      <c r="AL71" s="100">
        <v>10</v>
      </c>
      <c r="AM71" s="100">
        <v>5640</v>
      </c>
      <c r="AN71" s="100">
        <v>9</v>
      </c>
      <c r="AO71" s="100">
        <v>5076</v>
      </c>
      <c r="AP71" s="100">
        <v>9</v>
      </c>
      <c r="AQ71" s="100">
        <v>5076</v>
      </c>
      <c r="AR71" s="100">
        <v>12</v>
      </c>
      <c r="AS71" s="100">
        <v>6768</v>
      </c>
      <c r="AT71" s="100">
        <v>10</v>
      </c>
      <c r="AU71" s="100">
        <v>5640</v>
      </c>
      <c r="AV71" s="100">
        <v>9</v>
      </c>
      <c r="AW71" s="100">
        <v>5076</v>
      </c>
      <c r="AX71" s="100">
        <v>14</v>
      </c>
      <c r="AY71" s="100">
        <v>7896</v>
      </c>
      <c r="AZ71" s="100">
        <v>14</v>
      </c>
      <c r="BA71" s="100">
        <v>7896</v>
      </c>
      <c r="BB71" s="100">
        <v>9</v>
      </c>
      <c r="BC71" s="100">
        <v>5076</v>
      </c>
      <c r="BD71" s="100">
        <v>13</v>
      </c>
      <c r="BE71" s="100">
        <v>7332</v>
      </c>
      <c r="BF71" s="100">
        <v>12</v>
      </c>
      <c r="BG71" s="100">
        <v>6768</v>
      </c>
      <c r="BH71" s="100">
        <v>12</v>
      </c>
      <c r="BI71" s="100">
        <v>6768</v>
      </c>
      <c r="BJ71" s="100">
        <v>14</v>
      </c>
      <c r="BK71" s="100">
        <v>7896</v>
      </c>
      <c r="BL71" s="100">
        <v>12</v>
      </c>
      <c r="BM71" s="100">
        <v>6768</v>
      </c>
      <c r="BN71" s="100">
        <v>14</v>
      </c>
      <c r="BO71" s="100">
        <v>7896</v>
      </c>
      <c r="BP71" s="100">
        <v>13</v>
      </c>
      <c r="BQ71" s="100">
        <v>7332</v>
      </c>
      <c r="BR71" s="100">
        <v>10</v>
      </c>
      <c r="BS71" s="100">
        <v>5640</v>
      </c>
      <c r="BT71" s="100">
        <v>15</v>
      </c>
      <c r="BU71" s="100">
        <v>8460</v>
      </c>
      <c r="BV71" s="100">
        <v>16</v>
      </c>
      <c r="BW71" s="100">
        <v>9024</v>
      </c>
      <c r="BX71" s="100">
        <v>16</v>
      </c>
      <c r="BY71" s="100">
        <v>9024</v>
      </c>
      <c r="BZ71" s="100">
        <v>15</v>
      </c>
      <c r="CA71" s="100">
        <v>8460</v>
      </c>
      <c r="CB71" s="100">
        <v>9</v>
      </c>
      <c r="CC71" s="100">
        <v>5076</v>
      </c>
      <c r="CD71" s="100">
        <v>11</v>
      </c>
      <c r="CE71" s="100">
        <v>6204</v>
      </c>
      <c r="CF71" s="100">
        <v>11</v>
      </c>
      <c r="CG71" s="100">
        <v>6204</v>
      </c>
      <c r="CH71" s="100">
        <v>16</v>
      </c>
      <c r="CI71" s="100">
        <v>9024</v>
      </c>
      <c r="CJ71" s="100">
        <v>15</v>
      </c>
      <c r="CK71" s="100">
        <v>8460</v>
      </c>
      <c r="CL71" s="100">
        <v>14</v>
      </c>
      <c r="CM71" s="100">
        <v>7896</v>
      </c>
      <c r="CN71" s="100">
        <v>16</v>
      </c>
      <c r="CO71" s="100">
        <v>9024</v>
      </c>
      <c r="CP71" s="100">
        <v>10</v>
      </c>
      <c r="CQ71" s="100">
        <v>5640</v>
      </c>
      <c r="CR71" s="100">
        <v>11</v>
      </c>
      <c r="CS71" s="100">
        <v>6204</v>
      </c>
      <c r="CT71" s="100">
        <v>17</v>
      </c>
      <c r="CU71" s="100">
        <v>9588</v>
      </c>
    </row>
    <row r="72" spans="2:99">
      <c r="C72" s="99" t="s">
        <v>238</v>
      </c>
      <c r="D72" s="100">
        <v>10</v>
      </c>
      <c r="E72" s="100">
        <v>743.99999999999989</v>
      </c>
      <c r="F72" s="100">
        <v>10</v>
      </c>
      <c r="G72" s="100">
        <v>743.99999999999989</v>
      </c>
      <c r="H72" s="100">
        <v>11</v>
      </c>
      <c r="I72" s="100">
        <v>818.39999999999986</v>
      </c>
      <c r="J72" s="100">
        <v>14</v>
      </c>
      <c r="K72" s="100">
        <v>1041.5999999999999</v>
      </c>
      <c r="L72" s="100">
        <v>14</v>
      </c>
      <c r="M72" s="100">
        <v>1041.5999999999999</v>
      </c>
      <c r="N72" s="100">
        <v>12</v>
      </c>
      <c r="O72" s="100">
        <v>892.8</v>
      </c>
      <c r="P72" s="100">
        <v>11</v>
      </c>
      <c r="Q72" s="100">
        <v>818.39999999999986</v>
      </c>
      <c r="R72" s="100">
        <v>13</v>
      </c>
      <c r="S72" s="100">
        <v>967.19999999999993</v>
      </c>
      <c r="T72" s="100">
        <v>14</v>
      </c>
      <c r="U72" s="100">
        <v>1041.5999999999999</v>
      </c>
      <c r="V72" s="100">
        <v>14</v>
      </c>
      <c r="W72" s="100">
        <v>1041.5999999999999</v>
      </c>
      <c r="X72" s="100">
        <v>16</v>
      </c>
      <c r="Y72" s="100">
        <v>1190.3999999999999</v>
      </c>
      <c r="Z72" s="100">
        <v>11</v>
      </c>
      <c r="AA72" s="100">
        <v>818.39999999999986</v>
      </c>
      <c r="AB72" s="100">
        <v>15</v>
      </c>
      <c r="AC72" s="100">
        <v>1115.9999999999998</v>
      </c>
      <c r="AD72" s="100">
        <v>15</v>
      </c>
      <c r="AE72" s="100">
        <v>1115.9999999999998</v>
      </c>
      <c r="AF72" s="100">
        <v>15</v>
      </c>
      <c r="AG72" s="100">
        <v>1115.9999999999998</v>
      </c>
      <c r="AH72" s="100">
        <v>10</v>
      </c>
      <c r="AI72" s="100">
        <v>743.99999999999989</v>
      </c>
      <c r="AJ72" s="100">
        <v>9</v>
      </c>
      <c r="AK72" s="100">
        <v>669.59999999999991</v>
      </c>
      <c r="AL72" s="100">
        <v>12</v>
      </c>
      <c r="AM72" s="100">
        <v>892.8</v>
      </c>
      <c r="AN72" s="100">
        <v>11</v>
      </c>
      <c r="AO72" s="100">
        <v>818.39999999999986</v>
      </c>
      <c r="AP72" s="100">
        <v>9</v>
      </c>
      <c r="AQ72" s="100">
        <v>669.59999999999991</v>
      </c>
      <c r="AR72" s="100">
        <v>11</v>
      </c>
      <c r="AS72" s="100">
        <v>818.39999999999986</v>
      </c>
      <c r="AT72" s="100">
        <v>9</v>
      </c>
      <c r="AU72" s="100">
        <v>669.59999999999991</v>
      </c>
      <c r="AV72" s="100">
        <v>10</v>
      </c>
      <c r="AW72" s="100">
        <v>743.99999999999989</v>
      </c>
      <c r="AX72" s="100">
        <v>17</v>
      </c>
      <c r="AY72" s="100">
        <v>1264.8</v>
      </c>
      <c r="AZ72" s="100">
        <v>16</v>
      </c>
      <c r="BA72" s="100">
        <v>1190.3999999999999</v>
      </c>
      <c r="BB72" s="100">
        <v>9</v>
      </c>
      <c r="BC72" s="100">
        <v>669.59999999999991</v>
      </c>
      <c r="BD72" s="100">
        <v>13</v>
      </c>
      <c r="BE72" s="100">
        <v>967.19999999999993</v>
      </c>
      <c r="BF72" s="100">
        <v>12</v>
      </c>
      <c r="BG72" s="100">
        <v>892.8</v>
      </c>
      <c r="BH72" s="100">
        <v>12</v>
      </c>
      <c r="BI72" s="100">
        <v>892.8</v>
      </c>
      <c r="BJ72" s="100">
        <v>17</v>
      </c>
      <c r="BK72" s="100">
        <v>1264.8</v>
      </c>
      <c r="BL72" s="100">
        <v>12</v>
      </c>
      <c r="BM72" s="100">
        <v>892.8</v>
      </c>
      <c r="BN72" s="100">
        <v>14</v>
      </c>
      <c r="BO72" s="100">
        <v>1041.5999999999999</v>
      </c>
      <c r="BP72" s="100">
        <v>13</v>
      </c>
      <c r="BQ72" s="100">
        <v>967.19999999999993</v>
      </c>
      <c r="BR72" s="100">
        <v>11</v>
      </c>
      <c r="BS72" s="100">
        <v>818.39999999999986</v>
      </c>
      <c r="BT72" s="100">
        <v>18</v>
      </c>
      <c r="BU72" s="100">
        <v>1339.1999999999998</v>
      </c>
      <c r="BV72" s="100">
        <v>19</v>
      </c>
      <c r="BW72" s="100">
        <v>1413.6</v>
      </c>
      <c r="BX72" s="100">
        <v>19</v>
      </c>
      <c r="BY72" s="100">
        <v>1413.6</v>
      </c>
      <c r="BZ72" s="100">
        <v>17</v>
      </c>
      <c r="CA72" s="100">
        <v>1264.8</v>
      </c>
      <c r="CB72" s="100">
        <v>10</v>
      </c>
      <c r="CC72" s="100">
        <v>743.99999999999989</v>
      </c>
      <c r="CD72" s="100">
        <v>11</v>
      </c>
      <c r="CE72" s="100">
        <v>818.39999999999986</v>
      </c>
      <c r="CF72" s="100">
        <v>12</v>
      </c>
      <c r="CG72" s="100">
        <v>892.8</v>
      </c>
      <c r="CH72" s="100">
        <v>15</v>
      </c>
      <c r="CI72" s="100">
        <v>1115.9999999999998</v>
      </c>
      <c r="CJ72" s="100">
        <v>15</v>
      </c>
      <c r="CK72" s="100">
        <v>1115.9999999999998</v>
      </c>
      <c r="CL72" s="100">
        <v>16</v>
      </c>
      <c r="CM72" s="100">
        <v>1190.3999999999999</v>
      </c>
      <c r="CN72" s="100">
        <v>15</v>
      </c>
      <c r="CO72" s="100">
        <v>1115.9999999999998</v>
      </c>
      <c r="CP72" s="100">
        <v>10</v>
      </c>
      <c r="CQ72" s="100">
        <v>743.99999999999989</v>
      </c>
      <c r="CR72" s="100">
        <v>12</v>
      </c>
      <c r="CS72" s="100">
        <v>892.8</v>
      </c>
      <c r="CT72" s="100">
        <v>17</v>
      </c>
      <c r="CU72" s="100">
        <v>1264.8</v>
      </c>
    </row>
    <row r="73" spans="2:99">
      <c r="C73" s="99" t="s">
        <v>239</v>
      </c>
      <c r="D73" s="100">
        <v>11</v>
      </c>
      <c r="E73" s="100">
        <v>6151.1999999999989</v>
      </c>
      <c r="F73" s="100">
        <v>10</v>
      </c>
      <c r="G73" s="100">
        <v>5591.9999999999991</v>
      </c>
      <c r="H73" s="100">
        <v>9</v>
      </c>
      <c r="I73" s="100">
        <v>5032.7999999999993</v>
      </c>
      <c r="J73" s="100">
        <v>13</v>
      </c>
      <c r="K73" s="100">
        <v>7269.5999999999995</v>
      </c>
      <c r="L73" s="100">
        <v>13</v>
      </c>
      <c r="M73" s="100">
        <v>7269.5999999999995</v>
      </c>
      <c r="N73" s="100">
        <v>13</v>
      </c>
      <c r="O73" s="100">
        <v>7269.5999999999995</v>
      </c>
      <c r="P73" s="100">
        <v>10</v>
      </c>
      <c r="Q73" s="100">
        <v>5591.9999999999991</v>
      </c>
      <c r="R73" s="100">
        <v>12</v>
      </c>
      <c r="S73" s="100">
        <v>6710.4</v>
      </c>
      <c r="T73" s="100">
        <v>13</v>
      </c>
      <c r="U73" s="100">
        <v>7269.5999999999995</v>
      </c>
      <c r="V73" s="100">
        <v>13</v>
      </c>
      <c r="W73" s="100">
        <v>7269.5999999999995</v>
      </c>
      <c r="X73" s="100">
        <v>15</v>
      </c>
      <c r="Y73" s="100">
        <v>8387.9999999999982</v>
      </c>
      <c r="Z73" s="100">
        <v>10</v>
      </c>
      <c r="AA73" s="100">
        <v>5591.9999999999991</v>
      </c>
      <c r="AB73" s="100">
        <v>17</v>
      </c>
      <c r="AC73" s="100">
        <v>9506.4</v>
      </c>
      <c r="AD73" s="100">
        <v>14</v>
      </c>
      <c r="AE73" s="100">
        <v>7828.7999999999993</v>
      </c>
      <c r="AF73" s="100">
        <v>14</v>
      </c>
      <c r="AG73" s="100">
        <v>7828.7999999999993</v>
      </c>
      <c r="AH73" s="100">
        <v>11</v>
      </c>
      <c r="AI73" s="100">
        <v>6151.1999999999989</v>
      </c>
      <c r="AJ73" s="100">
        <v>10</v>
      </c>
      <c r="AK73" s="100">
        <v>5591.9999999999991</v>
      </c>
      <c r="AL73" s="100">
        <v>12</v>
      </c>
      <c r="AM73" s="100">
        <v>6710.4</v>
      </c>
      <c r="AN73" s="100">
        <v>10</v>
      </c>
      <c r="AO73" s="100">
        <v>5591.9999999999991</v>
      </c>
      <c r="AP73" s="100">
        <v>8</v>
      </c>
      <c r="AQ73" s="100">
        <v>4473.5999999999995</v>
      </c>
      <c r="AR73" s="100">
        <v>12</v>
      </c>
      <c r="AS73" s="100">
        <v>6710.4</v>
      </c>
      <c r="AT73" s="100">
        <v>10</v>
      </c>
      <c r="AU73" s="100">
        <v>5591.9999999999991</v>
      </c>
      <c r="AV73" s="100">
        <v>11</v>
      </c>
      <c r="AW73" s="100">
        <v>6151.1999999999989</v>
      </c>
      <c r="AX73" s="100">
        <v>16</v>
      </c>
      <c r="AY73" s="100">
        <v>8947.1999999999989</v>
      </c>
      <c r="AZ73" s="100">
        <v>14</v>
      </c>
      <c r="BA73" s="100">
        <v>7828.7999999999993</v>
      </c>
      <c r="BB73" s="100">
        <v>8</v>
      </c>
      <c r="BC73" s="100">
        <v>4473.5999999999995</v>
      </c>
      <c r="BD73" s="100">
        <v>12</v>
      </c>
      <c r="BE73" s="100">
        <v>6710.4</v>
      </c>
      <c r="BF73" s="100">
        <v>12</v>
      </c>
      <c r="BG73" s="100">
        <v>6710.4</v>
      </c>
      <c r="BH73" s="100">
        <v>12</v>
      </c>
      <c r="BI73" s="100">
        <v>6710.4</v>
      </c>
      <c r="BJ73" s="100">
        <v>15</v>
      </c>
      <c r="BK73" s="100">
        <v>8387.9999999999982</v>
      </c>
      <c r="BL73" s="100">
        <v>11</v>
      </c>
      <c r="BM73" s="100">
        <v>6151.1999999999989</v>
      </c>
      <c r="BN73" s="100">
        <v>12</v>
      </c>
      <c r="BO73" s="100">
        <v>6710.4</v>
      </c>
      <c r="BP73" s="100">
        <v>13</v>
      </c>
      <c r="BQ73" s="100">
        <v>7269.5999999999995</v>
      </c>
      <c r="BR73" s="100">
        <v>10</v>
      </c>
      <c r="BS73" s="100">
        <v>5591.9999999999991</v>
      </c>
      <c r="BT73" s="100">
        <v>16</v>
      </c>
      <c r="BU73" s="100">
        <v>8947.1999999999989</v>
      </c>
      <c r="BV73" s="100">
        <v>17</v>
      </c>
      <c r="BW73" s="100">
        <v>9506.4</v>
      </c>
      <c r="BX73" s="100">
        <v>17</v>
      </c>
      <c r="BY73" s="100">
        <v>9506.4</v>
      </c>
      <c r="BZ73" s="100">
        <v>16</v>
      </c>
      <c r="CA73" s="100">
        <v>8947.1999999999989</v>
      </c>
      <c r="CB73" s="100">
        <v>10</v>
      </c>
      <c r="CC73" s="100">
        <v>5591.9999999999991</v>
      </c>
      <c r="CD73" s="100">
        <v>12</v>
      </c>
      <c r="CE73" s="100">
        <v>6710.4</v>
      </c>
      <c r="CF73" s="100">
        <v>11</v>
      </c>
      <c r="CG73" s="100">
        <v>6151.1999999999989</v>
      </c>
      <c r="CH73" s="100">
        <v>15</v>
      </c>
      <c r="CI73" s="100">
        <v>8387.9999999999982</v>
      </c>
      <c r="CJ73" s="100">
        <v>14</v>
      </c>
      <c r="CK73" s="100">
        <v>7828.7999999999993</v>
      </c>
      <c r="CL73" s="100">
        <v>16</v>
      </c>
      <c r="CM73" s="100">
        <v>8947.1999999999989</v>
      </c>
      <c r="CN73" s="100">
        <v>16</v>
      </c>
      <c r="CO73" s="100">
        <v>8947.1999999999989</v>
      </c>
      <c r="CP73" s="100">
        <v>9</v>
      </c>
      <c r="CQ73" s="100">
        <v>5032.7999999999993</v>
      </c>
      <c r="CR73" s="100">
        <v>13</v>
      </c>
      <c r="CS73" s="100">
        <v>7269.5999999999995</v>
      </c>
      <c r="CT73" s="100">
        <v>17</v>
      </c>
      <c r="CU73" s="100">
        <v>9506.4</v>
      </c>
    </row>
    <row r="74" spans="2:99">
      <c r="C74" s="99" t="s">
        <v>240</v>
      </c>
      <c r="D74" s="100">
        <v>11</v>
      </c>
      <c r="E74" s="100">
        <v>4435.2</v>
      </c>
      <c r="F74" s="100">
        <v>9</v>
      </c>
      <c r="G74" s="100">
        <v>3628.7999999999997</v>
      </c>
      <c r="H74" s="100">
        <v>11</v>
      </c>
      <c r="I74" s="100">
        <v>4435.2</v>
      </c>
      <c r="J74" s="100">
        <v>13</v>
      </c>
      <c r="K74" s="100">
        <v>5241.5999999999995</v>
      </c>
      <c r="L74" s="100">
        <v>15</v>
      </c>
      <c r="M74" s="100">
        <v>6048</v>
      </c>
      <c r="N74" s="100">
        <v>12</v>
      </c>
      <c r="O74" s="100">
        <v>4838.3999999999996</v>
      </c>
      <c r="P74" s="100">
        <v>11</v>
      </c>
      <c r="Q74" s="100">
        <v>4435.2</v>
      </c>
      <c r="R74" s="100">
        <v>13</v>
      </c>
      <c r="S74" s="100">
        <v>5241.5999999999995</v>
      </c>
      <c r="T74" s="100">
        <v>15</v>
      </c>
      <c r="U74" s="100">
        <v>6048</v>
      </c>
      <c r="V74" s="100">
        <v>15</v>
      </c>
      <c r="W74" s="100">
        <v>6048</v>
      </c>
      <c r="X74" s="100">
        <v>15</v>
      </c>
      <c r="Y74" s="100">
        <v>6048</v>
      </c>
      <c r="Z74" s="100">
        <v>11</v>
      </c>
      <c r="AA74" s="100">
        <v>4435.2</v>
      </c>
      <c r="AB74" s="100">
        <v>17</v>
      </c>
      <c r="AC74" s="100">
        <v>6854.4</v>
      </c>
      <c r="AD74" s="100">
        <v>15</v>
      </c>
      <c r="AE74" s="100">
        <v>6048</v>
      </c>
      <c r="AF74" s="100">
        <v>14</v>
      </c>
      <c r="AG74" s="100">
        <v>5644.8</v>
      </c>
      <c r="AH74" s="100">
        <v>10</v>
      </c>
      <c r="AI74" s="100">
        <v>4032</v>
      </c>
      <c r="AJ74" s="100">
        <v>10</v>
      </c>
      <c r="AK74" s="100">
        <v>4032</v>
      </c>
      <c r="AL74" s="100">
        <v>11</v>
      </c>
      <c r="AM74" s="100">
        <v>4435.2</v>
      </c>
      <c r="AN74" s="100">
        <v>9</v>
      </c>
      <c r="AO74" s="100">
        <v>3628.7999999999997</v>
      </c>
      <c r="AP74" s="100">
        <v>8</v>
      </c>
      <c r="AQ74" s="100">
        <v>3225.6</v>
      </c>
      <c r="AR74" s="100">
        <v>12</v>
      </c>
      <c r="AS74" s="100">
        <v>4838.3999999999996</v>
      </c>
      <c r="AT74" s="100">
        <v>10</v>
      </c>
      <c r="AU74" s="100">
        <v>4032</v>
      </c>
      <c r="AV74" s="100">
        <v>11</v>
      </c>
      <c r="AW74" s="100">
        <v>4435.2</v>
      </c>
      <c r="AX74" s="100">
        <v>14</v>
      </c>
      <c r="AY74" s="100">
        <v>5644.8</v>
      </c>
      <c r="AZ74" s="100">
        <v>14</v>
      </c>
      <c r="BA74" s="100">
        <v>5644.8</v>
      </c>
      <c r="BB74" s="100">
        <v>9</v>
      </c>
      <c r="BC74" s="100">
        <v>3628.7999999999997</v>
      </c>
      <c r="BD74" s="100">
        <v>11</v>
      </c>
      <c r="BE74" s="100">
        <v>4435.2</v>
      </c>
      <c r="BF74" s="100">
        <v>11</v>
      </c>
      <c r="BG74" s="100">
        <v>4435.2</v>
      </c>
      <c r="BH74" s="100">
        <v>12</v>
      </c>
      <c r="BI74" s="100">
        <v>4838.3999999999996</v>
      </c>
      <c r="BJ74" s="100">
        <v>14</v>
      </c>
      <c r="BK74" s="100">
        <v>5644.8</v>
      </c>
      <c r="BL74" s="100">
        <v>12</v>
      </c>
      <c r="BM74" s="100">
        <v>4838.3999999999996</v>
      </c>
      <c r="BN74" s="100">
        <v>14</v>
      </c>
      <c r="BO74" s="100">
        <v>5644.8</v>
      </c>
      <c r="BP74" s="100">
        <v>12</v>
      </c>
      <c r="BQ74" s="100">
        <v>4838.3999999999996</v>
      </c>
      <c r="BR74" s="100">
        <v>10</v>
      </c>
      <c r="BS74" s="100">
        <v>4032</v>
      </c>
      <c r="BT74" s="100">
        <v>15</v>
      </c>
      <c r="BU74" s="100">
        <v>6048</v>
      </c>
      <c r="BV74" s="100">
        <v>18</v>
      </c>
      <c r="BW74" s="100">
        <v>7257.5999999999995</v>
      </c>
      <c r="BX74" s="100">
        <v>16</v>
      </c>
      <c r="BY74" s="100">
        <v>6451.2</v>
      </c>
      <c r="BZ74" s="100">
        <v>16</v>
      </c>
      <c r="CA74" s="100">
        <v>6451.2</v>
      </c>
      <c r="CB74" s="100">
        <v>10</v>
      </c>
      <c r="CC74" s="100">
        <v>4032</v>
      </c>
      <c r="CD74" s="100">
        <v>12</v>
      </c>
      <c r="CE74" s="100">
        <v>4838.3999999999996</v>
      </c>
      <c r="CF74" s="100">
        <v>12</v>
      </c>
      <c r="CG74" s="100">
        <v>4838.3999999999996</v>
      </c>
      <c r="CH74" s="100">
        <v>16</v>
      </c>
      <c r="CI74" s="100">
        <v>6451.2</v>
      </c>
      <c r="CJ74" s="100">
        <v>14</v>
      </c>
      <c r="CK74" s="100">
        <v>5644.8</v>
      </c>
      <c r="CL74" s="100">
        <v>15</v>
      </c>
      <c r="CM74" s="100">
        <v>6048</v>
      </c>
      <c r="CN74" s="100">
        <v>15</v>
      </c>
      <c r="CO74" s="100">
        <v>6048</v>
      </c>
      <c r="CP74" s="100">
        <v>11</v>
      </c>
      <c r="CQ74" s="100">
        <v>4435.2</v>
      </c>
      <c r="CR74" s="100">
        <v>12</v>
      </c>
      <c r="CS74" s="100">
        <v>4838.3999999999996</v>
      </c>
      <c r="CT74" s="100">
        <v>17</v>
      </c>
      <c r="CU74" s="100">
        <v>6854.4</v>
      </c>
    </row>
    <row r="75" spans="2:99">
      <c r="C75" s="99" t="s">
        <v>241</v>
      </c>
      <c r="D75" s="100">
        <v>10</v>
      </c>
      <c r="E75" s="100">
        <v>6431.9999999999991</v>
      </c>
      <c r="F75" s="100">
        <v>8</v>
      </c>
      <c r="G75" s="100">
        <v>5145.5999999999995</v>
      </c>
      <c r="H75" s="100">
        <v>9</v>
      </c>
      <c r="I75" s="100">
        <v>5788.7999999999993</v>
      </c>
      <c r="J75" s="100">
        <v>12</v>
      </c>
      <c r="K75" s="100">
        <v>7718.4</v>
      </c>
      <c r="L75" s="100">
        <v>13</v>
      </c>
      <c r="M75" s="100">
        <v>8361.5999999999985</v>
      </c>
      <c r="N75" s="100">
        <v>11</v>
      </c>
      <c r="O75" s="100">
        <v>7075.1999999999989</v>
      </c>
      <c r="P75" s="100">
        <v>11</v>
      </c>
      <c r="Q75" s="100">
        <v>7075.1999999999989</v>
      </c>
      <c r="R75" s="100">
        <v>12</v>
      </c>
      <c r="S75" s="100">
        <v>7718.4</v>
      </c>
      <c r="T75" s="100">
        <v>14</v>
      </c>
      <c r="U75" s="100">
        <v>9004.7999999999993</v>
      </c>
      <c r="V75" s="100">
        <v>14</v>
      </c>
      <c r="W75" s="100">
        <v>9004.7999999999993</v>
      </c>
      <c r="X75" s="100">
        <v>15</v>
      </c>
      <c r="Y75" s="100">
        <v>9647.9999999999982</v>
      </c>
      <c r="Z75" s="100">
        <v>10</v>
      </c>
      <c r="AA75" s="100">
        <v>6431.9999999999991</v>
      </c>
      <c r="AB75" s="100">
        <v>17</v>
      </c>
      <c r="AC75" s="100">
        <v>10934.4</v>
      </c>
      <c r="AD75" s="100">
        <v>14</v>
      </c>
      <c r="AE75" s="100">
        <v>9004.7999999999993</v>
      </c>
      <c r="AF75" s="100">
        <v>14</v>
      </c>
      <c r="AG75" s="100">
        <v>9004.7999999999993</v>
      </c>
      <c r="AH75" s="100">
        <v>10</v>
      </c>
      <c r="AI75" s="100">
        <v>6431.9999999999991</v>
      </c>
      <c r="AJ75" s="100">
        <v>10</v>
      </c>
      <c r="AK75" s="100">
        <v>6431.9999999999991</v>
      </c>
      <c r="AL75" s="100">
        <v>12</v>
      </c>
      <c r="AM75" s="100">
        <v>7718.4</v>
      </c>
      <c r="AN75" s="100">
        <v>10</v>
      </c>
      <c r="AO75" s="100">
        <v>6431.9999999999991</v>
      </c>
      <c r="AP75" s="100">
        <v>9</v>
      </c>
      <c r="AQ75" s="100">
        <v>5788.7999999999993</v>
      </c>
      <c r="AR75" s="100">
        <v>12</v>
      </c>
      <c r="AS75" s="100">
        <v>7718.4</v>
      </c>
      <c r="AT75" s="100">
        <v>10</v>
      </c>
      <c r="AU75" s="100">
        <v>6431.9999999999991</v>
      </c>
      <c r="AV75" s="100">
        <v>11</v>
      </c>
      <c r="AW75" s="100">
        <v>7075.1999999999989</v>
      </c>
      <c r="AX75" s="100">
        <v>14</v>
      </c>
      <c r="AY75" s="100">
        <v>9004.7999999999993</v>
      </c>
      <c r="AZ75" s="100">
        <v>15</v>
      </c>
      <c r="BA75" s="100">
        <v>9647.9999999999982</v>
      </c>
      <c r="BB75" s="100">
        <v>9</v>
      </c>
      <c r="BC75" s="100">
        <v>5788.7999999999993</v>
      </c>
      <c r="BD75" s="100">
        <v>11</v>
      </c>
      <c r="BE75" s="100">
        <v>7075.1999999999989</v>
      </c>
      <c r="BF75" s="100">
        <v>11</v>
      </c>
      <c r="BG75" s="100">
        <v>7075.1999999999989</v>
      </c>
      <c r="BH75" s="100">
        <v>12</v>
      </c>
      <c r="BI75" s="100">
        <v>7718.4</v>
      </c>
      <c r="BJ75" s="100">
        <v>13</v>
      </c>
      <c r="BK75" s="100">
        <v>8361.5999999999985</v>
      </c>
      <c r="BL75" s="100">
        <v>13</v>
      </c>
      <c r="BM75" s="100">
        <v>8361.5999999999985</v>
      </c>
      <c r="BN75" s="100">
        <v>13</v>
      </c>
      <c r="BO75" s="100">
        <v>8361.5999999999985</v>
      </c>
      <c r="BP75" s="100">
        <v>13</v>
      </c>
      <c r="BQ75" s="100">
        <v>8361.5999999999985</v>
      </c>
      <c r="BR75" s="100">
        <v>10</v>
      </c>
      <c r="BS75" s="100">
        <v>6431.9999999999991</v>
      </c>
      <c r="BT75" s="100">
        <v>16</v>
      </c>
      <c r="BU75" s="100">
        <v>10291.199999999999</v>
      </c>
      <c r="BV75" s="100">
        <v>18</v>
      </c>
      <c r="BW75" s="100">
        <v>11577.599999999999</v>
      </c>
      <c r="BX75" s="100">
        <v>18</v>
      </c>
      <c r="BY75" s="100">
        <v>11577.599999999999</v>
      </c>
      <c r="BZ75" s="100">
        <v>17</v>
      </c>
      <c r="CA75" s="100">
        <v>10934.4</v>
      </c>
      <c r="CB75" s="100">
        <v>8</v>
      </c>
      <c r="CC75" s="100">
        <v>5145.5999999999995</v>
      </c>
      <c r="CD75" s="100">
        <v>12</v>
      </c>
      <c r="CE75" s="100">
        <v>7718.4</v>
      </c>
      <c r="CF75" s="100">
        <v>11</v>
      </c>
      <c r="CG75" s="100">
        <v>7075.1999999999989</v>
      </c>
      <c r="CH75" s="100">
        <v>14</v>
      </c>
      <c r="CI75" s="100">
        <v>9004.7999999999993</v>
      </c>
      <c r="CJ75" s="100">
        <v>14</v>
      </c>
      <c r="CK75" s="100">
        <v>9004.7999999999993</v>
      </c>
      <c r="CL75" s="100">
        <v>13</v>
      </c>
      <c r="CM75" s="100">
        <v>8361.5999999999985</v>
      </c>
      <c r="CN75" s="100">
        <v>15</v>
      </c>
      <c r="CO75" s="100">
        <v>9647.9999999999982</v>
      </c>
      <c r="CP75" s="100">
        <v>10</v>
      </c>
      <c r="CQ75" s="100">
        <v>6431.9999999999991</v>
      </c>
      <c r="CR75" s="100">
        <v>12</v>
      </c>
      <c r="CS75" s="100">
        <v>7718.4</v>
      </c>
      <c r="CT75" s="100">
        <v>16</v>
      </c>
      <c r="CU75" s="100">
        <v>10291.199999999999</v>
      </c>
    </row>
    <row r="76" spans="2:99">
      <c r="C76" s="99" t="s">
        <v>242</v>
      </c>
      <c r="D76" s="100">
        <v>10</v>
      </c>
      <c r="E76" s="100">
        <v>7788</v>
      </c>
      <c r="F76" s="100">
        <v>8</v>
      </c>
      <c r="G76" s="100">
        <v>6230.4</v>
      </c>
      <c r="H76" s="100">
        <v>10</v>
      </c>
      <c r="I76" s="100">
        <v>7788</v>
      </c>
      <c r="J76" s="100">
        <v>13</v>
      </c>
      <c r="K76" s="100">
        <v>10124.4</v>
      </c>
      <c r="L76" s="100">
        <v>13</v>
      </c>
      <c r="M76" s="100">
        <v>10124.4</v>
      </c>
      <c r="N76" s="100">
        <v>13</v>
      </c>
      <c r="O76" s="100">
        <v>10124.4</v>
      </c>
      <c r="P76" s="100">
        <v>9</v>
      </c>
      <c r="Q76" s="100">
        <v>7009.2</v>
      </c>
      <c r="R76" s="100">
        <v>12</v>
      </c>
      <c r="S76" s="100">
        <v>9345.5999999999985</v>
      </c>
      <c r="T76" s="100">
        <v>13</v>
      </c>
      <c r="U76" s="100">
        <v>10124.4</v>
      </c>
      <c r="V76" s="100">
        <v>15</v>
      </c>
      <c r="W76" s="100">
        <v>11682</v>
      </c>
      <c r="X76" s="100">
        <v>14</v>
      </c>
      <c r="Y76" s="100">
        <v>10903.199999999999</v>
      </c>
      <c r="Z76" s="100">
        <v>10</v>
      </c>
      <c r="AA76" s="100">
        <v>7788</v>
      </c>
      <c r="AB76" s="100">
        <v>14</v>
      </c>
      <c r="AC76" s="100">
        <v>10903.199999999999</v>
      </c>
      <c r="AD76" s="100">
        <v>16</v>
      </c>
      <c r="AE76" s="100">
        <v>12460.8</v>
      </c>
      <c r="AF76" s="100">
        <v>16</v>
      </c>
      <c r="AG76" s="100">
        <v>12460.8</v>
      </c>
      <c r="AH76" s="100">
        <v>9</v>
      </c>
      <c r="AI76" s="100">
        <v>7009.2</v>
      </c>
      <c r="AJ76" s="100">
        <v>9</v>
      </c>
      <c r="AK76" s="100">
        <v>7009.2</v>
      </c>
      <c r="AL76" s="100">
        <v>11</v>
      </c>
      <c r="AM76" s="100">
        <v>8566.7999999999993</v>
      </c>
      <c r="AN76" s="100">
        <v>10</v>
      </c>
      <c r="AO76" s="100">
        <v>7788</v>
      </c>
      <c r="AP76" s="100">
        <v>8</v>
      </c>
      <c r="AQ76" s="100">
        <v>6230.4</v>
      </c>
      <c r="AR76" s="100">
        <v>12</v>
      </c>
      <c r="AS76" s="100">
        <v>9345.5999999999985</v>
      </c>
      <c r="AT76" s="100">
        <v>9</v>
      </c>
      <c r="AU76" s="100">
        <v>7009.2</v>
      </c>
      <c r="AV76" s="100">
        <v>9</v>
      </c>
      <c r="AW76" s="100">
        <v>7009.2</v>
      </c>
      <c r="AX76" s="100">
        <v>14</v>
      </c>
      <c r="AY76" s="100">
        <v>10903.199999999999</v>
      </c>
      <c r="AZ76" s="100">
        <v>15</v>
      </c>
      <c r="BA76" s="100">
        <v>11682</v>
      </c>
      <c r="BB76" s="100">
        <v>8</v>
      </c>
      <c r="BC76" s="100">
        <v>6230.4</v>
      </c>
      <c r="BD76" s="100">
        <v>12</v>
      </c>
      <c r="BE76" s="100">
        <v>9345.5999999999985</v>
      </c>
      <c r="BF76" s="100">
        <v>12</v>
      </c>
      <c r="BG76" s="100">
        <v>9345.5999999999985</v>
      </c>
      <c r="BH76" s="100">
        <v>12</v>
      </c>
      <c r="BI76" s="100">
        <v>9345.5999999999985</v>
      </c>
      <c r="BJ76" s="100">
        <v>13</v>
      </c>
      <c r="BK76" s="100">
        <v>10124.4</v>
      </c>
      <c r="BL76" s="100">
        <v>12</v>
      </c>
      <c r="BM76" s="100">
        <v>9345.5999999999985</v>
      </c>
      <c r="BN76" s="100">
        <v>12</v>
      </c>
      <c r="BO76" s="100">
        <v>9345.5999999999985</v>
      </c>
      <c r="BP76" s="100">
        <v>11</v>
      </c>
      <c r="BQ76" s="100">
        <v>8566.7999999999993</v>
      </c>
      <c r="BR76" s="100">
        <v>10</v>
      </c>
      <c r="BS76" s="100">
        <v>7788</v>
      </c>
      <c r="BT76" s="100">
        <v>16</v>
      </c>
      <c r="BU76" s="100">
        <v>12460.8</v>
      </c>
      <c r="BV76" s="100">
        <v>15</v>
      </c>
      <c r="BW76" s="100">
        <v>11682</v>
      </c>
      <c r="BX76" s="100">
        <v>15</v>
      </c>
      <c r="BY76" s="100">
        <v>11682</v>
      </c>
      <c r="BZ76" s="100">
        <v>16</v>
      </c>
      <c r="CA76" s="100">
        <v>12460.8</v>
      </c>
      <c r="CB76" s="100">
        <v>9</v>
      </c>
      <c r="CC76" s="100">
        <v>7009.2</v>
      </c>
      <c r="CD76" s="100">
        <v>10</v>
      </c>
      <c r="CE76" s="100">
        <v>7788</v>
      </c>
      <c r="CF76" s="100">
        <v>10</v>
      </c>
      <c r="CG76" s="100">
        <v>7788</v>
      </c>
      <c r="CH76" s="100">
        <v>13</v>
      </c>
      <c r="CI76" s="100">
        <v>10124.4</v>
      </c>
      <c r="CJ76" s="100">
        <v>12</v>
      </c>
      <c r="CK76" s="100">
        <v>9345.5999999999985</v>
      </c>
      <c r="CL76" s="100">
        <v>14</v>
      </c>
      <c r="CM76" s="100">
        <v>10903.199999999999</v>
      </c>
      <c r="CN76" s="100">
        <v>15</v>
      </c>
      <c r="CO76" s="100">
        <v>11682</v>
      </c>
      <c r="CP76" s="100">
        <v>10</v>
      </c>
      <c r="CQ76" s="100">
        <v>7788</v>
      </c>
      <c r="CR76" s="100">
        <v>11</v>
      </c>
      <c r="CS76" s="100">
        <v>8566.7999999999993</v>
      </c>
      <c r="CT76" s="100">
        <v>15</v>
      </c>
      <c r="CU76" s="100">
        <v>11682</v>
      </c>
    </row>
    <row r="77" spans="2:99">
      <c r="C77" s="99" t="s">
        <v>243</v>
      </c>
      <c r="D77" s="100">
        <v>11</v>
      </c>
      <c r="E77" s="100">
        <v>3062.3999999999996</v>
      </c>
      <c r="F77" s="100">
        <v>9</v>
      </c>
      <c r="G77" s="100">
        <v>2505.6</v>
      </c>
      <c r="H77" s="100">
        <v>11</v>
      </c>
      <c r="I77" s="100">
        <v>3062.3999999999996</v>
      </c>
      <c r="J77" s="100">
        <v>13</v>
      </c>
      <c r="K77" s="100">
        <v>3619.2</v>
      </c>
      <c r="L77" s="100">
        <v>14</v>
      </c>
      <c r="M77" s="100">
        <v>3897.5999999999995</v>
      </c>
      <c r="N77" s="100">
        <v>13</v>
      </c>
      <c r="O77" s="100">
        <v>3619.2</v>
      </c>
      <c r="P77" s="100">
        <v>11</v>
      </c>
      <c r="Q77" s="100">
        <v>3062.3999999999996</v>
      </c>
      <c r="R77" s="100">
        <v>11</v>
      </c>
      <c r="S77" s="100">
        <v>3062.3999999999996</v>
      </c>
      <c r="T77" s="100">
        <v>14</v>
      </c>
      <c r="U77" s="100">
        <v>3897.5999999999995</v>
      </c>
      <c r="V77" s="100">
        <v>15</v>
      </c>
      <c r="W77" s="100">
        <v>4176</v>
      </c>
      <c r="X77" s="100">
        <v>16</v>
      </c>
      <c r="Y77" s="100">
        <v>4454.3999999999996</v>
      </c>
      <c r="Z77" s="100">
        <v>10</v>
      </c>
      <c r="AA77" s="100">
        <v>2784</v>
      </c>
      <c r="AB77" s="100">
        <v>16</v>
      </c>
      <c r="AC77" s="100">
        <v>4454.3999999999996</v>
      </c>
      <c r="AD77" s="100">
        <v>14</v>
      </c>
      <c r="AE77" s="100">
        <v>3897.5999999999995</v>
      </c>
      <c r="AF77" s="100">
        <v>14</v>
      </c>
      <c r="AG77" s="100">
        <v>3897.5999999999995</v>
      </c>
      <c r="AH77" s="100">
        <v>11</v>
      </c>
      <c r="AI77" s="100">
        <v>3062.3999999999996</v>
      </c>
      <c r="AJ77" s="100">
        <v>11</v>
      </c>
      <c r="AK77" s="100">
        <v>3062.3999999999996</v>
      </c>
      <c r="AL77" s="100">
        <v>12</v>
      </c>
      <c r="AM77" s="100">
        <v>3340.7999999999997</v>
      </c>
      <c r="AN77" s="100">
        <v>10</v>
      </c>
      <c r="AO77" s="100">
        <v>2784</v>
      </c>
      <c r="AP77" s="100">
        <v>9</v>
      </c>
      <c r="AQ77" s="100">
        <v>2505.6</v>
      </c>
      <c r="AR77" s="100">
        <v>12</v>
      </c>
      <c r="AS77" s="100">
        <v>3340.7999999999997</v>
      </c>
      <c r="AT77" s="100">
        <v>10</v>
      </c>
      <c r="AU77" s="100">
        <v>2784</v>
      </c>
      <c r="AV77" s="100">
        <v>11</v>
      </c>
      <c r="AW77" s="100">
        <v>3062.3999999999996</v>
      </c>
      <c r="AX77" s="100">
        <v>14</v>
      </c>
      <c r="AY77" s="100">
        <v>3897.5999999999995</v>
      </c>
      <c r="AZ77" s="100">
        <v>15</v>
      </c>
      <c r="BA77" s="100">
        <v>4176</v>
      </c>
      <c r="BB77" s="100">
        <v>9</v>
      </c>
      <c r="BC77" s="100">
        <v>2505.6</v>
      </c>
      <c r="BD77" s="100">
        <v>12</v>
      </c>
      <c r="BE77" s="100">
        <v>3340.7999999999997</v>
      </c>
      <c r="BF77" s="100">
        <v>12</v>
      </c>
      <c r="BG77" s="100">
        <v>3340.7999999999997</v>
      </c>
      <c r="BH77" s="100">
        <v>13</v>
      </c>
      <c r="BI77" s="100">
        <v>3619.2</v>
      </c>
      <c r="BJ77" s="100">
        <v>15</v>
      </c>
      <c r="BK77" s="100">
        <v>4176</v>
      </c>
      <c r="BL77" s="100">
        <v>14</v>
      </c>
      <c r="BM77" s="100">
        <v>3897.5999999999995</v>
      </c>
      <c r="BN77" s="100">
        <v>13</v>
      </c>
      <c r="BO77" s="100">
        <v>3619.2</v>
      </c>
      <c r="BP77" s="100">
        <v>14</v>
      </c>
      <c r="BQ77" s="100">
        <v>3897.5999999999995</v>
      </c>
      <c r="BR77" s="100">
        <v>10</v>
      </c>
      <c r="BS77" s="100">
        <v>2784</v>
      </c>
      <c r="BT77" s="100">
        <v>16</v>
      </c>
      <c r="BU77" s="100">
        <v>4454.3999999999996</v>
      </c>
      <c r="BV77" s="100">
        <v>17</v>
      </c>
      <c r="BW77" s="100">
        <v>4732.7999999999993</v>
      </c>
      <c r="BX77" s="100">
        <v>17</v>
      </c>
      <c r="BY77" s="100">
        <v>4732.7999999999993</v>
      </c>
      <c r="BZ77" s="100">
        <v>15</v>
      </c>
      <c r="CA77" s="100">
        <v>4176</v>
      </c>
      <c r="CB77" s="100">
        <v>9</v>
      </c>
      <c r="CC77" s="100">
        <v>2505.6</v>
      </c>
      <c r="CD77" s="100">
        <v>12</v>
      </c>
      <c r="CE77" s="100">
        <v>3340.7999999999997</v>
      </c>
      <c r="CF77" s="100">
        <v>12</v>
      </c>
      <c r="CG77" s="100">
        <v>3340.7999999999997</v>
      </c>
      <c r="CH77" s="100">
        <v>16</v>
      </c>
      <c r="CI77" s="100">
        <v>4454.3999999999996</v>
      </c>
      <c r="CJ77" s="100">
        <v>14</v>
      </c>
      <c r="CK77" s="100">
        <v>3897.5999999999995</v>
      </c>
      <c r="CL77" s="100">
        <v>14</v>
      </c>
      <c r="CM77" s="100">
        <v>3897.5999999999995</v>
      </c>
      <c r="CN77" s="100">
        <v>17</v>
      </c>
      <c r="CO77" s="100">
        <v>4732.7999999999993</v>
      </c>
      <c r="CP77" s="100">
        <v>11</v>
      </c>
      <c r="CQ77" s="100">
        <v>3062.3999999999996</v>
      </c>
      <c r="CR77" s="100">
        <v>12</v>
      </c>
      <c r="CS77" s="100">
        <v>3340.7999999999997</v>
      </c>
      <c r="CT77" s="100">
        <v>19</v>
      </c>
      <c r="CU77" s="100">
        <v>5289.5999999999995</v>
      </c>
    </row>
    <row r="78" spans="2:99">
      <c r="C78" s="99" t="s">
        <v>244</v>
      </c>
      <c r="D78" s="100">
        <v>11</v>
      </c>
      <c r="E78" s="100">
        <v>6072</v>
      </c>
      <c r="F78" s="100">
        <v>10</v>
      </c>
      <c r="G78" s="100">
        <v>5520</v>
      </c>
      <c r="H78" s="100">
        <v>10</v>
      </c>
      <c r="I78" s="100">
        <v>5520</v>
      </c>
      <c r="J78" s="100">
        <v>13</v>
      </c>
      <c r="K78" s="100">
        <v>7176</v>
      </c>
      <c r="L78" s="100">
        <v>15</v>
      </c>
      <c r="M78" s="100">
        <v>8280</v>
      </c>
      <c r="N78" s="100">
        <v>11</v>
      </c>
      <c r="O78" s="100">
        <v>6072</v>
      </c>
      <c r="P78" s="100">
        <v>11</v>
      </c>
      <c r="Q78" s="100">
        <v>6072</v>
      </c>
      <c r="R78" s="100">
        <v>11</v>
      </c>
      <c r="S78" s="100">
        <v>6072</v>
      </c>
      <c r="T78" s="100">
        <v>14</v>
      </c>
      <c r="U78" s="100">
        <v>7728</v>
      </c>
      <c r="V78" s="100">
        <v>15</v>
      </c>
      <c r="W78" s="100">
        <v>8280</v>
      </c>
      <c r="X78" s="100">
        <v>16</v>
      </c>
      <c r="Y78" s="100">
        <v>8832</v>
      </c>
      <c r="Z78" s="100">
        <v>10</v>
      </c>
      <c r="AA78" s="100">
        <v>5520</v>
      </c>
      <c r="AB78" s="100">
        <v>15</v>
      </c>
      <c r="AC78" s="100">
        <v>8280</v>
      </c>
      <c r="AD78" s="100">
        <v>16</v>
      </c>
      <c r="AE78" s="100">
        <v>8832</v>
      </c>
      <c r="AF78" s="100">
        <v>14</v>
      </c>
      <c r="AG78" s="100">
        <v>7728</v>
      </c>
      <c r="AH78" s="100">
        <v>12</v>
      </c>
      <c r="AI78" s="100">
        <v>6624</v>
      </c>
      <c r="AJ78" s="100">
        <v>10</v>
      </c>
      <c r="AK78" s="100">
        <v>5520</v>
      </c>
      <c r="AL78" s="100">
        <v>10</v>
      </c>
      <c r="AM78" s="100">
        <v>5520</v>
      </c>
      <c r="AN78" s="100">
        <v>10</v>
      </c>
      <c r="AO78" s="100">
        <v>5520</v>
      </c>
      <c r="AP78" s="100">
        <v>9</v>
      </c>
      <c r="AQ78" s="100">
        <v>4968</v>
      </c>
      <c r="AR78" s="100">
        <v>12</v>
      </c>
      <c r="AS78" s="100">
        <v>6624</v>
      </c>
      <c r="AT78" s="100">
        <v>9</v>
      </c>
      <c r="AU78" s="100">
        <v>4968</v>
      </c>
      <c r="AV78" s="100">
        <v>11</v>
      </c>
      <c r="AW78" s="100">
        <v>6072</v>
      </c>
      <c r="AX78" s="100">
        <v>14</v>
      </c>
      <c r="AY78" s="100">
        <v>7728</v>
      </c>
      <c r="AZ78" s="100">
        <v>16</v>
      </c>
      <c r="BA78" s="100">
        <v>8832</v>
      </c>
      <c r="BB78" s="100">
        <v>9</v>
      </c>
      <c r="BC78" s="100">
        <v>4968</v>
      </c>
      <c r="BD78" s="100">
        <v>12</v>
      </c>
      <c r="BE78" s="100">
        <v>6624</v>
      </c>
      <c r="BF78" s="100">
        <v>10</v>
      </c>
      <c r="BG78" s="100">
        <v>5520</v>
      </c>
      <c r="BH78" s="100">
        <v>11</v>
      </c>
      <c r="BI78" s="100">
        <v>6072</v>
      </c>
      <c r="BJ78" s="100">
        <v>15</v>
      </c>
      <c r="BK78" s="100">
        <v>8280</v>
      </c>
      <c r="BL78" s="100">
        <v>13</v>
      </c>
      <c r="BM78" s="100">
        <v>7176</v>
      </c>
      <c r="BN78" s="100">
        <v>12</v>
      </c>
      <c r="BO78" s="100">
        <v>6624</v>
      </c>
      <c r="BP78" s="100">
        <v>11</v>
      </c>
      <c r="BQ78" s="100">
        <v>6072</v>
      </c>
      <c r="BR78" s="100">
        <v>10</v>
      </c>
      <c r="BS78" s="100">
        <v>5520</v>
      </c>
      <c r="BT78" s="100">
        <v>15</v>
      </c>
      <c r="BU78" s="100">
        <v>8280</v>
      </c>
      <c r="BV78" s="100">
        <v>17</v>
      </c>
      <c r="BW78" s="100">
        <v>9384</v>
      </c>
      <c r="BX78" s="100">
        <v>17</v>
      </c>
      <c r="BY78" s="100">
        <v>9384</v>
      </c>
      <c r="BZ78" s="100">
        <v>17</v>
      </c>
      <c r="CA78" s="100">
        <v>9384</v>
      </c>
      <c r="CB78" s="100">
        <v>9</v>
      </c>
      <c r="CC78" s="100">
        <v>4968</v>
      </c>
      <c r="CD78" s="100">
        <v>11</v>
      </c>
      <c r="CE78" s="100">
        <v>6072</v>
      </c>
      <c r="CF78" s="100">
        <v>10</v>
      </c>
      <c r="CG78" s="100">
        <v>5520</v>
      </c>
      <c r="CH78" s="100">
        <v>16</v>
      </c>
      <c r="CI78" s="100">
        <v>8832</v>
      </c>
      <c r="CJ78" s="100">
        <v>12</v>
      </c>
      <c r="CK78" s="100">
        <v>6624</v>
      </c>
      <c r="CL78" s="100">
        <v>14</v>
      </c>
      <c r="CM78" s="100">
        <v>7728</v>
      </c>
      <c r="CN78" s="100">
        <v>17</v>
      </c>
      <c r="CO78" s="100">
        <v>9384</v>
      </c>
      <c r="CP78" s="100">
        <v>10</v>
      </c>
      <c r="CQ78" s="100">
        <v>5520</v>
      </c>
      <c r="CR78" s="100">
        <v>12</v>
      </c>
      <c r="CS78" s="100">
        <v>6624</v>
      </c>
      <c r="CT78" s="100">
        <v>18</v>
      </c>
      <c r="CU78" s="100">
        <v>9936</v>
      </c>
    </row>
    <row r="79" spans="2:99">
      <c r="C79" s="99" t="s">
        <v>245</v>
      </c>
      <c r="D79" s="100">
        <v>10</v>
      </c>
      <c r="E79" s="100">
        <v>7571.9999999999991</v>
      </c>
      <c r="F79" s="100">
        <v>10</v>
      </c>
      <c r="G79" s="100">
        <v>7571.9999999999991</v>
      </c>
      <c r="H79" s="100">
        <v>11</v>
      </c>
      <c r="I79" s="100">
        <v>8329.1999999999989</v>
      </c>
      <c r="J79" s="100">
        <v>13</v>
      </c>
      <c r="K79" s="100">
        <v>9843.5999999999985</v>
      </c>
      <c r="L79" s="100">
        <v>13</v>
      </c>
      <c r="M79" s="100">
        <v>9843.5999999999985</v>
      </c>
      <c r="N79" s="100">
        <v>12</v>
      </c>
      <c r="O79" s="100">
        <v>9086.4</v>
      </c>
      <c r="P79" s="100">
        <v>11</v>
      </c>
      <c r="Q79" s="100">
        <v>8329.1999999999989</v>
      </c>
      <c r="R79" s="100">
        <v>12</v>
      </c>
      <c r="S79" s="100">
        <v>9086.4</v>
      </c>
      <c r="T79" s="100">
        <v>14</v>
      </c>
      <c r="U79" s="100">
        <v>10600.8</v>
      </c>
      <c r="V79" s="100">
        <v>13</v>
      </c>
      <c r="W79" s="100">
        <v>9843.5999999999985</v>
      </c>
      <c r="X79" s="100">
        <v>16</v>
      </c>
      <c r="Y79" s="100">
        <v>12115.199999999999</v>
      </c>
      <c r="Z79" s="100">
        <v>10</v>
      </c>
      <c r="AA79" s="100">
        <v>7571.9999999999991</v>
      </c>
      <c r="AB79" s="100">
        <v>14</v>
      </c>
      <c r="AC79" s="100">
        <v>10600.8</v>
      </c>
      <c r="AD79" s="100">
        <v>14</v>
      </c>
      <c r="AE79" s="100">
        <v>10600.8</v>
      </c>
      <c r="AF79" s="100">
        <v>15</v>
      </c>
      <c r="AG79" s="100">
        <v>11357.999999999998</v>
      </c>
      <c r="AH79" s="100">
        <v>11</v>
      </c>
      <c r="AI79" s="100">
        <v>8329.1999999999989</v>
      </c>
      <c r="AJ79" s="100">
        <v>9</v>
      </c>
      <c r="AK79" s="100">
        <v>6814.7999999999993</v>
      </c>
      <c r="AL79" s="100">
        <v>10</v>
      </c>
      <c r="AM79" s="100">
        <v>7571.9999999999991</v>
      </c>
      <c r="AN79" s="100">
        <v>10</v>
      </c>
      <c r="AO79" s="100">
        <v>7571.9999999999991</v>
      </c>
      <c r="AP79" s="100">
        <v>9</v>
      </c>
      <c r="AQ79" s="100">
        <v>6814.7999999999993</v>
      </c>
      <c r="AR79" s="100">
        <v>10</v>
      </c>
      <c r="AS79" s="100">
        <v>7571.9999999999991</v>
      </c>
      <c r="AT79" s="100">
        <v>9</v>
      </c>
      <c r="AU79" s="100">
        <v>6814.7999999999993</v>
      </c>
      <c r="AV79" s="100">
        <v>10</v>
      </c>
      <c r="AW79" s="100">
        <v>7571.9999999999991</v>
      </c>
      <c r="AX79" s="100">
        <v>14</v>
      </c>
      <c r="AY79" s="100">
        <v>10600.8</v>
      </c>
      <c r="AZ79" s="100">
        <v>16</v>
      </c>
      <c r="BA79" s="100">
        <v>12115.199999999999</v>
      </c>
      <c r="BB79" s="100">
        <v>8</v>
      </c>
      <c r="BC79" s="100">
        <v>6057.5999999999995</v>
      </c>
      <c r="BD79" s="100">
        <v>13</v>
      </c>
      <c r="BE79" s="100">
        <v>9843.5999999999985</v>
      </c>
      <c r="BF79" s="100">
        <v>11</v>
      </c>
      <c r="BG79" s="100">
        <v>8329.1999999999989</v>
      </c>
      <c r="BH79" s="100">
        <v>12</v>
      </c>
      <c r="BI79" s="100">
        <v>9086.4</v>
      </c>
      <c r="BJ79" s="100">
        <v>14</v>
      </c>
      <c r="BK79" s="100">
        <v>10600.8</v>
      </c>
      <c r="BL79" s="100">
        <v>12</v>
      </c>
      <c r="BM79" s="100">
        <v>9086.4</v>
      </c>
      <c r="BN79" s="100">
        <v>13</v>
      </c>
      <c r="BO79" s="100">
        <v>9843.5999999999985</v>
      </c>
      <c r="BP79" s="100">
        <v>13</v>
      </c>
      <c r="BQ79" s="100">
        <v>9843.5999999999985</v>
      </c>
      <c r="BR79" s="100">
        <v>9</v>
      </c>
      <c r="BS79" s="100">
        <v>6814.7999999999993</v>
      </c>
      <c r="BT79" s="100">
        <v>15</v>
      </c>
      <c r="BU79" s="100">
        <v>11357.999999999998</v>
      </c>
      <c r="BV79" s="100">
        <v>15</v>
      </c>
      <c r="BW79" s="100">
        <v>11357.999999999998</v>
      </c>
      <c r="BX79" s="100">
        <v>18</v>
      </c>
      <c r="BY79" s="100">
        <v>13629.599999999999</v>
      </c>
      <c r="BZ79" s="100">
        <v>15</v>
      </c>
      <c r="CA79" s="100">
        <v>11357.999999999998</v>
      </c>
      <c r="CB79" s="100">
        <v>9</v>
      </c>
      <c r="CC79" s="100">
        <v>6814.7999999999993</v>
      </c>
      <c r="CD79" s="100">
        <v>12</v>
      </c>
      <c r="CE79" s="100">
        <v>9086.4</v>
      </c>
      <c r="CF79" s="100">
        <v>11</v>
      </c>
      <c r="CG79" s="100">
        <v>8329.1999999999989</v>
      </c>
      <c r="CH79" s="100">
        <v>15</v>
      </c>
      <c r="CI79" s="100">
        <v>11357.999999999998</v>
      </c>
      <c r="CJ79" s="100">
        <v>15</v>
      </c>
      <c r="CK79" s="100">
        <v>11357.999999999998</v>
      </c>
      <c r="CL79" s="100">
        <v>14</v>
      </c>
      <c r="CM79" s="100">
        <v>10600.8</v>
      </c>
      <c r="CN79" s="100">
        <v>16</v>
      </c>
      <c r="CO79" s="100">
        <v>12115.199999999999</v>
      </c>
      <c r="CP79" s="100">
        <v>10</v>
      </c>
      <c r="CQ79" s="100">
        <v>7571.9999999999991</v>
      </c>
      <c r="CR79" s="100">
        <v>12</v>
      </c>
      <c r="CS79" s="100">
        <v>9086.4</v>
      </c>
      <c r="CT79" s="100">
        <v>16</v>
      </c>
      <c r="CU79" s="100">
        <v>12115.199999999999</v>
      </c>
    </row>
    <row r="80" spans="2:99">
      <c r="C80" s="99" t="s">
        <v>246</v>
      </c>
      <c r="D80" s="100">
        <v>9</v>
      </c>
      <c r="E80" s="100">
        <v>7246.7999999999993</v>
      </c>
      <c r="F80" s="100">
        <v>9</v>
      </c>
      <c r="G80" s="100">
        <v>7246.7999999999993</v>
      </c>
      <c r="H80" s="100">
        <v>10</v>
      </c>
      <c r="I80" s="100">
        <v>8051.9999999999991</v>
      </c>
      <c r="J80" s="100">
        <v>13</v>
      </c>
      <c r="K80" s="100">
        <v>10467.599999999999</v>
      </c>
      <c r="L80" s="100">
        <v>13</v>
      </c>
      <c r="M80" s="100">
        <v>10467.599999999999</v>
      </c>
      <c r="N80" s="100">
        <v>12</v>
      </c>
      <c r="O80" s="100">
        <v>9662.4</v>
      </c>
      <c r="P80" s="100">
        <v>10</v>
      </c>
      <c r="Q80" s="100">
        <v>8051.9999999999991</v>
      </c>
      <c r="R80" s="100">
        <v>12</v>
      </c>
      <c r="S80" s="100">
        <v>9662.4</v>
      </c>
      <c r="T80" s="100">
        <v>13</v>
      </c>
      <c r="U80" s="100">
        <v>10467.599999999999</v>
      </c>
      <c r="V80" s="100">
        <v>13</v>
      </c>
      <c r="W80" s="100">
        <v>10467.599999999999</v>
      </c>
      <c r="X80" s="100">
        <v>13</v>
      </c>
      <c r="Y80" s="100">
        <v>10467.599999999999</v>
      </c>
      <c r="Z80" s="100">
        <v>10</v>
      </c>
      <c r="AA80" s="100">
        <v>8051.9999999999991</v>
      </c>
      <c r="AB80" s="100">
        <v>15</v>
      </c>
      <c r="AC80" s="100">
        <v>12077.999999999998</v>
      </c>
      <c r="AD80" s="100">
        <v>14</v>
      </c>
      <c r="AE80" s="100">
        <v>11272.8</v>
      </c>
      <c r="AF80" s="100">
        <v>16</v>
      </c>
      <c r="AG80" s="100">
        <v>12883.199999999999</v>
      </c>
      <c r="AH80" s="100">
        <v>10</v>
      </c>
      <c r="AI80" s="100">
        <v>8051.9999999999991</v>
      </c>
      <c r="AJ80" s="100">
        <v>9</v>
      </c>
      <c r="AK80" s="100">
        <v>7246.7999999999993</v>
      </c>
      <c r="AL80" s="100">
        <v>11</v>
      </c>
      <c r="AM80" s="100">
        <v>8857.1999999999989</v>
      </c>
      <c r="AN80" s="100">
        <v>9</v>
      </c>
      <c r="AO80" s="100">
        <v>7246.7999999999993</v>
      </c>
      <c r="AP80" s="100">
        <v>9</v>
      </c>
      <c r="AQ80" s="100">
        <v>7246.7999999999993</v>
      </c>
      <c r="AR80" s="100">
        <v>10</v>
      </c>
      <c r="AS80" s="100">
        <v>8051.9999999999991</v>
      </c>
      <c r="AT80" s="100">
        <v>9</v>
      </c>
      <c r="AU80" s="100">
        <v>7246.7999999999993</v>
      </c>
      <c r="AV80" s="100">
        <v>9</v>
      </c>
      <c r="AW80" s="100">
        <v>7246.7999999999993</v>
      </c>
      <c r="AX80" s="100">
        <v>14</v>
      </c>
      <c r="AY80" s="100">
        <v>11272.8</v>
      </c>
      <c r="AZ80" s="100">
        <v>14</v>
      </c>
      <c r="BA80" s="100">
        <v>11272.8</v>
      </c>
      <c r="BB80" s="100">
        <v>7</v>
      </c>
      <c r="BC80" s="100">
        <v>5636.4</v>
      </c>
      <c r="BD80" s="100">
        <v>11</v>
      </c>
      <c r="BE80" s="100">
        <v>8857.1999999999989</v>
      </c>
      <c r="BF80" s="100">
        <v>12</v>
      </c>
      <c r="BG80" s="100">
        <v>9662.4</v>
      </c>
      <c r="BH80" s="100">
        <v>12</v>
      </c>
      <c r="BI80" s="100">
        <v>9662.4</v>
      </c>
      <c r="BJ80" s="100">
        <v>15</v>
      </c>
      <c r="BK80" s="100">
        <v>12077.999999999998</v>
      </c>
      <c r="BL80" s="100">
        <v>11</v>
      </c>
      <c r="BM80" s="100">
        <v>8857.1999999999989</v>
      </c>
      <c r="BN80" s="100">
        <v>12</v>
      </c>
      <c r="BO80" s="100">
        <v>9662.4</v>
      </c>
      <c r="BP80" s="100">
        <v>13</v>
      </c>
      <c r="BQ80" s="100">
        <v>10467.599999999999</v>
      </c>
      <c r="BR80" s="100">
        <v>9</v>
      </c>
      <c r="BS80" s="100">
        <v>7246.7999999999993</v>
      </c>
      <c r="BT80" s="100">
        <v>14</v>
      </c>
      <c r="BU80" s="100">
        <v>11272.8</v>
      </c>
      <c r="BV80" s="100">
        <v>16</v>
      </c>
      <c r="BW80" s="100">
        <v>12883.199999999999</v>
      </c>
      <c r="BX80" s="100">
        <v>15</v>
      </c>
      <c r="BY80" s="100">
        <v>12077.999999999998</v>
      </c>
      <c r="BZ80" s="100">
        <v>15</v>
      </c>
      <c r="CA80" s="100">
        <v>12077.999999999998</v>
      </c>
      <c r="CB80" s="100">
        <v>9</v>
      </c>
      <c r="CC80" s="100">
        <v>7246.7999999999993</v>
      </c>
      <c r="CD80" s="100">
        <v>11</v>
      </c>
      <c r="CE80" s="100">
        <v>8857.1999999999989</v>
      </c>
      <c r="CF80" s="100">
        <v>10</v>
      </c>
      <c r="CG80" s="100">
        <v>8051.9999999999991</v>
      </c>
      <c r="CH80" s="100">
        <v>13</v>
      </c>
      <c r="CI80" s="100">
        <v>10467.599999999999</v>
      </c>
      <c r="CJ80" s="100">
        <v>13</v>
      </c>
      <c r="CK80" s="100">
        <v>10467.599999999999</v>
      </c>
      <c r="CL80" s="100">
        <v>15</v>
      </c>
      <c r="CM80" s="100">
        <v>12077.999999999998</v>
      </c>
      <c r="CN80" s="100">
        <v>17</v>
      </c>
      <c r="CO80" s="100">
        <v>13688.4</v>
      </c>
      <c r="CP80" s="100">
        <v>10</v>
      </c>
      <c r="CQ80" s="100">
        <v>8051.9999999999991</v>
      </c>
      <c r="CR80" s="100">
        <v>11</v>
      </c>
      <c r="CS80" s="100">
        <v>8857.1999999999989</v>
      </c>
      <c r="CT80" s="100">
        <v>18</v>
      </c>
      <c r="CU80" s="100">
        <v>14493.599999999999</v>
      </c>
    </row>
    <row r="81" spans="2:99">
      <c r="C81" s="99" t="s">
        <v>247</v>
      </c>
      <c r="D81" s="100">
        <v>10</v>
      </c>
      <c r="E81" s="100">
        <v>7536</v>
      </c>
      <c r="F81" s="100">
        <v>9</v>
      </c>
      <c r="G81" s="100">
        <v>6782.4000000000005</v>
      </c>
      <c r="H81" s="100">
        <v>10</v>
      </c>
      <c r="I81" s="100">
        <v>7536</v>
      </c>
      <c r="J81" s="100">
        <v>13</v>
      </c>
      <c r="K81" s="100">
        <v>9796.8000000000011</v>
      </c>
      <c r="L81" s="100">
        <v>14</v>
      </c>
      <c r="M81" s="100">
        <v>10550.4</v>
      </c>
      <c r="N81" s="100">
        <v>11</v>
      </c>
      <c r="O81" s="100">
        <v>8289.6</v>
      </c>
      <c r="P81" s="100">
        <v>11</v>
      </c>
      <c r="Q81" s="100">
        <v>8289.6</v>
      </c>
      <c r="R81" s="100">
        <v>10</v>
      </c>
      <c r="S81" s="100">
        <v>7536</v>
      </c>
      <c r="T81" s="100">
        <v>15</v>
      </c>
      <c r="U81" s="100">
        <v>11304</v>
      </c>
      <c r="V81" s="100">
        <v>13</v>
      </c>
      <c r="W81" s="100">
        <v>9796.8000000000011</v>
      </c>
      <c r="X81" s="100">
        <v>15</v>
      </c>
      <c r="Y81" s="100">
        <v>11304</v>
      </c>
      <c r="Z81" s="100">
        <v>9</v>
      </c>
      <c r="AA81" s="100">
        <v>6782.4000000000005</v>
      </c>
      <c r="AB81" s="100">
        <v>15</v>
      </c>
      <c r="AC81" s="100">
        <v>11304</v>
      </c>
      <c r="AD81" s="100">
        <v>15</v>
      </c>
      <c r="AE81" s="100">
        <v>11304</v>
      </c>
      <c r="AF81" s="100">
        <v>15</v>
      </c>
      <c r="AG81" s="100">
        <v>11304</v>
      </c>
      <c r="AH81" s="100">
        <v>10</v>
      </c>
      <c r="AI81" s="100">
        <v>7536</v>
      </c>
      <c r="AJ81" s="100">
        <v>9</v>
      </c>
      <c r="AK81" s="100">
        <v>6782.4000000000005</v>
      </c>
      <c r="AL81" s="100">
        <v>10</v>
      </c>
      <c r="AM81" s="100">
        <v>7536</v>
      </c>
      <c r="AN81" s="100">
        <v>8</v>
      </c>
      <c r="AO81" s="100">
        <v>6028.8</v>
      </c>
      <c r="AP81" s="100">
        <v>9</v>
      </c>
      <c r="AQ81" s="100">
        <v>6782.4000000000005</v>
      </c>
      <c r="AR81" s="100">
        <v>11</v>
      </c>
      <c r="AS81" s="100">
        <v>8289.6</v>
      </c>
      <c r="AT81" s="100">
        <v>9</v>
      </c>
      <c r="AU81" s="100">
        <v>6782.4000000000005</v>
      </c>
      <c r="AV81" s="100">
        <v>10</v>
      </c>
      <c r="AW81" s="100">
        <v>7536</v>
      </c>
      <c r="AX81" s="100">
        <v>13</v>
      </c>
      <c r="AY81" s="100">
        <v>9796.8000000000011</v>
      </c>
      <c r="AZ81" s="100">
        <v>16</v>
      </c>
      <c r="BA81" s="100">
        <v>12057.6</v>
      </c>
      <c r="BB81" s="100">
        <v>7</v>
      </c>
      <c r="BC81" s="100">
        <v>5275.2</v>
      </c>
      <c r="BD81" s="100">
        <v>13</v>
      </c>
      <c r="BE81" s="100">
        <v>9796.8000000000011</v>
      </c>
      <c r="BF81" s="100">
        <v>12</v>
      </c>
      <c r="BG81" s="100">
        <v>9043.2000000000007</v>
      </c>
      <c r="BH81" s="100">
        <v>12</v>
      </c>
      <c r="BI81" s="100">
        <v>9043.2000000000007</v>
      </c>
      <c r="BJ81" s="100">
        <v>15</v>
      </c>
      <c r="BK81" s="100">
        <v>11304</v>
      </c>
      <c r="BL81" s="100">
        <v>12</v>
      </c>
      <c r="BM81" s="100">
        <v>9043.2000000000007</v>
      </c>
      <c r="BN81" s="100">
        <v>13</v>
      </c>
      <c r="BO81" s="100">
        <v>9796.8000000000011</v>
      </c>
      <c r="BP81" s="100">
        <v>12</v>
      </c>
      <c r="BQ81" s="100">
        <v>9043.2000000000007</v>
      </c>
      <c r="BR81" s="100">
        <v>10</v>
      </c>
      <c r="BS81" s="100">
        <v>7536</v>
      </c>
      <c r="BT81" s="100">
        <v>15</v>
      </c>
      <c r="BU81" s="100">
        <v>11304</v>
      </c>
      <c r="BV81" s="100">
        <v>16</v>
      </c>
      <c r="BW81" s="100">
        <v>12057.6</v>
      </c>
      <c r="BX81" s="100">
        <v>18</v>
      </c>
      <c r="BY81" s="100">
        <v>13564.800000000001</v>
      </c>
      <c r="BZ81" s="100">
        <v>15</v>
      </c>
      <c r="CA81" s="100">
        <v>11304</v>
      </c>
      <c r="CB81" s="100">
        <v>9</v>
      </c>
      <c r="CC81" s="100">
        <v>6782.4000000000005</v>
      </c>
      <c r="CD81" s="100">
        <v>11</v>
      </c>
      <c r="CE81" s="100">
        <v>8289.6</v>
      </c>
      <c r="CF81" s="100">
        <v>12</v>
      </c>
      <c r="CG81" s="100">
        <v>9043.2000000000007</v>
      </c>
      <c r="CH81" s="100">
        <v>15</v>
      </c>
      <c r="CI81" s="100">
        <v>11304</v>
      </c>
      <c r="CJ81" s="100">
        <v>13</v>
      </c>
      <c r="CK81" s="100">
        <v>9796.8000000000011</v>
      </c>
      <c r="CL81" s="100">
        <v>15</v>
      </c>
      <c r="CM81" s="100">
        <v>11304</v>
      </c>
      <c r="CN81" s="100">
        <v>16</v>
      </c>
      <c r="CO81" s="100">
        <v>12057.6</v>
      </c>
      <c r="CP81" s="100">
        <v>9</v>
      </c>
      <c r="CQ81" s="100">
        <v>6782.4000000000005</v>
      </c>
      <c r="CR81" s="100">
        <v>11</v>
      </c>
      <c r="CS81" s="100">
        <v>8289.6</v>
      </c>
      <c r="CT81" s="100">
        <v>15</v>
      </c>
      <c r="CU81" s="100">
        <v>11304</v>
      </c>
    </row>
    <row r="82" spans="2:99">
      <c r="C82" s="99" t="s">
        <v>248</v>
      </c>
      <c r="D82" s="100">
        <v>11</v>
      </c>
      <c r="E82" s="100">
        <v>5596.7999999999993</v>
      </c>
      <c r="F82" s="100">
        <v>9</v>
      </c>
      <c r="G82" s="100">
        <v>4579.1999999999989</v>
      </c>
      <c r="H82" s="100">
        <v>11</v>
      </c>
      <c r="I82" s="100">
        <v>5596.7999999999993</v>
      </c>
      <c r="J82" s="100">
        <v>12</v>
      </c>
      <c r="K82" s="100">
        <v>6105.5999999999985</v>
      </c>
      <c r="L82" s="100">
        <v>15</v>
      </c>
      <c r="M82" s="100">
        <v>7631.9999999999982</v>
      </c>
      <c r="N82" s="100">
        <v>12</v>
      </c>
      <c r="O82" s="100">
        <v>6105.5999999999985</v>
      </c>
      <c r="P82" s="100">
        <v>11</v>
      </c>
      <c r="Q82" s="100">
        <v>5596.7999999999993</v>
      </c>
      <c r="R82" s="100">
        <v>11</v>
      </c>
      <c r="S82" s="100">
        <v>5596.7999999999993</v>
      </c>
      <c r="T82" s="100">
        <v>14</v>
      </c>
      <c r="U82" s="100">
        <v>7123.1999999999989</v>
      </c>
      <c r="V82" s="100">
        <v>15</v>
      </c>
      <c r="W82" s="100">
        <v>7631.9999999999982</v>
      </c>
      <c r="X82" s="100">
        <v>15</v>
      </c>
      <c r="Y82" s="100">
        <v>7631.9999999999982</v>
      </c>
      <c r="Z82" s="100">
        <v>10</v>
      </c>
      <c r="AA82" s="100">
        <v>5087.9999999999991</v>
      </c>
      <c r="AB82" s="100">
        <v>15</v>
      </c>
      <c r="AC82" s="100">
        <v>7631.9999999999982</v>
      </c>
      <c r="AD82" s="100">
        <v>15</v>
      </c>
      <c r="AE82" s="100">
        <v>7631.9999999999982</v>
      </c>
      <c r="AF82" s="100">
        <v>14</v>
      </c>
      <c r="AG82" s="100">
        <v>7123.1999999999989</v>
      </c>
      <c r="AH82" s="100">
        <v>11</v>
      </c>
      <c r="AI82" s="100">
        <v>5596.7999999999993</v>
      </c>
      <c r="AJ82" s="100">
        <v>10</v>
      </c>
      <c r="AK82" s="100">
        <v>5087.9999999999991</v>
      </c>
      <c r="AL82" s="100">
        <v>12</v>
      </c>
      <c r="AM82" s="100">
        <v>6105.5999999999985</v>
      </c>
      <c r="AN82" s="100">
        <v>10</v>
      </c>
      <c r="AO82" s="100">
        <v>5087.9999999999991</v>
      </c>
      <c r="AP82" s="100">
        <v>8</v>
      </c>
      <c r="AQ82" s="100">
        <v>4070.3999999999992</v>
      </c>
      <c r="AR82" s="100">
        <v>12</v>
      </c>
      <c r="AS82" s="100">
        <v>6105.5999999999985</v>
      </c>
      <c r="AT82" s="100">
        <v>9</v>
      </c>
      <c r="AU82" s="100">
        <v>4579.1999999999989</v>
      </c>
      <c r="AV82" s="100">
        <v>10</v>
      </c>
      <c r="AW82" s="100">
        <v>5087.9999999999991</v>
      </c>
      <c r="AX82" s="100">
        <v>14</v>
      </c>
      <c r="AY82" s="100">
        <v>7123.1999999999989</v>
      </c>
      <c r="AZ82" s="100">
        <v>15</v>
      </c>
      <c r="BA82" s="100">
        <v>7631.9999999999982</v>
      </c>
      <c r="BB82" s="100">
        <v>9</v>
      </c>
      <c r="BC82" s="100">
        <v>4579.1999999999989</v>
      </c>
      <c r="BD82" s="100">
        <v>13</v>
      </c>
      <c r="BE82" s="100">
        <v>6614.3999999999987</v>
      </c>
      <c r="BF82" s="100">
        <v>10</v>
      </c>
      <c r="BG82" s="100">
        <v>5087.9999999999991</v>
      </c>
      <c r="BH82" s="100">
        <v>11</v>
      </c>
      <c r="BI82" s="100">
        <v>5596.7999999999993</v>
      </c>
      <c r="BJ82" s="100">
        <v>13</v>
      </c>
      <c r="BK82" s="100">
        <v>6614.3999999999987</v>
      </c>
      <c r="BL82" s="100">
        <v>12</v>
      </c>
      <c r="BM82" s="100">
        <v>6105.5999999999985</v>
      </c>
      <c r="BN82" s="100">
        <v>12</v>
      </c>
      <c r="BO82" s="100">
        <v>6105.5999999999985</v>
      </c>
      <c r="BP82" s="100">
        <v>12</v>
      </c>
      <c r="BQ82" s="100">
        <v>6105.5999999999985</v>
      </c>
      <c r="BR82" s="100">
        <v>11</v>
      </c>
      <c r="BS82" s="100">
        <v>5596.7999999999993</v>
      </c>
      <c r="BT82" s="100">
        <v>15</v>
      </c>
      <c r="BU82" s="100">
        <v>7631.9999999999982</v>
      </c>
      <c r="BV82" s="100">
        <v>17</v>
      </c>
      <c r="BW82" s="100">
        <v>8649.5999999999985</v>
      </c>
      <c r="BX82" s="100">
        <v>17</v>
      </c>
      <c r="BY82" s="100">
        <v>8649.5999999999985</v>
      </c>
      <c r="BZ82" s="100">
        <v>15</v>
      </c>
      <c r="CA82" s="100">
        <v>7631.9999999999982</v>
      </c>
      <c r="CB82" s="100">
        <v>9</v>
      </c>
      <c r="CC82" s="100">
        <v>4579.1999999999989</v>
      </c>
      <c r="CD82" s="100">
        <v>12</v>
      </c>
      <c r="CE82" s="100">
        <v>6105.5999999999985</v>
      </c>
      <c r="CF82" s="100">
        <v>11</v>
      </c>
      <c r="CG82" s="100">
        <v>5596.7999999999993</v>
      </c>
      <c r="CH82" s="100">
        <v>15</v>
      </c>
      <c r="CI82" s="100">
        <v>7631.9999999999982</v>
      </c>
      <c r="CJ82" s="100">
        <v>12</v>
      </c>
      <c r="CK82" s="100">
        <v>6105.5999999999985</v>
      </c>
      <c r="CL82" s="100">
        <v>13</v>
      </c>
      <c r="CM82" s="100">
        <v>6614.3999999999987</v>
      </c>
      <c r="CN82" s="100">
        <v>16</v>
      </c>
      <c r="CO82" s="100">
        <v>8140.7999999999984</v>
      </c>
      <c r="CP82" s="100">
        <v>10</v>
      </c>
      <c r="CQ82" s="100">
        <v>5087.9999999999991</v>
      </c>
      <c r="CR82" s="100">
        <v>11</v>
      </c>
      <c r="CS82" s="100">
        <v>5596.7999999999993</v>
      </c>
      <c r="CT82" s="100">
        <v>15</v>
      </c>
      <c r="CU82" s="100">
        <v>7631.9999999999982</v>
      </c>
    </row>
    <row r="83" spans="2:99">
      <c r="C83" s="99" t="s">
        <v>249</v>
      </c>
      <c r="D83" s="100">
        <v>11</v>
      </c>
      <c r="E83" s="100">
        <v>9464.4</v>
      </c>
      <c r="F83" s="100">
        <v>9</v>
      </c>
      <c r="G83" s="100">
        <v>7743.5999999999995</v>
      </c>
      <c r="H83" s="100">
        <v>9</v>
      </c>
      <c r="I83" s="100">
        <v>7743.5999999999995</v>
      </c>
      <c r="J83" s="100">
        <v>12</v>
      </c>
      <c r="K83" s="100">
        <v>10324.799999999999</v>
      </c>
      <c r="L83" s="100">
        <v>13</v>
      </c>
      <c r="M83" s="100">
        <v>11185.199999999999</v>
      </c>
      <c r="N83" s="100">
        <v>12</v>
      </c>
      <c r="O83" s="100">
        <v>10324.799999999999</v>
      </c>
      <c r="P83" s="100">
        <v>10</v>
      </c>
      <c r="Q83" s="100">
        <v>8604</v>
      </c>
      <c r="R83" s="100">
        <v>12</v>
      </c>
      <c r="S83" s="100">
        <v>10324.799999999999</v>
      </c>
      <c r="T83" s="100">
        <v>14</v>
      </c>
      <c r="U83" s="100">
        <v>12045.6</v>
      </c>
      <c r="V83" s="100">
        <v>13</v>
      </c>
      <c r="W83" s="100">
        <v>11185.199999999999</v>
      </c>
      <c r="X83" s="100">
        <v>15</v>
      </c>
      <c r="Y83" s="100">
        <v>12906</v>
      </c>
      <c r="Z83" s="100">
        <v>10</v>
      </c>
      <c r="AA83" s="100">
        <v>8604</v>
      </c>
      <c r="AB83" s="100">
        <v>14</v>
      </c>
      <c r="AC83" s="100">
        <v>12045.6</v>
      </c>
      <c r="AD83" s="100">
        <v>15</v>
      </c>
      <c r="AE83" s="100">
        <v>12906</v>
      </c>
      <c r="AF83" s="100">
        <v>15</v>
      </c>
      <c r="AG83" s="100">
        <v>12906</v>
      </c>
      <c r="AH83" s="100">
        <v>9</v>
      </c>
      <c r="AI83" s="100">
        <v>7743.5999999999995</v>
      </c>
      <c r="AJ83" s="100">
        <v>10</v>
      </c>
      <c r="AK83" s="100">
        <v>8604</v>
      </c>
      <c r="AL83" s="100">
        <v>11</v>
      </c>
      <c r="AM83" s="100">
        <v>9464.4</v>
      </c>
      <c r="AN83" s="100">
        <v>10</v>
      </c>
      <c r="AO83" s="100">
        <v>8604</v>
      </c>
      <c r="AP83" s="100">
        <v>8</v>
      </c>
      <c r="AQ83" s="100">
        <v>6883.2</v>
      </c>
      <c r="AR83" s="100">
        <v>12</v>
      </c>
      <c r="AS83" s="100">
        <v>10324.799999999999</v>
      </c>
      <c r="AT83" s="100">
        <v>9</v>
      </c>
      <c r="AU83" s="100">
        <v>7743.5999999999995</v>
      </c>
      <c r="AV83" s="100">
        <v>10</v>
      </c>
      <c r="AW83" s="100">
        <v>8604</v>
      </c>
      <c r="AX83" s="100">
        <v>13</v>
      </c>
      <c r="AY83" s="100">
        <v>11185.199999999999</v>
      </c>
      <c r="AZ83" s="100">
        <v>15</v>
      </c>
      <c r="BA83" s="100">
        <v>12906</v>
      </c>
      <c r="BB83" s="100">
        <v>9</v>
      </c>
      <c r="BC83" s="100">
        <v>7743.5999999999995</v>
      </c>
      <c r="BD83" s="100">
        <v>11</v>
      </c>
      <c r="BE83" s="100">
        <v>9464.4</v>
      </c>
      <c r="BF83" s="100">
        <v>12</v>
      </c>
      <c r="BG83" s="100">
        <v>10324.799999999999</v>
      </c>
      <c r="BH83" s="100">
        <v>12</v>
      </c>
      <c r="BI83" s="100">
        <v>10324.799999999999</v>
      </c>
      <c r="BJ83" s="100">
        <v>14</v>
      </c>
      <c r="BK83" s="100">
        <v>12045.6</v>
      </c>
      <c r="BL83" s="100">
        <v>13</v>
      </c>
      <c r="BM83" s="100">
        <v>11185.199999999999</v>
      </c>
      <c r="BN83" s="100">
        <v>11</v>
      </c>
      <c r="BO83" s="100">
        <v>9464.4</v>
      </c>
      <c r="BP83" s="100">
        <v>11</v>
      </c>
      <c r="BQ83" s="100">
        <v>9464.4</v>
      </c>
      <c r="BR83" s="100">
        <v>9</v>
      </c>
      <c r="BS83" s="100">
        <v>7743.5999999999995</v>
      </c>
      <c r="BT83" s="100">
        <v>17</v>
      </c>
      <c r="BU83" s="100">
        <v>14626.8</v>
      </c>
      <c r="BV83" s="100">
        <v>17</v>
      </c>
      <c r="BW83" s="100">
        <v>14626.8</v>
      </c>
      <c r="BX83" s="100">
        <v>15</v>
      </c>
      <c r="BY83" s="100">
        <v>12906</v>
      </c>
      <c r="BZ83" s="100">
        <v>16</v>
      </c>
      <c r="CA83" s="100">
        <v>13766.4</v>
      </c>
      <c r="CB83" s="100">
        <v>9</v>
      </c>
      <c r="CC83" s="100">
        <v>7743.5999999999995</v>
      </c>
      <c r="CD83" s="100">
        <v>12</v>
      </c>
      <c r="CE83" s="100">
        <v>10324.799999999999</v>
      </c>
      <c r="CF83" s="100">
        <v>10</v>
      </c>
      <c r="CG83" s="100">
        <v>8604</v>
      </c>
      <c r="CH83" s="100">
        <v>15</v>
      </c>
      <c r="CI83" s="100">
        <v>12906</v>
      </c>
      <c r="CJ83" s="100">
        <v>13</v>
      </c>
      <c r="CK83" s="100">
        <v>11185.199999999999</v>
      </c>
      <c r="CL83" s="100">
        <v>13</v>
      </c>
      <c r="CM83" s="100">
        <v>11185.199999999999</v>
      </c>
      <c r="CN83" s="100">
        <v>16</v>
      </c>
      <c r="CO83" s="100">
        <v>13766.4</v>
      </c>
      <c r="CP83" s="100">
        <v>9</v>
      </c>
      <c r="CQ83" s="100">
        <v>7743.5999999999995</v>
      </c>
      <c r="CR83" s="100">
        <v>12</v>
      </c>
      <c r="CS83" s="100">
        <v>10324.799999999999</v>
      </c>
      <c r="CT83" s="100">
        <v>17</v>
      </c>
      <c r="CU83" s="100">
        <v>14626.8</v>
      </c>
    </row>
    <row r="84" spans="2:99">
      <c r="C84" s="99" t="s">
        <v>250</v>
      </c>
      <c r="D84" s="100">
        <v>10</v>
      </c>
      <c r="E84" s="100">
        <v>7811.9999999999991</v>
      </c>
      <c r="F84" s="100">
        <v>8</v>
      </c>
      <c r="G84" s="100">
        <v>6249.5999999999995</v>
      </c>
      <c r="H84" s="100">
        <v>9</v>
      </c>
      <c r="I84" s="100">
        <v>7030.7999999999993</v>
      </c>
      <c r="J84" s="100">
        <v>13</v>
      </c>
      <c r="K84" s="100">
        <v>10155.599999999999</v>
      </c>
      <c r="L84" s="100">
        <v>14</v>
      </c>
      <c r="M84" s="100">
        <v>10936.8</v>
      </c>
      <c r="N84" s="100">
        <v>12</v>
      </c>
      <c r="O84" s="100">
        <v>9374.4</v>
      </c>
      <c r="P84" s="100">
        <v>10</v>
      </c>
      <c r="Q84" s="100">
        <v>7811.9999999999991</v>
      </c>
      <c r="R84" s="100">
        <v>10</v>
      </c>
      <c r="S84" s="100">
        <v>7811.9999999999991</v>
      </c>
      <c r="T84" s="100">
        <v>14</v>
      </c>
      <c r="U84" s="100">
        <v>10936.8</v>
      </c>
      <c r="V84" s="100">
        <v>13</v>
      </c>
      <c r="W84" s="100">
        <v>10155.599999999999</v>
      </c>
      <c r="X84" s="100">
        <v>15</v>
      </c>
      <c r="Y84" s="100">
        <v>11717.999999999998</v>
      </c>
      <c r="Z84" s="100">
        <v>10</v>
      </c>
      <c r="AA84" s="100">
        <v>7811.9999999999991</v>
      </c>
      <c r="AB84" s="100">
        <v>14</v>
      </c>
      <c r="AC84" s="100">
        <v>10936.8</v>
      </c>
      <c r="AD84" s="100">
        <v>13</v>
      </c>
      <c r="AE84" s="100">
        <v>10155.599999999999</v>
      </c>
      <c r="AF84" s="100">
        <v>14</v>
      </c>
      <c r="AG84" s="100">
        <v>10936.8</v>
      </c>
      <c r="AH84" s="100">
        <v>11</v>
      </c>
      <c r="AI84" s="100">
        <v>8593.1999999999989</v>
      </c>
      <c r="AJ84" s="100">
        <v>9</v>
      </c>
      <c r="AK84" s="100">
        <v>7030.7999999999993</v>
      </c>
      <c r="AL84" s="100">
        <v>10</v>
      </c>
      <c r="AM84" s="100">
        <v>7811.9999999999991</v>
      </c>
      <c r="AN84" s="100">
        <v>10</v>
      </c>
      <c r="AO84" s="100">
        <v>7811.9999999999991</v>
      </c>
      <c r="AP84" s="100">
        <v>8</v>
      </c>
      <c r="AQ84" s="100">
        <v>6249.5999999999995</v>
      </c>
      <c r="AR84" s="100">
        <v>12</v>
      </c>
      <c r="AS84" s="100">
        <v>9374.4</v>
      </c>
      <c r="AT84" s="100">
        <v>9</v>
      </c>
      <c r="AU84" s="100">
        <v>7030.7999999999993</v>
      </c>
      <c r="AV84" s="100">
        <v>9</v>
      </c>
      <c r="AW84" s="100">
        <v>7030.7999999999993</v>
      </c>
      <c r="AX84" s="100">
        <v>15</v>
      </c>
      <c r="AY84" s="100">
        <v>11717.999999999998</v>
      </c>
      <c r="AZ84" s="100">
        <v>16</v>
      </c>
      <c r="BA84" s="100">
        <v>12499.199999999999</v>
      </c>
      <c r="BB84" s="100">
        <v>9</v>
      </c>
      <c r="BC84" s="100">
        <v>7030.7999999999993</v>
      </c>
      <c r="BD84" s="100">
        <v>13</v>
      </c>
      <c r="BE84" s="100">
        <v>10155.599999999999</v>
      </c>
      <c r="BF84" s="100">
        <v>11</v>
      </c>
      <c r="BG84" s="100">
        <v>8593.1999999999989</v>
      </c>
      <c r="BH84" s="100">
        <v>11</v>
      </c>
      <c r="BI84" s="100">
        <v>8593.1999999999989</v>
      </c>
      <c r="BJ84" s="100">
        <v>13</v>
      </c>
      <c r="BK84" s="100">
        <v>10155.599999999999</v>
      </c>
      <c r="BL84" s="100">
        <v>11</v>
      </c>
      <c r="BM84" s="100">
        <v>8593.1999999999989</v>
      </c>
      <c r="BN84" s="100">
        <v>12</v>
      </c>
      <c r="BO84" s="100">
        <v>9374.4</v>
      </c>
      <c r="BP84" s="100">
        <v>11</v>
      </c>
      <c r="BQ84" s="100">
        <v>8593.1999999999989</v>
      </c>
      <c r="BR84" s="100">
        <v>10</v>
      </c>
      <c r="BS84" s="100">
        <v>7811.9999999999991</v>
      </c>
      <c r="BT84" s="100">
        <v>17</v>
      </c>
      <c r="BU84" s="100">
        <v>13280.4</v>
      </c>
      <c r="BV84" s="100">
        <v>17</v>
      </c>
      <c r="BW84" s="100">
        <v>13280.4</v>
      </c>
      <c r="BX84" s="100">
        <v>18</v>
      </c>
      <c r="BY84" s="100">
        <v>14061.599999999999</v>
      </c>
      <c r="BZ84" s="100">
        <v>14</v>
      </c>
      <c r="CA84" s="100">
        <v>10936.8</v>
      </c>
      <c r="CB84" s="100">
        <v>8</v>
      </c>
      <c r="CC84" s="100">
        <v>6249.5999999999995</v>
      </c>
      <c r="CD84" s="100">
        <v>10</v>
      </c>
      <c r="CE84" s="100">
        <v>7811.9999999999991</v>
      </c>
      <c r="CF84" s="100">
        <v>11</v>
      </c>
      <c r="CG84" s="100">
        <v>8593.1999999999989</v>
      </c>
      <c r="CH84" s="100">
        <v>14</v>
      </c>
      <c r="CI84" s="100">
        <v>10936.8</v>
      </c>
      <c r="CJ84" s="100">
        <v>14</v>
      </c>
      <c r="CK84" s="100">
        <v>10936.8</v>
      </c>
      <c r="CL84" s="100">
        <v>14</v>
      </c>
      <c r="CM84" s="100">
        <v>10936.8</v>
      </c>
      <c r="CN84" s="100">
        <v>14</v>
      </c>
      <c r="CO84" s="100">
        <v>10936.8</v>
      </c>
      <c r="CP84" s="100">
        <v>9</v>
      </c>
      <c r="CQ84" s="100">
        <v>7030.7999999999993</v>
      </c>
      <c r="CR84" s="100">
        <v>12</v>
      </c>
      <c r="CS84" s="100">
        <v>9374.4</v>
      </c>
      <c r="CT84" s="100">
        <v>15</v>
      </c>
      <c r="CU84" s="100">
        <v>11717.999999999998</v>
      </c>
    </row>
    <row r="85" spans="2:99">
      <c r="C85" s="99" t="s">
        <v>251</v>
      </c>
      <c r="D85" s="100">
        <v>11</v>
      </c>
      <c r="E85" s="100">
        <v>1650</v>
      </c>
      <c r="F85" s="100">
        <v>10</v>
      </c>
      <c r="G85" s="100">
        <v>1500</v>
      </c>
      <c r="H85" s="100">
        <v>10</v>
      </c>
      <c r="I85" s="100">
        <v>1500</v>
      </c>
      <c r="J85" s="100">
        <v>13</v>
      </c>
      <c r="K85" s="100">
        <v>1950</v>
      </c>
      <c r="L85" s="100">
        <v>16</v>
      </c>
      <c r="M85" s="100">
        <v>2400</v>
      </c>
      <c r="N85" s="100">
        <v>13</v>
      </c>
      <c r="O85" s="100">
        <v>1950</v>
      </c>
      <c r="P85" s="100">
        <v>10</v>
      </c>
      <c r="Q85" s="100">
        <v>1500</v>
      </c>
      <c r="R85" s="100">
        <v>11</v>
      </c>
      <c r="S85" s="100">
        <v>1650</v>
      </c>
      <c r="T85" s="100">
        <v>15</v>
      </c>
      <c r="U85" s="100">
        <v>2250</v>
      </c>
      <c r="V85" s="100">
        <v>16</v>
      </c>
      <c r="W85" s="100">
        <v>2400</v>
      </c>
      <c r="X85" s="100">
        <v>16</v>
      </c>
      <c r="Y85" s="100">
        <v>2400</v>
      </c>
      <c r="Z85" s="100">
        <v>10</v>
      </c>
      <c r="AA85" s="100">
        <v>1500</v>
      </c>
      <c r="AB85" s="100">
        <v>15</v>
      </c>
      <c r="AC85" s="100">
        <v>2250</v>
      </c>
      <c r="AD85" s="100">
        <v>16</v>
      </c>
      <c r="AE85" s="100">
        <v>2400</v>
      </c>
      <c r="AF85" s="100">
        <v>16</v>
      </c>
      <c r="AG85" s="100">
        <v>2400</v>
      </c>
      <c r="AH85" s="100">
        <v>12</v>
      </c>
      <c r="AI85" s="100">
        <v>1800</v>
      </c>
      <c r="AJ85" s="100">
        <v>11</v>
      </c>
      <c r="AK85" s="100">
        <v>1650</v>
      </c>
      <c r="AL85" s="100">
        <v>12</v>
      </c>
      <c r="AM85" s="100">
        <v>1800</v>
      </c>
      <c r="AN85" s="100">
        <v>10</v>
      </c>
      <c r="AO85" s="100">
        <v>1500</v>
      </c>
      <c r="AP85" s="100">
        <v>9</v>
      </c>
      <c r="AQ85" s="100">
        <v>1350</v>
      </c>
      <c r="AR85" s="100">
        <v>13</v>
      </c>
      <c r="AS85" s="100">
        <v>1950</v>
      </c>
      <c r="AT85" s="100">
        <v>11</v>
      </c>
      <c r="AU85" s="100">
        <v>1650</v>
      </c>
      <c r="AV85" s="100">
        <v>12</v>
      </c>
      <c r="AW85" s="100">
        <v>1800</v>
      </c>
      <c r="AX85" s="100">
        <v>14</v>
      </c>
      <c r="AY85" s="100">
        <v>2100</v>
      </c>
      <c r="AZ85" s="100">
        <v>16</v>
      </c>
      <c r="BA85" s="100">
        <v>2400</v>
      </c>
      <c r="BB85" s="100">
        <v>9</v>
      </c>
      <c r="BC85" s="100">
        <v>1350</v>
      </c>
      <c r="BD85" s="100">
        <v>13</v>
      </c>
      <c r="BE85" s="100">
        <v>1950</v>
      </c>
      <c r="BF85" s="100">
        <v>12</v>
      </c>
      <c r="BG85" s="100">
        <v>1800</v>
      </c>
      <c r="BH85" s="100">
        <v>13</v>
      </c>
      <c r="BI85" s="100">
        <v>1950</v>
      </c>
      <c r="BJ85" s="100">
        <v>16</v>
      </c>
      <c r="BK85" s="100">
        <v>2400</v>
      </c>
      <c r="BL85" s="100">
        <v>14</v>
      </c>
      <c r="BM85" s="100">
        <v>2100</v>
      </c>
      <c r="BN85" s="100">
        <v>14</v>
      </c>
      <c r="BO85" s="100">
        <v>2100</v>
      </c>
      <c r="BP85" s="100">
        <v>14</v>
      </c>
      <c r="BQ85" s="100">
        <v>2100</v>
      </c>
      <c r="BR85" s="100">
        <v>10</v>
      </c>
      <c r="BS85" s="100">
        <v>1500</v>
      </c>
      <c r="BT85" s="100">
        <v>15</v>
      </c>
      <c r="BU85" s="100">
        <v>2250</v>
      </c>
      <c r="BV85" s="100">
        <v>17</v>
      </c>
      <c r="BW85" s="100">
        <v>2550</v>
      </c>
      <c r="BX85" s="100">
        <v>16</v>
      </c>
      <c r="BY85" s="100">
        <v>2400</v>
      </c>
      <c r="BZ85" s="100">
        <v>17</v>
      </c>
      <c r="CA85" s="100">
        <v>2550</v>
      </c>
      <c r="CB85" s="100">
        <v>9</v>
      </c>
      <c r="CC85" s="100">
        <v>1350</v>
      </c>
      <c r="CD85" s="100">
        <v>13</v>
      </c>
      <c r="CE85" s="100">
        <v>1950</v>
      </c>
      <c r="CF85" s="100">
        <v>12</v>
      </c>
      <c r="CG85" s="100">
        <v>1800</v>
      </c>
      <c r="CH85" s="100">
        <v>15</v>
      </c>
      <c r="CI85" s="100">
        <v>2250</v>
      </c>
      <c r="CJ85" s="100">
        <v>15</v>
      </c>
      <c r="CK85" s="100">
        <v>2250</v>
      </c>
      <c r="CL85" s="100">
        <v>14</v>
      </c>
      <c r="CM85" s="100">
        <v>2100</v>
      </c>
      <c r="CN85" s="100">
        <v>16</v>
      </c>
      <c r="CO85" s="100">
        <v>2400</v>
      </c>
      <c r="CP85" s="100">
        <v>11</v>
      </c>
      <c r="CQ85" s="100">
        <v>1650</v>
      </c>
      <c r="CR85" s="100">
        <v>12</v>
      </c>
      <c r="CS85" s="100">
        <v>1800</v>
      </c>
      <c r="CT85" s="100">
        <v>18</v>
      </c>
      <c r="CU85" s="100">
        <v>2700</v>
      </c>
    </row>
    <row r="86" spans="2:99">
      <c r="C86" s="99" t="s">
        <v>252</v>
      </c>
      <c r="D86" s="100">
        <v>10</v>
      </c>
      <c r="E86" s="100">
        <v>5400</v>
      </c>
      <c r="F86" s="100">
        <v>10</v>
      </c>
      <c r="G86" s="100">
        <v>5400</v>
      </c>
      <c r="H86" s="100">
        <v>9</v>
      </c>
      <c r="I86" s="100">
        <v>4860</v>
      </c>
      <c r="J86" s="100">
        <v>12</v>
      </c>
      <c r="K86" s="100">
        <v>6480</v>
      </c>
      <c r="L86" s="100">
        <v>14</v>
      </c>
      <c r="M86" s="100">
        <v>7560</v>
      </c>
      <c r="N86" s="100">
        <v>13</v>
      </c>
      <c r="O86" s="100">
        <v>7020</v>
      </c>
      <c r="P86" s="100">
        <v>11</v>
      </c>
      <c r="Q86" s="100">
        <v>5940</v>
      </c>
      <c r="R86" s="100">
        <v>11</v>
      </c>
      <c r="S86" s="100">
        <v>5940</v>
      </c>
      <c r="T86" s="100">
        <v>14</v>
      </c>
      <c r="U86" s="100">
        <v>7560</v>
      </c>
      <c r="V86" s="100">
        <v>13</v>
      </c>
      <c r="W86" s="100">
        <v>7020</v>
      </c>
      <c r="X86" s="100">
        <v>17</v>
      </c>
      <c r="Y86" s="100">
        <v>9180</v>
      </c>
      <c r="Z86" s="100">
        <v>10</v>
      </c>
      <c r="AA86" s="100">
        <v>5400</v>
      </c>
      <c r="AB86" s="100">
        <v>16</v>
      </c>
      <c r="AC86" s="100">
        <v>8640</v>
      </c>
      <c r="AD86" s="100">
        <v>16</v>
      </c>
      <c r="AE86" s="100">
        <v>8640</v>
      </c>
      <c r="AF86" s="100">
        <v>14</v>
      </c>
      <c r="AG86" s="100">
        <v>7560</v>
      </c>
      <c r="AH86" s="100">
        <v>10</v>
      </c>
      <c r="AI86" s="100">
        <v>5400</v>
      </c>
      <c r="AJ86" s="100">
        <v>10</v>
      </c>
      <c r="AK86" s="100">
        <v>5400</v>
      </c>
      <c r="AL86" s="100">
        <v>10</v>
      </c>
      <c r="AM86" s="100">
        <v>5400</v>
      </c>
      <c r="AN86" s="100">
        <v>9</v>
      </c>
      <c r="AO86" s="100">
        <v>4860</v>
      </c>
      <c r="AP86" s="100">
        <v>8</v>
      </c>
      <c r="AQ86" s="100">
        <v>4320</v>
      </c>
      <c r="AR86" s="100">
        <v>11</v>
      </c>
      <c r="AS86" s="100">
        <v>5940</v>
      </c>
      <c r="AT86" s="100">
        <v>10</v>
      </c>
      <c r="AU86" s="100">
        <v>5400</v>
      </c>
      <c r="AV86" s="100">
        <v>10</v>
      </c>
      <c r="AW86" s="100">
        <v>5400</v>
      </c>
      <c r="AX86" s="100">
        <v>14</v>
      </c>
      <c r="AY86" s="100">
        <v>7560</v>
      </c>
      <c r="AZ86" s="100">
        <v>17</v>
      </c>
      <c r="BA86" s="100">
        <v>9180</v>
      </c>
      <c r="BB86" s="100">
        <v>8</v>
      </c>
      <c r="BC86" s="100">
        <v>4320</v>
      </c>
      <c r="BD86" s="100">
        <v>13</v>
      </c>
      <c r="BE86" s="100">
        <v>7020</v>
      </c>
      <c r="BF86" s="100">
        <v>11</v>
      </c>
      <c r="BG86" s="100">
        <v>5940</v>
      </c>
      <c r="BH86" s="100">
        <v>13</v>
      </c>
      <c r="BI86" s="100">
        <v>7020</v>
      </c>
      <c r="BJ86" s="100">
        <v>15</v>
      </c>
      <c r="BK86" s="100">
        <v>8100</v>
      </c>
      <c r="BL86" s="100">
        <v>11</v>
      </c>
      <c r="BM86" s="100">
        <v>5940</v>
      </c>
      <c r="BN86" s="100">
        <v>12</v>
      </c>
      <c r="BO86" s="100">
        <v>6480</v>
      </c>
      <c r="BP86" s="100">
        <v>13</v>
      </c>
      <c r="BQ86" s="100">
        <v>7020</v>
      </c>
      <c r="BR86" s="100">
        <v>9</v>
      </c>
      <c r="BS86" s="100">
        <v>4860</v>
      </c>
      <c r="BT86" s="100">
        <v>17</v>
      </c>
      <c r="BU86" s="100">
        <v>9180</v>
      </c>
      <c r="BV86" s="100">
        <v>16</v>
      </c>
      <c r="BW86" s="100">
        <v>8640</v>
      </c>
      <c r="BX86" s="100">
        <v>16</v>
      </c>
      <c r="BY86" s="100">
        <v>8640</v>
      </c>
      <c r="BZ86" s="100">
        <v>17</v>
      </c>
      <c r="CA86" s="100">
        <v>9180</v>
      </c>
      <c r="CB86" s="100">
        <v>9</v>
      </c>
      <c r="CC86" s="100">
        <v>4860</v>
      </c>
      <c r="CD86" s="100">
        <v>10</v>
      </c>
      <c r="CE86" s="100">
        <v>5400</v>
      </c>
      <c r="CF86" s="100">
        <v>11</v>
      </c>
      <c r="CG86" s="100">
        <v>5940</v>
      </c>
      <c r="CH86" s="100">
        <v>16</v>
      </c>
      <c r="CI86" s="100">
        <v>8640</v>
      </c>
      <c r="CJ86" s="100">
        <v>13</v>
      </c>
      <c r="CK86" s="100">
        <v>7020</v>
      </c>
      <c r="CL86" s="100">
        <v>15</v>
      </c>
      <c r="CM86" s="100">
        <v>8100</v>
      </c>
      <c r="CN86" s="100">
        <v>14</v>
      </c>
      <c r="CO86" s="100">
        <v>7560</v>
      </c>
      <c r="CP86" s="100">
        <v>10</v>
      </c>
      <c r="CQ86" s="100">
        <v>5400</v>
      </c>
      <c r="CR86" s="100">
        <v>11</v>
      </c>
      <c r="CS86" s="100">
        <v>5940</v>
      </c>
      <c r="CT86" s="100">
        <v>16</v>
      </c>
      <c r="CU86" s="100">
        <v>8640</v>
      </c>
    </row>
    <row r="87" spans="2:99">
      <c r="B87" s="99" t="s">
        <v>131</v>
      </c>
      <c r="C87" s="99" t="s">
        <v>253</v>
      </c>
      <c r="D87" s="100">
        <v>8</v>
      </c>
      <c r="E87" s="100">
        <v>15638.4</v>
      </c>
      <c r="F87" s="100">
        <v>10</v>
      </c>
      <c r="G87" s="100">
        <v>19548</v>
      </c>
      <c r="H87" s="100">
        <v>8</v>
      </c>
      <c r="I87" s="100">
        <v>15638.4</v>
      </c>
      <c r="J87" s="100">
        <v>12</v>
      </c>
      <c r="K87" s="100">
        <v>23457.599999999999</v>
      </c>
      <c r="L87" s="100">
        <v>12</v>
      </c>
      <c r="M87" s="100">
        <v>23457.599999999999</v>
      </c>
      <c r="N87" s="100">
        <v>10</v>
      </c>
      <c r="O87" s="100">
        <v>19548</v>
      </c>
      <c r="P87" s="100">
        <v>10</v>
      </c>
      <c r="Q87" s="100">
        <v>19548</v>
      </c>
      <c r="R87" s="100">
        <v>14</v>
      </c>
      <c r="S87" s="100">
        <v>27367.200000000001</v>
      </c>
      <c r="T87" s="100">
        <v>9</v>
      </c>
      <c r="U87" s="100">
        <v>17593.2</v>
      </c>
      <c r="V87" s="100">
        <v>8</v>
      </c>
      <c r="W87" s="100">
        <v>15638.4</v>
      </c>
      <c r="X87" s="100">
        <v>8</v>
      </c>
      <c r="Y87" s="100">
        <v>15638.4</v>
      </c>
      <c r="Z87" s="100">
        <v>10</v>
      </c>
      <c r="AA87" s="100">
        <v>19548</v>
      </c>
      <c r="AB87" s="100">
        <v>10</v>
      </c>
      <c r="AC87" s="100">
        <v>19548</v>
      </c>
      <c r="AD87" s="100">
        <v>13</v>
      </c>
      <c r="AE87" s="100">
        <v>25412.399999999998</v>
      </c>
      <c r="AF87" s="100">
        <v>12</v>
      </c>
      <c r="AG87" s="100">
        <v>23457.599999999999</v>
      </c>
      <c r="AH87" s="100">
        <v>8</v>
      </c>
      <c r="AI87" s="100">
        <v>15638.4</v>
      </c>
      <c r="AJ87" s="100">
        <v>16</v>
      </c>
      <c r="AK87" s="100">
        <v>31276.799999999999</v>
      </c>
      <c r="AL87" s="100">
        <v>13</v>
      </c>
      <c r="AM87" s="100">
        <v>25412.399999999998</v>
      </c>
      <c r="AN87" s="100">
        <v>8</v>
      </c>
      <c r="AO87" s="100">
        <v>15638.4</v>
      </c>
      <c r="AP87" s="100">
        <v>14</v>
      </c>
      <c r="AQ87" s="100">
        <v>27367.200000000001</v>
      </c>
      <c r="AR87" s="100">
        <v>10</v>
      </c>
      <c r="AS87" s="100">
        <v>19548</v>
      </c>
      <c r="AT87" s="100">
        <v>12</v>
      </c>
      <c r="AU87" s="100">
        <v>23457.599999999999</v>
      </c>
      <c r="AV87" s="100">
        <v>10</v>
      </c>
      <c r="AW87" s="100">
        <v>19548</v>
      </c>
      <c r="AX87" s="100">
        <v>13</v>
      </c>
      <c r="AY87" s="100">
        <v>25412.399999999998</v>
      </c>
      <c r="AZ87" s="100">
        <v>14</v>
      </c>
      <c r="BA87" s="100">
        <v>27367.200000000001</v>
      </c>
      <c r="BB87" s="100">
        <v>8</v>
      </c>
      <c r="BC87" s="100">
        <v>15638.4</v>
      </c>
      <c r="BD87" s="100">
        <v>11</v>
      </c>
      <c r="BE87" s="100">
        <v>21502.799999999999</v>
      </c>
      <c r="BF87" s="100">
        <v>10</v>
      </c>
      <c r="BG87" s="100">
        <v>19548</v>
      </c>
      <c r="BH87" s="100">
        <v>17</v>
      </c>
      <c r="BI87" s="100">
        <v>33231.599999999999</v>
      </c>
      <c r="BJ87" s="100">
        <v>12</v>
      </c>
      <c r="BK87" s="100">
        <v>23457.599999999999</v>
      </c>
      <c r="BL87" s="100">
        <v>12</v>
      </c>
      <c r="BM87" s="100">
        <v>23457.599999999999</v>
      </c>
      <c r="BN87" s="100">
        <v>7</v>
      </c>
      <c r="BO87" s="100">
        <v>13683.6</v>
      </c>
      <c r="BP87" s="100">
        <v>13</v>
      </c>
      <c r="BQ87" s="100">
        <v>25412.399999999998</v>
      </c>
      <c r="BR87" s="100">
        <v>12</v>
      </c>
      <c r="BS87" s="100">
        <v>23457.599999999999</v>
      </c>
      <c r="BT87" s="100">
        <v>10</v>
      </c>
      <c r="BU87" s="100">
        <v>19548</v>
      </c>
      <c r="BV87" s="100">
        <v>14</v>
      </c>
      <c r="BW87" s="100">
        <v>27367.200000000001</v>
      </c>
      <c r="BX87" s="100">
        <v>8</v>
      </c>
      <c r="BY87" s="100">
        <v>15638.4</v>
      </c>
      <c r="BZ87" s="100">
        <v>15</v>
      </c>
      <c r="CA87" s="100">
        <v>29322</v>
      </c>
      <c r="CB87" s="100">
        <v>10</v>
      </c>
      <c r="CC87" s="100">
        <v>19548</v>
      </c>
      <c r="CD87" s="100">
        <v>14</v>
      </c>
      <c r="CE87" s="100">
        <v>27367.200000000001</v>
      </c>
      <c r="CF87" s="100">
        <v>9</v>
      </c>
      <c r="CG87" s="100">
        <v>17593.2</v>
      </c>
      <c r="CH87" s="100">
        <v>12</v>
      </c>
      <c r="CI87" s="100">
        <v>23457.599999999999</v>
      </c>
      <c r="CJ87" s="100">
        <v>12</v>
      </c>
      <c r="CK87" s="100">
        <v>23457.599999999999</v>
      </c>
      <c r="CL87" s="100">
        <v>15</v>
      </c>
      <c r="CM87" s="100">
        <v>29322</v>
      </c>
      <c r="CN87" s="100">
        <v>10</v>
      </c>
      <c r="CO87" s="100">
        <v>19548</v>
      </c>
      <c r="CP87" s="100">
        <v>15</v>
      </c>
      <c r="CQ87" s="100">
        <v>29322</v>
      </c>
      <c r="CR87" s="100">
        <v>14</v>
      </c>
      <c r="CS87" s="100">
        <v>27367.200000000001</v>
      </c>
      <c r="CT87" s="100">
        <v>12</v>
      </c>
      <c r="CU87" s="100">
        <v>23457.599999999999</v>
      </c>
    </row>
    <row r="88" spans="2:99">
      <c r="C88" s="99" t="s">
        <v>254</v>
      </c>
      <c r="D88" s="100">
        <v>9</v>
      </c>
      <c r="E88" s="100">
        <v>17031.599999999999</v>
      </c>
      <c r="F88" s="100">
        <v>8</v>
      </c>
      <c r="G88" s="100">
        <v>15139.199999999999</v>
      </c>
      <c r="H88" s="100">
        <v>8</v>
      </c>
      <c r="I88" s="100">
        <v>15139.199999999999</v>
      </c>
      <c r="J88" s="100">
        <v>11</v>
      </c>
      <c r="K88" s="100">
        <v>20816.399999999998</v>
      </c>
      <c r="L88" s="100">
        <v>12</v>
      </c>
      <c r="M88" s="100">
        <v>22708.799999999999</v>
      </c>
      <c r="N88" s="100">
        <v>10</v>
      </c>
      <c r="O88" s="100">
        <v>18924</v>
      </c>
      <c r="P88" s="100">
        <v>9</v>
      </c>
      <c r="Q88" s="100">
        <v>17031.599999999999</v>
      </c>
      <c r="R88" s="100">
        <v>14</v>
      </c>
      <c r="S88" s="100">
        <v>26493.599999999999</v>
      </c>
      <c r="T88" s="100">
        <v>9</v>
      </c>
      <c r="U88" s="100">
        <v>17031.599999999999</v>
      </c>
      <c r="V88" s="100">
        <v>8</v>
      </c>
      <c r="W88" s="100">
        <v>15139.199999999999</v>
      </c>
      <c r="X88" s="100">
        <v>8</v>
      </c>
      <c r="Y88" s="100">
        <v>15139.199999999999</v>
      </c>
      <c r="Z88" s="100">
        <v>11</v>
      </c>
      <c r="AA88" s="100">
        <v>20816.399999999998</v>
      </c>
      <c r="AB88" s="100">
        <v>10</v>
      </c>
      <c r="AC88" s="100">
        <v>18924</v>
      </c>
      <c r="AD88" s="100">
        <v>14</v>
      </c>
      <c r="AE88" s="100">
        <v>26493.599999999999</v>
      </c>
      <c r="AF88" s="100">
        <v>11</v>
      </c>
      <c r="AG88" s="100">
        <v>20816.399999999998</v>
      </c>
      <c r="AH88" s="100">
        <v>9</v>
      </c>
      <c r="AI88" s="100">
        <v>17031.599999999999</v>
      </c>
      <c r="AJ88" s="100">
        <v>15</v>
      </c>
      <c r="AK88" s="100">
        <v>28385.999999999996</v>
      </c>
      <c r="AL88" s="100">
        <v>14</v>
      </c>
      <c r="AM88" s="100">
        <v>26493.599999999999</v>
      </c>
      <c r="AN88" s="100">
        <v>9</v>
      </c>
      <c r="AO88" s="100">
        <v>17031.599999999999</v>
      </c>
      <c r="AP88" s="100">
        <v>13</v>
      </c>
      <c r="AQ88" s="100">
        <v>24601.199999999997</v>
      </c>
      <c r="AR88" s="100">
        <v>12</v>
      </c>
      <c r="AS88" s="100">
        <v>22708.799999999999</v>
      </c>
      <c r="AT88" s="100">
        <v>12</v>
      </c>
      <c r="AU88" s="100">
        <v>22708.799999999999</v>
      </c>
      <c r="AV88" s="100">
        <v>11</v>
      </c>
      <c r="AW88" s="100">
        <v>20816.399999999998</v>
      </c>
      <c r="AX88" s="100">
        <v>13</v>
      </c>
      <c r="AY88" s="100">
        <v>24601.199999999997</v>
      </c>
      <c r="AZ88" s="100">
        <v>14</v>
      </c>
      <c r="BA88" s="100">
        <v>26493.599999999999</v>
      </c>
      <c r="BB88" s="100">
        <v>8</v>
      </c>
      <c r="BC88" s="100">
        <v>15139.199999999999</v>
      </c>
      <c r="BD88" s="100">
        <v>12</v>
      </c>
      <c r="BE88" s="100">
        <v>22708.799999999999</v>
      </c>
      <c r="BF88" s="100">
        <v>10</v>
      </c>
      <c r="BG88" s="100">
        <v>18924</v>
      </c>
      <c r="BH88" s="100">
        <v>16</v>
      </c>
      <c r="BI88" s="100">
        <v>30278.399999999998</v>
      </c>
      <c r="BJ88" s="100">
        <v>11</v>
      </c>
      <c r="BK88" s="100">
        <v>20816.399999999998</v>
      </c>
      <c r="BL88" s="100">
        <v>11</v>
      </c>
      <c r="BM88" s="100">
        <v>20816.399999999998</v>
      </c>
      <c r="BN88" s="100">
        <v>9</v>
      </c>
      <c r="BO88" s="100">
        <v>17031.599999999999</v>
      </c>
      <c r="BP88" s="100">
        <v>16</v>
      </c>
      <c r="BQ88" s="100">
        <v>30278.399999999998</v>
      </c>
      <c r="BR88" s="100">
        <v>11</v>
      </c>
      <c r="BS88" s="100">
        <v>20816.399999999998</v>
      </c>
      <c r="BT88" s="100">
        <v>11</v>
      </c>
      <c r="BU88" s="100">
        <v>20816.399999999998</v>
      </c>
      <c r="BV88" s="100">
        <v>14</v>
      </c>
      <c r="BW88" s="100">
        <v>26493.599999999999</v>
      </c>
      <c r="BX88" s="100">
        <v>8</v>
      </c>
      <c r="BY88" s="100">
        <v>15139.199999999999</v>
      </c>
      <c r="BZ88" s="100">
        <v>14</v>
      </c>
      <c r="CA88" s="100">
        <v>26493.599999999999</v>
      </c>
      <c r="CB88" s="100">
        <v>10</v>
      </c>
      <c r="CC88" s="100">
        <v>18924</v>
      </c>
      <c r="CD88" s="100">
        <v>14</v>
      </c>
      <c r="CE88" s="100">
        <v>26493.599999999999</v>
      </c>
      <c r="CF88" s="100">
        <v>9</v>
      </c>
      <c r="CG88" s="100">
        <v>17031.599999999999</v>
      </c>
      <c r="CH88" s="100">
        <v>12</v>
      </c>
      <c r="CI88" s="100">
        <v>22708.799999999999</v>
      </c>
      <c r="CJ88" s="100">
        <v>12</v>
      </c>
      <c r="CK88" s="100">
        <v>22708.799999999999</v>
      </c>
      <c r="CL88" s="100">
        <v>16</v>
      </c>
      <c r="CM88" s="100">
        <v>30278.399999999998</v>
      </c>
      <c r="CN88" s="100">
        <v>12</v>
      </c>
      <c r="CO88" s="100">
        <v>22708.799999999999</v>
      </c>
      <c r="CP88" s="100">
        <v>16</v>
      </c>
      <c r="CQ88" s="100">
        <v>30278.399999999998</v>
      </c>
      <c r="CR88" s="100">
        <v>14</v>
      </c>
      <c r="CS88" s="100">
        <v>26493.599999999999</v>
      </c>
      <c r="CT88" s="100">
        <v>11</v>
      </c>
      <c r="CU88" s="100">
        <v>20816.399999999998</v>
      </c>
    </row>
    <row r="89" spans="2:99">
      <c r="C89" s="99" t="s">
        <v>255</v>
      </c>
      <c r="D89" s="100">
        <v>9</v>
      </c>
      <c r="E89" s="100">
        <v>21578.399999999998</v>
      </c>
      <c r="F89" s="100">
        <v>9</v>
      </c>
      <c r="G89" s="100">
        <v>21578.399999999998</v>
      </c>
      <c r="H89" s="100">
        <v>7</v>
      </c>
      <c r="I89" s="100">
        <v>16783.2</v>
      </c>
      <c r="J89" s="100">
        <v>11</v>
      </c>
      <c r="K89" s="100">
        <v>26373.599999999999</v>
      </c>
      <c r="L89" s="100">
        <v>11</v>
      </c>
      <c r="M89" s="100">
        <v>26373.599999999999</v>
      </c>
      <c r="N89" s="100">
        <v>10</v>
      </c>
      <c r="O89" s="100">
        <v>23976</v>
      </c>
      <c r="P89" s="100">
        <v>8</v>
      </c>
      <c r="Q89" s="100">
        <v>19180.8</v>
      </c>
      <c r="R89" s="100">
        <v>13</v>
      </c>
      <c r="S89" s="100">
        <v>31168.799999999999</v>
      </c>
      <c r="T89" s="100">
        <v>9</v>
      </c>
      <c r="U89" s="100">
        <v>21578.399999999998</v>
      </c>
      <c r="V89" s="100">
        <v>7</v>
      </c>
      <c r="W89" s="100">
        <v>16783.2</v>
      </c>
      <c r="X89" s="100">
        <v>8</v>
      </c>
      <c r="Y89" s="100">
        <v>19180.8</v>
      </c>
      <c r="Z89" s="100">
        <v>10</v>
      </c>
      <c r="AA89" s="100">
        <v>23976</v>
      </c>
      <c r="AB89" s="100">
        <v>9</v>
      </c>
      <c r="AC89" s="100">
        <v>21578.399999999998</v>
      </c>
      <c r="AD89" s="100">
        <v>13</v>
      </c>
      <c r="AE89" s="100">
        <v>31168.799999999999</v>
      </c>
      <c r="AF89" s="100">
        <v>11</v>
      </c>
      <c r="AG89" s="100">
        <v>26373.599999999999</v>
      </c>
      <c r="AH89" s="100">
        <v>8</v>
      </c>
      <c r="AI89" s="100">
        <v>19180.8</v>
      </c>
      <c r="AJ89" s="100">
        <v>14</v>
      </c>
      <c r="AK89" s="100">
        <v>33566.400000000001</v>
      </c>
      <c r="AL89" s="100">
        <v>12</v>
      </c>
      <c r="AM89" s="100">
        <v>28771.199999999997</v>
      </c>
      <c r="AN89" s="100">
        <v>8</v>
      </c>
      <c r="AO89" s="100">
        <v>19180.8</v>
      </c>
      <c r="AP89" s="100">
        <v>13</v>
      </c>
      <c r="AQ89" s="100">
        <v>31168.799999999999</v>
      </c>
      <c r="AR89" s="100">
        <v>10</v>
      </c>
      <c r="AS89" s="100">
        <v>23976</v>
      </c>
      <c r="AT89" s="100">
        <v>12</v>
      </c>
      <c r="AU89" s="100">
        <v>28771.199999999997</v>
      </c>
      <c r="AV89" s="100">
        <v>10</v>
      </c>
      <c r="AW89" s="100">
        <v>23976</v>
      </c>
      <c r="AX89" s="100">
        <v>12</v>
      </c>
      <c r="AY89" s="100">
        <v>28771.199999999997</v>
      </c>
      <c r="AZ89" s="100">
        <v>14</v>
      </c>
      <c r="BA89" s="100">
        <v>33566.400000000001</v>
      </c>
      <c r="BB89" s="100">
        <v>9</v>
      </c>
      <c r="BC89" s="100">
        <v>21578.399999999998</v>
      </c>
      <c r="BD89" s="100">
        <v>11</v>
      </c>
      <c r="BE89" s="100">
        <v>26373.599999999999</v>
      </c>
      <c r="BF89" s="100">
        <v>11</v>
      </c>
      <c r="BG89" s="100">
        <v>26373.599999999999</v>
      </c>
      <c r="BH89" s="100">
        <v>16</v>
      </c>
      <c r="BI89" s="100">
        <v>38361.599999999999</v>
      </c>
      <c r="BJ89" s="100">
        <v>11</v>
      </c>
      <c r="BK89" s="100">
        <v>26373.599999999999</v>
      </c>
      <c r="BL89" s="100">
        <v>11</v>
      </c>
      <c r="BM89" s="100">
        <v>26373.599999999999</v>
      </c>
      <c r="BN89" s="100">
        <v>8</v>
      </c>
      <c r="BO89" s="100">
        <v>19180.8</v>
      </c>
      <c r="BP89" s="100">
        <v>13</v>
      </c>
      <c r="BQ89" s="100">
        <v>31168.799999999999</v>
      </c>
      <c r="BR89" s="100">
        <v>11</v>
      </c>
      <c r="BS89" s="100">
        <v>26373.599999999999</v>
      </c>
      <c r="BT89" s="100">
        <v>10</v>
      </c>
      <c r="BU89" s="100">
        <v>23976</v>
      </c>
      <c r="BV89" s="100">
        <v>14</v>
      </c>
      <c r="BW89" s="100">
        <v>33566.400000000001</v>
      </c>
      <c r="BX89" s="100">
        <v>8</v>
      </c>
      <c r="BY89" s="100">
        <v>19180.8</v>
      </c>
      <c r="BZ89" s="100">
        <v>15</v>
      </c>
      <c r="CA89" s="100">
        <v>35964</v>
      </c>
      <c r="CB89" s="100">
        <v>10</v>
      </c>
      <c r="CC89" s="100">
        <v>23976</v>
      </c>
      <c r="CD89" s="100">
        <v>14</v>
      </c>
      <c r="CE89" s="100">
        <v>33566.400000000001</v>
      </c>
      <c r="CF89" s="100">
        <v>9</v>
      </c>
      <c r="CG89" s="100">
        <v>21578.399999999998</v>
      </c>
      <c r="CH89" s="100">
        <v>12</v>
      </c>
      <c r="CI89" s="100">
        <v>28771.199999999997</v>
      </c>
      <c r="CJ89" s="100">
        <v>12</v>
      </c>
      <c r="CK89" s="100">
        <v>28771.199999999997</v>
      </c>
      <c r="CL89" s="100">
        <v>15</v>
      </c>
      <c r="CM89" s="100">
        <v>35964</v>
      </c>
      <c r="CN89" s="100">
        <v>10</v>
      </c>
      <c r="CO89" s="100">
        <v>23976</v>
      </c>
      <c r="CP89" s="100">
        <v>15</v>
      </c>
      <c r="CQ89" s="100">
        <v>35964</v>
      </c>
      <c r="CR89" s="100">
        <v>13</v>
      </c>
      <c r="CS89" s="100">
        <v>31168.799999999999</v>
      </c>
      <c r="CT89" s="100">
        <v>10</v>
      </c>
      <c r="CU89" s="100">
        <v>23976</v>
      </c>
    </row>
    <row r="90" spans="2:99">
      <c r="C90" s="99" t="s">
        <v>256</v>
      </c>
      <c r="D90" s="100">
        <v>8</v>
      </c>
      <c r="E90" s="100">
        <v>17577.599999999999</v>
      </c>
      <c r="F90" s="100">
        <v>8</v>
      </c>
      <c r="G90" s="100">
        <v>17577.599999999999</v>
      </c>
      <c r="H90" s="100">
        <v>7</v>
      </c>
      <c r="I90" s="100">
        <v>15380.399999999998</v>
      </c>
      <c r="J90" s="100">
        <v>11</v>
      </c>
      <c r="K90" s="100">
        <v>24169.199999999997</v>
      </c>
      <c r="L90" s="100">
        <v>11</v>
      </c>
      <c r="M90" s="100">
        <v>24169.199999999997</v>
      </c>
      <c r="N90" s="100">
        <v>9</v>
      </c>
      <c r="O90" s="100">
        <v>19774.8</v>
      </c>
      <c r="P90" s="100">
        <v>10</v>
      </c>
      <c r="Q90" s="100">
        <v>21972</v>
      </c>
      <c r="R90" s="100">
        <v>14</v>
      </c>
      <c r="S90" s="100">
        <v>30760.799999999996</v>
      </c>
      <c r="T90" s="100">
        <v>10</v>
      </c>
      <c r="U90" s="100">
        <v>21972</v>
      </c>
      <c r="V90" s="100">
        <v>8</v>
      </c>
      <c r="W90" s="100">
        <v>17577.599999999999</v>
      </c>
      <c r="X90" s="100">
        <v>8</v>
      </c>
      <c r="Y90" s="100">
        <v>17577.599999999999</v>
      </c>
      <c r="Z90" s="100">
        <v>10</v>
      </c>
      <c r="AA90" s="100">
        <v>21972</v>
      </c>
      <c r="AB90" s="100">
        <v>10</v>
      </c>
      <c r="AC90" s="100">
        <v>21972</v>
      </c>
      <c r="AD90" s="100">
        <v>15</v>
      </c>
      <c r="AE90" s="100">
        <v>32958</v>
      </c>
      <c r="AF90" s="100">
        <v>12</v>
      </c>
      <c r="AG90" s="100">
        <v>26366.399999999998</v>
      </c>
      <c r="AH90" s="100">
        <v>8</v>
      </c>
      <c r="AI90" s="100">
        <v>17577.599999999999</v>
      </c>
      <c r="AJ90" s="100">
        <v>15</v>
      </c>
      <c r="AK90" s="100">
        <v>32958</v>
      </c>
      <c r="AL90" s="100">
        <v>13</v>
      </c>
      <c r="AM90" s="100">
        <v>28563.599999999999</v>
      </c>
      <c r="AN90" s="100">
        <v>8</v>
      </c>
      <c r="AO90" s="100">
        <v>17577.599999999999</v>
      </c>
      <c r="AP90" s="100">
        <v>12</v>
      </c>
      <c r="AQ90" s="100">
        <v>26366.399999999998</v>
      </c>
      <c r="AR90" s="100">
        <v>10</v>
      </c>
      <c r="AS90" s="100">
        <v>21972</v>
      </c>
      <c r="AT90" s="100">
        <v>11</v>
      </c>
      <c r="AU90" s="100">
        <v>24169.199999999997</v>
      </c>
      <c r="AV90" s="100">
        <v>10</v>
      </c>
      <c r="AW90" s="100">
        <v>21972</v>
      </c>
      <c r="AX90" s="100">
        <v>13</v>
      </c>
      <c r="AY90" s="100">
        <v>28563.599999999999</v>
      </c>
      <c r="AZ90" s="100">
        <v>14</v>
      </c>
      <c r="BA90" s="100">
        <v>30760.799999999996</v>
      </c>
      <c r="BB90" s="100">
        <v>8</v>
      </c>
      <c r="BC90" s="100">
        <v>17577.599999999999</v>
      </c>
      <c r="BD90" s="100">
        <v>11</v>
      </c>
      <c r="BE90" s="100">
        <v>24169.199999999997</v>
      </c>
      <c r="BF90" s="100">
        <v>11</v>
      </c>
      <c r="BG90" s="100">
        <v>24169.199999999997</v>
      </c>
      <c r="BH90" s="100">
        <v>14</v>
      </c>
      <c r="BI90" s="100">
        <v>30760.799999999996</v>
      </c>
      <c r="BJ90" s="100">
        <v>11</v>
      </c>
      <c r="BK90" s="100">
        <v>24169.199999999997</v>
      </c>
      <c r="BL90" s="100">
        <v>11</v>
      </c>
      <c r="BM90" s="100">
        <v>24169.199999999997</v>
      </c>
      <c r="BN90" s="100">
        <v>8</v>
      </c>
      <c r="BO90" s="100">
        <v>17577.599999999999</v>
      </c>
      <c r="BP90" s="100">
        <v>13</v>
      </c>
      <c r="BQ90" s="100">
        <v>28563.599999999999</v>
      </c>
      <c r="BR90" s="100">
        <v>11</v>
      </c>
      <c r="BS90" s="100">
        <v>24169.199999999997</v>
      </c>
      <c r="BT90" s="100">
        <v>11</v>
      </c>
      <c r="BU90" s="100">
        <v>24169.199999999997</v>
      </c>
      <c r="BV90" s="100">
        <v>12</v>
      </c>
      <c r="BW90" s="100">
        <v>26366.399999999998</v>
      </c>
      <c r="BX90" s="100">
        <v>7</v>
      </c>
      <c r="BY90" s="100">
        <v>15380.399999999998</v>
      </c>
      <c r="BZ90" s="100">
        <v>15</v>
      </c>
      <c r="CA90" s="100">
        <v>32958</v>
      </c>
      <c r="CB90" s="100">
        <v>11</v>
      </c>
      <c r="CC90" s="100">
        <v>24169.199999999997</v>
      </c>
      <c r="CD90" s="100">
        <v>16</v>
      </c>
      <c r="CE90" s="100">
        <v>35155.199999999997</v>
      </c>
      <c r="CF90" s="100">
        <v>10</v>
      </c>
      <c r="CG90" s="100">
        <v>21972</v>
      </c>
      <c r="CH90" s="100">
        <v>12</v>
      </c>
      <c r="CI90" s="100">
        <v>26366.399999999998</v>
      </c>
      <c r="CJ90" s="100">
        <v>11</v>
      </c>
      <c r="CK90" s="100">
        <v>24169.199999999997</v>
      </c>
      <c r="CL90" s="100">
        <v>14</v>
      </c>
      <c r="CM90" s="100">
        <v>30760.799999999996</v>
      </c>
      <c r="CN90" s="100">
        <v>11</v>
      </c>
      <c r="CO90" s="100">
        <v>24169.199999999997</v>
      </c>
      <c r="CP90" s="100">
        <v>14</v>
      </c>
      <c r="CQ90" s="100">
        <v>30760.799999999996</v>
      </c>
      <c r="CR90" s="100">
        <v>12</v>
      </c>
      <c r="CS90" s="100">
        <v>26366.399999999998</v>
      </c>
      <c r="CT90" s="100">
        <v>11</v>
      </c>
      <c r="CU90" s="100">
        <v>24169.199999999997</v>
      </c>
    </row>
    <row r="91" spans="2:99">
      <c r="C91" s="99" t="s">
        <v>257</v>
      </c>
      <c r="D91" s="100">
        <v>9</v>
      </c>
      <c r="E91" s="100">
        <v>20671.199999999997</v>
      </c>
      <c r="F91" s="100">
        <v>9</v>
      </c>
      <c r="G91" s="100">
        <v>20671.199999999997</v>
      </c>
      <c r="H91" s="100">
        <v>7</v>
      </c>
      <c r="I91" s="100">
        <v>16077.599999999999</v>
      </c>
      <c r="J91" s="100">
        <v>10</v>
      </c>
      <c r="K91" s="100">
        <v>22967.999999999996</v>
      </c>
      <c r="L91" s="100">
        <v>12</v>
      </c>
      <c r="M91" s="100">
        <v>27561.599999999999</v>
      </c>
      <c r="N91" s="100">
        <v>11</v>
      </c>
      <c r="O91" s="100">
        <v>25264.799999999996</v>
      </c>
      <c r="P91" s="100">
        <v>9</v>
      </c>
      <c r="Q91" s="100">
        <v>20671.199999999997</v>
      </c>
      <c r="R91" s="100">
        <v>14</v>
      </c>
      <c r="S91" s="100">
        <v>32155.199999999997</v>
      </c>
      <c r="T91" s="100">
        <v>10</v>
      </c>
      <c r="U91" s="100">
        <v>22967.999999999996</v>
      </c>
      <c r="V91" s="100">
        <v>8</v>
      </c>
      <c r="W91" s="100">
        <v>18374.399999999998</v>
      </c>
      <c r="X91" s="100">
        <v>7</v>
      </c>
      <c r="Y91" s="100">
        <v>16077.599999999999</v>
      </c>
      <c r="Z91" s="100">
        <v>10</v>
      </c>
      <c r="AA91" s="100">
        <v>22967.999999999996</v>
      </c>
      <c r="AB91" s="100">
        <v>10</v>
      </c>
      <c r="AC91" s="100">
        <v>22967.999999999996</v>
      </c>
      <c r="AD91" s="100">
        <v>14</v>
      </c>
      <c r="AE91" s="100">
        <v>32155.199999999997</v>
      </c>
      <c r="AF91" s="100">
        <v>11</v>
      </c>
      <c r="AG91" s="100">
        <v>25264.799999999996</v>
      </c>
      <c r="AH91" s="100">
        <v>9</v>
      </c>
      <c r="AI91" s="100">
        <v>20671.199999999997</v>
      </c>
      <c r="AJ91" s="100">
        <v>13</v>
      </c>
      <c r="AK91" s="100">
        <v>29858.399999999998</v>
      </c>
      <c r="AL91" s="100">
        <v>14</v>
      </c>
      <c r="AM91" s="100">
        <v>32155.199999999997</v>
      </c>
      <c r="AN91" s="100">
        <v>9</v>
      </c>
      <c r="AO91" s="100">
        <v>20671.199999999997</v>
      </c>
      <c r="AP91" s="100">
        <v>12</v>
      </c>
      <c r="AQ91" s="100">
        <v>27561.599999999999</v>
      </c>
      <c r="AR91" s="100">
        <v>12</v>
      </c>
      <c r="AS91" s="100">
        <v>27561.599999999999</v>
      </c>
      <c r="AT91" s="100">
        <v>11</v>
      </c>
      <c r="AU91" s="100">
        <v>25264.799999999996</v>
      </c>
      <c r="AV91" s="100">
        <v>9</v>
      </c>
      <c r="AW91" s="100">
        <v>20671.199999999997</v>
      </c>
      <c r="AX91" s="100">
        <v>13</v>
      </c>
      <c r="AY91" s="100">
        <v>29858.399999999998</v>
      </c>
      <c r="AZ91" s="100">
        <v>15</v>
      </c>
      <c r="BA91" s="100">
        <v>34451.999999999993</v>
      </c>
      <c r="BB91" s="100">
        <v>8</v>
      </c>
      <c r="BC91" s="100">
        <v>18374.399999999998</v>
      </c>
      <c r="BD91" s="100">
        <v>11</v>
      </c>
      <c r="BE91" s="100">
        <v>25264.799999999996</v>
      </c>
      <c r="BF91" s="100">
        <v>10</v>
      </c>
      <c r="BG91" s="100">
        <v>22967.999999999996</v>
      </c>
      <c r="BH91" s="100">
        <v>14</v>
      </c>
      <c r="BI91" s="100">
        <v>32155.199999999997</v>
      </c>
      <c r="BJ91" s="100">
        <v>12</v>
      </c>
      <c r="BK91" s="100">
        <v>27561.599999999999</v>
      </c>
      <c r="BL91" s="100">
        <v>10</v>
      </c>
      <c r="BM91" s="100">
        <v>22967.999999999996</v>
      </c>
      <c r="BN91" s="100">
        <v>7</v>
      </c>
      <c r="BO91" s="100">
        <v>16077.599999999999</v>
      </c>
      <c r="BP91" s="100">
        <v>12</v>
      </c>
      <c r="BQ91" s="100">
        <v>27561.599999999999</v>
      </c>
      <c r="BR91" s="100">
        <v>11</v>
      </c>
      <c r="BS91" s="100">
        <v>25264.799999999996</v>
      </c>
      <c r="BT91" s="100">
        <v>11</v>
      </c>
      <c r="BU91" s="100">
        <v>25264.799999999996</v>
      </c>
      <c r="BV91" s="100">
        <v>13</v>
      </c>
      <c r="BW91" s="100">
        <v>29858.399999999998</v>
      </c>
      <c r="BX91" s="100">
        <v>7</v>
      </c>
      <c r="BY91" s="100">
        <v>16077.599999999999</v>
      </c>
      <c r="BZ91" s="100">
        <v>14</v>
      </c>
      <c r="CA91" s="100">
        <v>32155.199999999997</v>
      </c>
      <c r="CB91" s="100">
        <v>11</v>
      </c>
      <c r="CC91" s="100">
        <v>25264.799999999996</v>
      </c>
      <c r="CD91" s="100">
        <v>13</v>
      </c>
      <c r="CE91" s="100">
        <v>29858.399999999998</v>
      </c>
      <c r="CF91" s="100">
        <v>9</v>
      </c>
      <c r="CG91" s="100">
        <v>20671.199999999997</v>
      </c>
      <c r="CH91" s="100">
        <v>12</v>
      </c>
      <c r="CI91" s="100">
        <v>27561.599999999999</v>
      </c>
      <c r="CJ91" s="100">
        <v>12</v>
      </c>
      <c r="CK91" s="100">
        <v>27561.599999999999</v>
      </c>
      <c r="CL91" s="100">
        <v>14</v>
      </c>
      <c r="CM91" s="100">
        <v>32155.199999999997</v>
      </c>
      <c r="CN91" s="100">
        <v>12</v>
      </c>
      <c r="CO91" s="100">
        <v>27561.599999999999</v>
      </c>
      <c r="CP91" s="100">
        <v>16</v>
      </c>
      <c r="CQ91" s="100">
        <v>36748.799999999996</v>
      </c>
      <c r="CR91" s="100">
        <v>12</v>
      </c>
      <c r="CS91" s="100">
        <v>27561.599999999999</v>
      </c>
      <c r="CT91" s="100">
        <v>11</v>
      </c>
      <c r="CU91" s="100">
        <v>25264.799999999996</v>
      </c>
    </row>
    <row r="92" spans="2:99">
      <c r="C92" s="99" t="s">
        <v>258</v>
      </c>
      <c r="D92" s="100">
        <v>10</v>
      </c>
      <c r="E92" s="100">
        <v>14208</v>
      </c>
      <c r="F92" s="100">
        <v>10</v>
      </c>
      <c r="G92" s="100">
        <v>14208</v>
      </c>
      <c r="H92" s="100">
        <v>8</v>
      </c>
      <c r="I92" s="100">
        <v>11366.4</v>
      </c>
      <c r="J92" s="100">
        <v>13</v>
      </c>
      <c r="K92" s="100">
        <v>18470.399999999998</v>
      </c>
      <c r="L92" s="100">
        <v>13</v>
      </c>
      <c r="M92" s="100">
        <v>18470.399999999998</v>
      </c>
      <c r="N92" s="100">
        <v>10</v>
      </c>
      <c r="O92" s="100">
        <v>14208</v>
      </c>
      <c r="P92" s="100">
        <v>11</v>
      </c>
      <c r="Q92" s="100">
        <v>15628.8</v>
      </c>
      <c r="R92" s="100">
        <v>14</v>
      </c>
      <c r="S92" s="100">
        <v>19891.2</v>
      </c>
      <c r="T92" s="100">
        <v>11</v>
      </c>
      <c r="U92" s="100">
        <v>15628.8</v>
      </c>
      <c r="V92" s="100">
        <v>9</v>
      </c>
      <c r="W92" s="100">
        <v>12787.199999999999</v>
      </c>
      <c r="X92" s="100">
        <v>8</v>
      </c>
      <c r="Y92" s="100">
        <v>11366.4</v>
      </c>
      <c r="Z92" s="100">
        <v>11</v>
      </c>
      <c r="AA92" s="100">
        <v>15628.8</v>
      </c>
      <c r="AB92" s="100">
        <v>10</v>
      </c>
      <c r="AC92" s="100">
        <v>14208</v>
      </c>
      <c r="AD92" s="100">
        <v>15</v>
      </c>
      <c r="AE92" s="100">
        <v>21312</v>
      </c>
      <c r="AF92" s="100">
        <v>13</v>
      </c>
      <c r="AG92" s="100">
        <v>18470.399999999998</v>
      </c>
      <c r="AH92" s="100">
        <v>9</v>
      </c>
      <c r="AI92" s="100">
        <v>12787.199999999999</v>
      </c>
      <c r="AJ92" s="100">
        <v>16</v>
      </c>
      <c r="AK92" s="100">
        <v>22732.799999999999</v>
      </c>
      <c r="AL92" s="100">
        <v>13</v>
      </c>
      <c r="AM92" s="100">
        <v>18470.399999999998</v>
      </c>
      <c r="AN92" s="100">
        <v>9</v>
      </c>
      <c r="AO92" s="100">
        <v>12787.199999999999</v>
      </c>
      <c r="AP92" s="100">
        <v>14</v>
      </c>
      <c r="AQ92" s="100">
        <v>19891.2</v>
      </c>
      <c r="AR92" s="100">
        <v>12</v>
      </c>
      <c r="AS92" s="100">
        <v>17049.599999999999</v>
      </c>
      <c r="AT92" s="100">
        <v>13</v>
      </c>
      <c r="AU92" s="100">
        <v>18470.399999999998</v>
      </c>
      <c r="AV92" s="100">
        <v>10</v>
      </c>
      <c r="AW92" s="100">
        <v>14208</v>
      </c>
      <c r="AX92" s="100">
        <v>13</v>
      </c>
      <c r="AY92" s="100">
        <v>18470.399999999998</v>
      </c>
      <c r="AZ92" s="100">
        <v>16</v>
      </c>
      <c r="BA92" s="100">
        <v>22732.799999999999</v>
      </c>
      <c r="BB92" s="100">
        <v>9</v>
      </c>
      <c r="BC92" s="100">
        <v>12787.199999999999</v>
      </c>
      <c r="BD92" s="100">
        <v>13</v>
      </c>
      <c r="BE92" s="100">
        <v>18470.399999999998</v>
      </c>
      <c r="BF92" s="100">
        <v>12</v>
      </c>
      <c r="BG92" s="100">
        <v>17049.599999999999</v>
      </c>
      <c r="BH92" s="100">
        <v>17</v>
      </c>
      <c r="BI92" s="100">
        <v>24153.599999999999</v>
      </c>
      <c r="BJ92" s="100">
        <v>12</v>
      </c>
      <c r="BK92" s="100">
        <v>17049.599999999999</v>
      </c>
      <c r="BL92" s="100">
        <v>11</v>
      </c>
      <c r="BM92" s="100">
        <v>15628.8</v>
      </c>
      <c r="BN92" s="100">
        <v>8</v>
      </c>
      <c r="BO92" s="100">
        <v>11366.4</v>
      </c>
      <c r="BP92" s="100">
        <v>14</v>
      </c>
      <c r="BQ92" s="100">
        <v>19891.2</v>
      </c>
      <c r="BR92" s="100">
        <v>12</v>
      </c>
      <c r="BS92" s="100">
        <v>17049.599999999999</v>
      </c>
      <c r="BT92" s="100">
        <v>12</v>
      </c>
      <c r="BU92" s="100">
        <v>17049.599999999999</v>
      </c>
      <c r="BV92" s="100">
        <v>13</v>
      </c>
      <c r="BW92" s="100">
        <v>18470.399999999998</v>
      </c>
      <c r="BX92" s="100">
        <v>9</v>
      </c>
      <c r="BY92" s="100">
        <v>12787.199999999999</v>
      </c>
      <c r="BZ92" s="100">
        <v>17</v>
      </c>
      <c r="CA92" s="100">
        <v>24153.599999999999</v>
      </c>
      <c r="CB92" s="100">
        <v>10</v>
      </c>
      <c r="CC92" s="100">
        <v>14208</v>
      </c>
      <c r="CD92" s="100">
        <v>15</v>
      </c>
      <c r="CE92" s="100">
        <v>21312</v>
      </c>
      <c r="CF92" s="100">
        <v>10</v>
      </c>
      <c r="CG92" s="100">
        <v>14208</v>
      </c>
      <c r="CH92" s="100">
        <v>11</v>
      </c>
      <c r="CI92" s="100">
        <v>15628.8</v>
      </c>
      <c r="CJ92" s="100">
        <v>11</v>
      </c>
      <c r="CK92" s="100">
        <v>15628.8</v>
      </c>
      <c r="CL92" s="100">
        <v>17</v>
      </c>
      <c r="CM92" s="100">
        <v>24153.599999999999</v>
      </c>
      <c r="CN92" s="100">
        <v>12</v>
      </c>
      <c r="CO92" s="100">
        <v>17049.599999999999</v>
      </c>
      <c r="CP92" s="100">
        <v>17</v>
      </c>
      <c r="CQ92" s="100">
        <v>24153.599999999999</v>
      </c>
      <c r="CR92" s="100">
        <v>15</v>
      </c>
      <c r="CS92" s="100">
        <v>21312</v>
      </c>
      <c r="CT92" s="100">
        <v>11</v>
      </c>
      <c r="CU92" s="100">
        <v>15628.8</v>
      </c>
    </row>
    <row r="93" spans="2:99">
      <c r="C93" s="99" t="s">
        <v>259</v>
      </c>
      <c r="D93" s="100">
        <v>8</v>
      </c>
      <c r="E93" s="100">
        <v>14179.199999999999</v>
      </c>
      <c r="F93" s="100">
        <v>9</v>
      </c>
      <c r="G93" s="100">
        <v>15951.599999999999</v>
      </c>
      <c r="H93" s="100">
        <v>7</v>
      </c>
      <c r="I93" s="100">
        <v>12406.8</v>
      </c>
      <c r="J93" s="100">
        <v>12</v>
      </c>
      <c r="K93" s="100">
        <v>21268.799999999999</v>
      </c>
      <c r="L93" s="100">
        <v>13</v>
      </c>
      <c r="M93" s="100">
        <v>23041.199999999997</v>
      </c>
      <c r="N93" s="100">
        <v>9</v>
      </c>
      <c r="O93" s="100">
        <v>15951.599999999999</v>
      </c>
      <c r="P93" s="100">
        <v>10</v>
      </c>
      <c r="Q93" s="100">
        <v>17724</v>
      </c>
      <c r="R93" s="100">
        <v>14</v>
      </c>
      <c r="S93" s="100">
        <v>24813.599999999999</v>
      </c>
      <c r="T93" s="100">
        <v>10</v>
      </c>
      <c r="U93" s="100">
        <v>17724</v>
      </c>
      <c r="V93" s="100">
        <v>9</v>
      </c>
      <c r="W93" s="100">
        <v>15951.599999999999</v>
      </c>
      <c r="X93" s="100">
        <v>8</v>
      </c>
      <c r="Y93" s="100">
        <v>14179.199999999999</v>
      </c>
      <c r="Z93" s="100">
        <v>11</v>
      </c>
      <c r="AA93" s="100">
        <v>19496.399999999998</v>
      </c>
      <c r="AB93" s="100">
        <v>10</v>
      </c>
      <c r="AC93" s="100">
        <v>17724</v>
      </c>
      <c r="AD93" s="100">
        <v>13</v>
      </c>
      <c r="AE93" s="100">
        <v>23041.199999999997</v>
      </c>
      <c r="AF93" s="100">
        <v>11</v>
      </c>
      <c r="AG93" s="100">
        <v>19496.399999999998</v>
      </c>
      <c r="AH93" s="100">
        <v>9</v>
      </c>
      <c r="AI93" s="100">
        <v>15951.599999999999</v>
      </c>
      <c r="AJ93" s="100">
        <v>14</v>
      </c>
      <c r="AK93" s="100">
        <v>24813.599999999999</v>
      </c>
      <c r="AL93" s="100">
        <v>14</v>
      </c>
      <c r="AM93" s="100">
        <v>24813.599999999999</v>
      </c>
      <c r="AN93" s="100">
        <v>9</v>
      </c>
      <c r="AO93" s="100">
        <v>15951.599999999999</v>
      </c>
      <c r="AP93" s="100">
        <v>14</v>
      </c>
      <c r="AQ93" s="100">
        <v>24813.599999999999</v>
      </c>
      <c r="AR93" s="100">
        <v>12</v>
      </c>
      <c r="AS93" s="100">
        <v>21268.799999999999</v>
      </c>
      <c r="AT93" s="100">
        <v>12</v>
      </c>
      <c r="AU93" s="100">
        <v>21268.799999999999</v>
      </c>
      <c r="AV93" s="100">
        <v>11</v>
      </c>
      <c r="AW93" s="100">
        <v>19496.399999999998</v>
      </c>
      <c r="AX93" s="100">
        <v>13</v>
      </c>
      <c r="AY93" s="100">
        <v>23041.199999999997</v>
      </c>
      <c r="AZ93" s="100">
        <v>15</v>
      </c>
      <c r="BA93" s="100">
        <v>26585.999999999996</v>
      </c>
      <c r="BB93" s="100">
        <v>8</v>
      </c>
      <c r="BC93" s="100">
        <v>14179.199999999999</v>
      </c>
      <c r="BD93" s="100">
        <v>11</v>
      </c>
      <c r="BE93" s="100">
        <v>19496.399999999998</v>
      </c>
      <c r="BF93" s="100">
        <v>12</v>
      </c>
      <c r="BG93" s="100">
        <v>21268.799999999999</v>
      </c>
      <c r="BH93" s="100">
        <v>17</v>
      </c>
      <c r="BI93" s="100">
        <v>30130.799999999999</v>
      </c>
      <c r="BJ93" s="100">
        <v>11</v>
      </c>
      <c r="BK93" s="100">
        <v>19496.399999999998</v>
      </c>
      <c r="BL93" s="100">
        <v>11</v>
      </c>
      <c r="BM93" s="100">
        <v>19496.399999999998</v>
      </c>
      <c r="BN93" s="100">
        <v>8</v>
      </c>
      <c r="BO93" s="100">
        <v>14179.199999999999</v>
      </c>
      <c r="BP93" s="100">
        <v>15</v>
      </c>
      <c r="BQ93" s="100">
        <v>26585.999999999996</v>
      </c>
      <c r="BR93" s="100">
        <v>12</v>
      </c>
      <c r="BS93" s="100">
        <v>21268.799999999999</v>
      </c>
      <c r="BT93" s="100">
        <v>10</v>
      </c>
      <c r="BU93" s="100">
        <v>17724</v>
      </c>
      <c r="BV93" s="100">
        <v>12</v>
      </c>
      <c r="BW93" s="100">
        <v>21268.799999999999</v>
      </c>
      <c r="BX93" s="100">
        <v>9</v>
      </c>
      <c r="BY93" s="100">
        <v>15951.599999999999</v>
      </c>
      <c r="BZ93" s="100">
        <v>15</v>
      </c>
      <c r="CA93" s="100">
        <v>26585.999999999996</v>
      </c>
      <c r="CB93" s="100">
        <v>11</v>
      </c>
      <c r="CC93" s="100">
        <v>19496.399999999998</v>
      </c>
      <c r="CD93" s="100">
        <v>14</v>
      </c>
      <c r="CE93" s="100">
        <v>24813.599999999999</v>
      </c>
      <c r="CF93" s="100">
        <v>10</v>
      </c>
      <c r="CG93" s="100">
        <v>17724</v>
      </c>
      <c r="CH93" s="100">
        <v>12</v>
      </c>
      <c r="CI93" s="100">
        <v>21268.799999999999</v>
      </c>
      <c r="CJ93" s="100">
        <v>11</v>
      </c>
      <c r="CK93" s="100">
        <v>19496.399999999998</v>
      </c>
      <c r="CL93" s="100">
        <v>14</v>
      </c>
      <c r="CM93" s="100">
        <v>24813.599999999999</v>
      </c>
      <c r="CN93" s="100">
        <v>11</v>
      </c>
      <c r="CO93" s="100">
        <v>19496.399999999998</v>
      </c>
      <c r="CP93" s="100">
        <v>16</v>
      </c>
      <c r="CQ93" s="100">
        <v>28358.399999999998</v>
      </c>
      <c r="CR93" s="100">
        <v>12</v>
      </c>
      <c r="CS93" s="100">
        <v>21268.799999999999</v>
      </c>
      <c r="CT93" s="100">
        <v>11</v>
      </c>
      <c r="CU93" s="100">
        <v>19496.399999999998</v>
      </c>
    </row>
    <row r="94" spans="2:99">
      <c r="C94" s="99" t="s">
        <v>260</v>
      </c>
      <c r="D94" s="100">
        <v>9</v>
      </c>
      <c r="E94" s="100">
        <v>21556.799999999999</v>
      </c>
      <c r="F94" s="100">
        <v>8</v>
      </c>
      <c r="G94" s="100">
        <v>19161.599999999999</v>
      </c>
      <c r="H94" s="100">
        <v>7</v>
      </c>
      <c r="I94" s="100">
        <v>16766.399999999998</v>
      </c>
      <c r="J94" s="100">
        <v>10</v>
      </c>
      <c r="K94" s="100">
        <v>23952</v>
      </c>
      <c r="L94" s="100">
        <v>11</v>
      </c>
      <c r="M94" s="100">
        <v>26347.199999999997</v>
      </c>
      <c r="N94" s="100">
        <v>10</v>
      </c>
      <c r="O94" s="100">
        <v>23952</v>
      </c>
      <c r="P94" s="100">
        <v>9</v>
      </c>
      <c r="Q94" s="100">
        <v>21556.799999999999</v>
      </c>
      <c r="R94" s="100">
        <v>13</v>
      </c>
      <c r="S94" s="100">
        <v>31137.599999999999</v>
      </c>
      <c r="T94" s="100">
        <v>9</v>
      </c>
      <c r="U94" s="100">
        <v>21556.799999999999</v>
      </c>
      <c r="V94" s="100">
        <v>8</v>
      </c>
      <c r="W94" s="100">
        <v>19161.599999999999</v>
      </c>
      <c r="X94" s="100">
        <v>8</v>
      </c>
      <c r="Y94" s="100">
        <v>19161.599999999999</v>
      </c>
      <c r="Z94" s="100">
        <v>10</v>
      </c>
      <c r="AA94" s="100">
        <v>23952</v>
      </c>
      <c r="AB94" s="100">
        <v>9</v>
      </c>
      <c r="AC94" s="100">
        <v>21556.799999999999</v>
      </c>
      <c r="AD94" s="100">
        <v>12</v>
      </c>
      <c r="AE94" s="100">
        <v>28742.399999999998</v>
      </c>
      <c r="AF94" s="100">
        <v>10</v>
      </c>
      <c r="AG94" s="100">
        <v>23952</v>
      </c>
      <c r="AH94" s="100">
        <v>8</v>
      </c>
      <c r="AI94" s="100">
        <v>19161.599999999999</v>
      </c>
      <c r="AJ94" s="100">
        <v>15</v>
      </c>
      <c r="AK94" s="100">
        <v>35928</v>
      </c>
      <c r="AL94" s="100">
        <v>14</v>
      </c>
      <c r="AM94" s="100">
        <v>33532.799999999996</v>
      </c>
      <c r="AN94" s="100">
        <v>8</v>
      </c>
      <c r="AO94" s="100">
        <v>19161.599999999999</v>
      </c>
      <c r="AP94" s="100">
        <v>12</v>
      </c>
      <c r="AQ94" s="100">
        <v>28742.399999999998</v>
      </c>
      <c r="AR94" s="100">
        <v>10</v>
      </c>
      <c r="AS94" s="100">
        <v>23952</v>
      </c>
      <c r="AT94" s="100">
        <v>11</v>
      </c>
      <c r="AU94" s="100">
        <v>26347.199999999997</v>
      </c>
      <c r="AV94" s="100">
        <v>10</v>
      </c>
      <c r="AW94" s="100">
        <v>23952</v>
      </c>
      <c r="AX94" s="100">
        <v>12</v>
      </c>
      <c r="AY94" s="100">
        <v>28742.399999999998</v>
      </c>
      <c r="AZ94" s="100">
        <v>14</v>
      </c>
      <c r="BA94" s="100">
        <v>33532.799999999996</v>
      </c>
      <c r="BB94" s="100">
        <v>8</v>
      </c>
      <c r="BC94" s="100">
        <v>19161.599999999999</v>
      </c>
      <c r="BD94" s="100">
        <v>10</v>
      </c>
      <c r="BE94" s="100">
        <v>23952</v>
      </c>
      <c r="BF94" s="100">
        <v>10</v>
      </c>
      <c r="BG94" s="100">
        <v>23952</v>
      </c>
      <c r="BH94" s="100">
        <v>14</v>
      </c>
      <c r="BI94" s="100">
        <v>33532.799999999996</v>
      </c>
      <c r="BJ94" s="100">
        <v>12</v>
      </c>
      <c r="BK94" s="100">
        <v>28742.399999999998</v>
      </c>
      <c r="BL94" s="100">
        <v>12</v>
      </c>
      <c r="BM94" s="100">
        <v>28742.399999999998</v>
      </c>
      <c r="BN94" s="100">
        <v>8</v>
      </c>
      <c r="BO94" s="100">
        <v>19161.599999999999</v>
      </c>
      <c r="BP94" s="100">
        <v>15</v>
      </c>
      <c r="BQ94" s="100">
        <v>35928</v>
      </c>
      <c r="BR94" s="100">
        <v>12</v>
      </c>
      <c r="BS94" s="100">
        <v>28742.399999999998</v>
      </c>
      <c r="BT94" s="100">
        <v>10</v>
      </c>
      <c r="BU94" s="100">
        <v>23952</v>
      </c>
      <c r="BV94" s="100">
        <v>11</v>
      </c>
      <c r="BW94" s="100">
        <v>26347.199999999997</v>
      </c>
      <c r="BX94" s="100">
        <v>8</v>
      </c>
      <c r="BY94" s="100">
        <v>19161.599999999999</v>
      </c>
      <c r="BZ94" s="100">
        <v>15</v>
      </c>
      <c r="CA94" s="100">
        <v>35928</v>
      </c>
      <c r="CB94" s="100">
        <v>10</v>
      </c>
      <c r="CC94" s="100">
        <v>23952</v>
      </c>
      <c r="CD94" s="100">
        <v>13</v>
      </c>
      <c r="CE94" s="100">
        <v>31137.599999999999</v>
      </c>
      <c r="CF94" s="100">
        <v>9</v>
      </c>
      <c r="CG94" s="100">
        <v>21556.799999999999</v>
      </c>
      <c r="CH94" s="100">
        <v>12</v>
      </c>
      <c r="CI94" s="100">
        <v>28742.399999999998</v>
      </c>
      <c r="CJ94" s="100">
        <v>12</v>
      </c>
      <c r="CK94" s="100">
        <v>28742.399999999998</v>
      </c>
      <c r="CL94" s="100">
        <v>15</v>
      </c>
      <c r="CM94" s="100">
        <v>35928</v>
      </c>
      <c r="CN94" s="100">
        <v>11</v>
      </c>
      <c r="CO94" s="100">
        <v>26347.199999999997</v>
      </c>
      <c r="CP94" s="100">
        <v>13</v>
      </c>
      <c r="CQ94" s="100">
        <v>31137.599999999999</v>
      </c>
      <c r="CR94" s="100">
        <v>12</v>
      </c>
      <c r="CS94" s="100">
        <v>28742.399999999998</v>
      </c>
      <c r="CT94" s="100">
        <v>11</v>
      </c>
      <c r="CU94" s="100">
        <v>26347.199999999997</v>
      </c>
    </row>
    <row r="95" spans="2:99">
      <c r="B95" s="99" t="s">
        <v>132</v>
      </c>
      <c r="C95" s="99" t="s">
        <v>261</v>
      </c>
      <c r="D95" s="100">
        <v>7</v>
      </c>
      <c r="E95" s="100">
        <v>12129.6</v>
      </c>
      <c r="F95" s="100">
        <v>10</v>
      </c>
      <c r="G95" s="100">
        <v>17328</v>
      </c>
      <c r="H95" s="100">
        <v>6</v>
      </c>
      <c r="I95" s="100">
        <v>10396.799999999999</v>
      </c>
      <c r="J95" s="100">
        <v>8</v>
      </c>
      <c r="K95" s="100">
        <v>13862.4</v>
      </c>
      <c r="L95" s="100">
        <v>10</v>
      </c>
      <c r="M95" s="100">
        <v>17328</v>
      </c>
      <c r="N95" s="100">
        <v>6</v>
      </c>
      <c r="O95" s="100">
        <v>10396.799999999999</v>
      </c>
      <c r="P95" s="100">
        <v>6</v>
      </c>
      <c r="Q95" s="100">
        <v>10396.799999999999</v>
      </c>
      <c r="R95" s="100">
        <v>9</v>
      </c>
      <c r="S95" s="100">
        <v>15595.199999999999</v>
      </c>
      <c r="T95" s="100">
        <v>11</v>
      </c>
      <c r="U95" s="100">
        <v>19060.8</v>
      </c>
      <c r="V95" s="100">
        <v>11</v>
      </c>
      <c r="W95" s="100">
        <v>19060.8</v>
      </c>
      <c r="X95" s="100">
        <v>11</v>
      </c>
      <c r="Y95" s="100">
        <v>19060.8</v>
      </c>
      <c r="Z95" s="100">
        <v>10</v>
      </c>
      <c r="AA95" s="100">
        <v>17328</v>
      </c>
      <c r="AB95" s="100">
        <v>7</v>
      </c>
      <c r="AC95" s="100">
        <v>12129.6</v>
      </c>
      <c r="AD95" s="100">
        <v>12</v>
      </c>
      <c r="AE95" s="100">
        <v>20793.599999999999</v>
      </c>
      <c r="AF95" s="100">
        <v>9</v>
      </c>
      <c r="AG95" s="100">
        <v>15595.199999999999</v>
      </c>
      <c r="AH95" s="100">
        <v>7</v>
      </c>
      <c r="AI95" s="100">
        <v>12129.6</v>
      </c>
      <c r="AJ95" s="100">
        <v>8</v>
      </c>
      <c r="AK95" s="100">
        <v>13862.4</v>
      </c>
      <c r="AL95" s="100">
        <v>7</v>
      </c>
      <c r="AM95" s="100">
        <v>12129.6</v>
      </c>
      <c r="AN95" s="100">
        <v>8</v>
      </c>
      <c r="AO95" s="100">
        <v>13862.4</v>
      </c>
      <c r="AP95" s="100">
        <v>7</v>
      </c>
      <c r="AQ95" s="100">
        <v>12129.6</v>
      </c>
      <c r="AR95" s="100">
        <v>6</v>
      </c>
      <c r="AS95" s="100">
        <v>10396.799999999999</v>
      </c>
      <c r="AT95" s="100">
        <v>6</v>
      </c>
      <c r="AU95" s="100">
        <v>10396.799999999999</v>
      </c>
      <c r="AV95" s="100">
        <v>8</v>
      </c>
      <c r="AW95" s="100">
        <v>13862.4</v>
      </c>
      <c r="AX95" s="100">
        <v>8</v>
      </c>
      <c r="AY95" s="100">
        <v>13862.4</v>
      </c>
      <c r="AZ95" s="100">
        <v>7</v>
      </c>
      <c r="BA95" s="100">
        <v>12129.6</v>
      </c>
      <c r="BB95" s="100">
        <v>12</v>
      </c>
      <c r="BC95" s="100">
        <v>20793.599999999999</v>
      </c>
      <c r="BD95" s="100">
        <v>8</v>
      </c>
      <c r="BE95" s="100">
        <v>13862.4</v>
      </c>
      <c r="BF95" s="100">
        <v>9</v>
      </c>
      <c r="BG95" s="100">
        <v>15595.199999999999</v>
      </c>
      <c r="BH95" s="100">
        <v>11</v>
      </c>
      <c r="BI95" s="100">
        <v>19060.8</v>
      </c>
      <c r="BJ95" s="100">
        <v>10</v>
      </c>
      <c r="BK95" s="100">
        <v>17328</v>
      </c>
      <c r="BL95" s="100">
        <v>12</v>
      </c>
      <c r="BM95" s="100">
        <v>20793.599999999999</v>
      </c>
      <c r="BN95" s="100">
        <v>12</v>
      </c>
      <c r="BO95" s="100">
        <v>20793.599999999999</v>
      </c>
      <c r="BP95" s="100">
        <v>10</v>
      </c>
      <c r="BQ95" s="100">
        <v>17328</v>
      </c>
      <c r="BR95" s="100">
        <v>11</v>
      </c>
      <c r="BS95" s="100">
        <v>19060.8</v>
      </c>
      <c r="BT95" s="100">
        <v>12</v>
      </c>
      <c r="BU95" s="100">
        <v>20793.599999999999</v>
      </c>
      <c r="BV95" s="100">
        <v>12</v>
      </c>
      <c r="BW95" s="100">
        <v>20793.599999999999</v>
      </c>
      <c r="BX95" s="100">
        <v>11</v>
      </c>
      <c r="BY95" s="100">
        <v>19060.8</v>
      </c>
      <c r="BZ95" s="100">
        <v>10</v>
      </c>
      <c r="CA95" s="100">
        <v>17328</v>
      </c>
      <c r="CB95" s="100">
        <v>8</v>
      </c>
      <c r="CC95" s="100">
        <v>13862.4</v>
      </c>
      <c r="CD95" s="100">
        <v>8</v>
      </c>
      <c r="CE95" s="100">
        <v>13862.4</v>
      </c>
      <c r="CF95" s="100">
        <v>8</v>
      </c>
      <c r="CG95" s="100">
        <v>13862.4</v>
      </c>
      <c r="CH95" s="100">
        <v>8</v>
      </c>
      <c r="CI95" s="100">
        <v>13862.4</v>
      </c>
      <c r="CJ95" s="100">
        <v>8</v>
      </c>
      <c r="CK95" s="100">
        <v>13862.4</v>
      </c>
      <c r="CL95" s="100">
        <v>10</v>
      </c>
      <c r="CM95" s="100">
        <v>17328</v>
      </c>
      <c r="CN95" s="100">
        <v>9</v>
      </c>
      <c r="CO95" s="100">
        <v>15595.199999999999</v>
      </c>
      <c r="CP95" s="100">
        <v>9</v>
      </c>
      <c r="CQ95" s="100">
        <v>15595.199999999999</v>
      </c>
      <c r="CR95" s="100">
        <v>10</v>
      </c>
      <c r="CS95" s="100">
        <v>17328</v>
      </c>
      <c r="CT95" s="100">
        <v>11</v>
      </c>
      <c r="CU95" s="100">
        <v>19060.8</v>
      </c>
    </row>
    <row r="96" spans="2:99">
      <c r="C96" s="99" t="s">
        <v>262</v>
      </c>
      <c r="D96" s="100">
        <v>7</v>
      </c>
      <c r="E96" s="100">
        <v>5762.4</v>
      </c>
      <c r="F96" s="100">
        <v>11</v>
      </c>
      <c r="G96" s="100">
        <v>9055.1999999999989</v>
      </c>
      <c r="H96" s="100">
        <v>8</v>
      </c>
      <c r="I96" s="100">
        <v>6585.5999999999995</v>
      </c>
      <c r="J96" s="100">
        <v>8</v>
      </c>
      <c r="K96" s="100">
        <v>6585.5999999999995</v>
      </c>
      <c r="L96" s="100">
        <v>11</v>
      </c>
      <c r="M96" s="100">
        <v>9055.1999999999989</v>
      </c>
      <c r="N96" s="100">
        <v>7</v>
      </c>
      <c r="O96" s="100">
        <v>5762.4</v>
      </c>
      <c r="P96" s="100">
        <v>6</v>
      </c>
      <c r="Q96" s="100">
        <v>4939.2</v>
      </c>
      <c r="R96" s="100">
        <v>11</v>
      </c>
      <c r="S96" s="100">
        <v>9055.1999999999989</v>
      </c>
      <c r="T96" s="100">
        <v>12</v>
      </c>
      <c r="U96" s="100">
        <v>9878.4</v>
      </c>
      <c r="V96" s="100">
        <v>11</v>
      </c>
      <c r="W96" s="100">
        <v>9055.1999999999989</v>
      </c>
      <c r="X96" s="100">
        <v>12</v>
      </c>
      <c r="Y96" s="100">
        <v>9878.4</v>
      </c>
      <c r="Z96" s="100">
        <v>11</v>
      </c>
      <c r="AA96" s="100">
        <v>9055.1999999999989</v>
      </c>
      <c r="AB96" s="100">
        <v>7</v>
      </c>
      <c r="AC96" s="100">
        <v>5762.4</v>
      </c>
      <c r="AD96" s="100">
        <v>11</v>
      </c>
      <c r="AE96" s="100">
        <v>9055.1999999999989</v>
      </c>
      <c r="AF96" s="100">
        <v>10</v>
      </c>
      <c r="AG96" s="100">
        <v>8232</v>
      </c>
      <c r="AH96" s="100">
        <v>7</v>
      </c>
      <c r="AI96" s="100">
        <v>5762.4</v>
      </c>
      <c r="AJ96" s="100">
        <v>8</v>
      </c>
      <c r="AK96" s="100">
        <v>6585.5999999999995</v>
      </c>
      <c r="AL96" s="100">
        <v>7</v>
      </c>
      <c r="AM96" s="100">
        <v>5762.4</v>
      </c>
      <c r="AN96" s="100">
        <v>7</v>
      </c>
      <c r="AO96" s="100">
        <v>5762.4</v>
      </c>
      <c r="AP96" s="100">
        <v>8</v>
      </c>
      <c r="AQ96" s="100">
        <v>6585.5999999999995</v>
      </c>
      <c r="AR96" s="100">
        <v>8</v>
      </c>
      <c r="AS96" s="100">
        <v>6585.5999999999995</v>
      </c>
      <c r="AT96" s="100">
        <v>7</v>
      </c>
      <c r="AU96" s="100">
        <v>5762.4</v>
      </c>
      <c r="AV96" s="100">
        <v>8</v>
      </c>
      <c r="AW96" s="100">
        <v>6585.5999999999995</v>
      </c>
      <c r="AX96" s="100">
        <v>10</v>
      </c>
      <c r="AY96" s="100">
        <v>8232</v>
      </c>
      <c r="AZ96" s="100">
        <v>7</v>
      </c>
      <c r="BA96" s="100">
        <v>5762.4</v>
      </c>
      <c r="BB96" s="100">
        <v>12</v>
      </c>
      <c r="BC96" s="100">
        <v>9878.4</v>
      </c>
      <c r="BD96" s="100">
        <v>8</v>
      </c>
      <c r="BE96" s="100">
        <v>6585.5999999999995</v>
      </c>
      <c r="BF96" s="100">
        <v>9</v>
      </c>
      <c r="BG96" s="100">
        <v>7408.7999999999993</v>
      </c>
      <c r="BH96" s="100">
        <v>12</v>
      </c>
      <c r="BI96" s="100">
        <v>9878.4</v>
      </c>
      <c r="BJ96" s="100">
        <v>11</v>
      </c>
      <c r="BK96" s="100">
        <v>9055.1999999999989</v>
      </c>
      <c r="BL96" s="100">
        <v>12</v>
      </c>
      <c r="BM96" s="100">
        <v>9878.4</v>
      </c>
      <c r="BN96" s="100">
        <v>13</v>
      </c>
      <c r="BO96" s="100">
        <v>10701.599999999999</v>
      </c>
      <c r="BP96" s="100">
        <v>10</v>
      </c>
      <c r="BQ96" s="100">
        <v>8232</v>
      </c>
      <c r="BR96" s="100">
        <v>10</v>
      </c>
      <c r="BS96" s="100">
        <v>8232</v>
      </c>
      <c r="BT96" s="100">
        <v>13</v>
      </c>
      <c r="BU96" s="100">
        <v>10701.599999999999</v>
      </c>
      <c r="BV96" s="100">
        <v>14</v>
      </c>
      <c r="BW96" s="100">
        <v>11524.8</v>
      </c>
      <c r="BX96" s="100">
        <v>13</v>
      </c>
      <c r="BY96" s="100">
        <v>10701.599999999999</v>
      </c>
      <c r="BZ96" s="100">
        <v>10</v>
      </c>
      <c r="CA96" s="100">
        <v>8232</v>
      </c>
      <c r="CB96" s="100">
        <v>9</v>
      </c>
      <c r="CC96" s="100">
        <v>7408.7999999999993</v>
      </c>
      <c r="CD96" s="100">
        <v>8</v>
      </c>
      <c r="CE96" s="100">
        <v>6585.5999999999995</v>
      </c>
      <c r="CF96" s="100">
        <v>8</v>
      </c>
      <c r="CG96" s="100">
        <v>6585.5999999999995</v>
      </c>
      <c r="CH96" s="100">
        <v>9</v>
      </c>
      <c r="CI96" s="100">
        <v>7408.7999999999993</v>
      </c>
      <c r="CJ96" s="100">
        <v>10</v>
      </c>
      <c r="CK96" s="100">
        <v>8232</v>
      </c>
      <c r="CL96" s="100">
        <v>11</v>
      </c>
      <c r="CM96" s="100">
        <v>9055.1999999999989</v>
      </c>
      <c r="CN96" s="100">
        <v>10</v>
      </c>
      <c r="CO96" s="100">
        <v>8232</v>
      </c>
      <c r="CP96" s="100">
        <v>8</v>
      </c>
      <c r="CQ96" s="100">
        <v>6585.5999999999995</v>
      </c>
      <c r="CR96" s="100">
        <v>11</v>
      </c>
      <c r="CS96" s="100">
        <v>9055.1999999999989</v>
      </c>
      <c r="CT96" s="100">
        <v>13</v>
      </c>
      <c r="CU96" s="100">
        <v>10701.599999999999</v>
      </c>
    </row>
    <row r="97" spans="2:99">
      <c r="C97" s="99" t="s">
        <v>263</v>
      </c>
      <c r="D97" s="100">
        <v>6</v>
      </c>
      <c r="E97" s="100">
        <v>10972.8</v>
      </c>
      <c r="F97" s="100">
        <v>9</v>
      </c>
      <c r="G97" s="100">
        <v>16459.2</v>
      </c>
      <c r="H97" s="100">
        <v>6</v>
      </c>
      <c r="I97" s="100">
        <v>10972.8</v>
      </c>
      <c r="J97" s="100">
        <v>8</v>
      </c>
      <c r="K97" s="100">
        <v>14630.4</v>
      </c>
      <c r="L97" s="100">
        <v>11</v>
      </c>
      <c r="M97" s="100">
        <v>20116.8</v>
      </c>
      <c r="N97" s="100">
        <v>6</v>
      </c>
      <c r="O97" s="100">
        <v>10972.8</v>
      </c>
      <c r="P97" s="100">
        <v>6</v>
      </c>
      <c r="Q97" s="100">
        <v>10972.8</v>
      </c>
      <c r="R97" s="100">
        <v>10</v>
      </c>
      <c r="S97" s="100">
        <v>18288</v>
      </c>
      <c r="T97" s="100">
        <v>10</v>
      </c>
      <c r="U97" s="100">
        <v>18288</v>
      </c>
      <c r="V97" s="100">
        <v>10</v>
      </c>
      <c r="W97" s="100">
        <v>18288</v>
      </c>
      <c r="X97" s="100">
        <v>11</v>
      </c>
      <c r="Y97" s="100">
        <v>20116.8</v>
      </c>
      <c r="Z97" s="100">
        <v>10</v>
      </c>
      <c r="AA97" s="100">
        <v>18288</v>
      </c>
      <c r="AB97" s="100">
        <v>7</v>
      </c>
      <c r="AC97" s="100">
        <v>12801.6</v>
      </c>
      <c r="AD97" s="100">
        <v>12</v>
      </c>
      <c r="AE97" s="100">
        <v>21945.599999999999</v>
      </c>
      <c r="AF97" s="100">
        <v>10</v>
      </c>
      <c r="AG97" s="100">
        <v>18288</v>
      </c>
      <c r="AH97" s="100">
        <v>7</v>
      </c>
      <c r="AI97" s="100">
        <v>12801.6</v>
      </c>
      <c r="AJ97" s="100">
        <v>8</v>
      </c>
      <c r="AK97" s="100">
        <v>14630.4</v>
      </c>
      <c r="AL97" s="100">
        <v>7</v>
      </c>
      <c r="AM97" s="100">
        <v>12801.6</v>
      </c>
      <c r="AN97" s="100">
        <v>8</v>
      </c>
      <c r="AO97" s="100">
        <v>14630.4</v>
      </c>
      <c r="AP97" s="100">
        <v>7</v>
      </c>
      <c r="AQ97" s="100">
        <v>12801.6</v>
      </c>
      <c r="AR97" s="100">
        <v>7</v>
      </c>
      <c r="AS97" s="100">
        <v>12801.6</v>
      </c>
      <c r="AT97" s="100">
        <v>6</v>
      </c>
      <c r="AU97" s="100">
        <v>10972.8</v>
      </c>
      <c r="AV97" s="100">
        <v>8</v>
      </c>
      <c r="AW97" s="100">
        <v>14630.4</v>
      </c>
      <c r="AX97" s="100">
        <v>8</v>
      </c>
      <c r="AY97" s="100">
        <v>14630.4</v>
      </c>
      <c r="AZ97" s="100">
        <v>7</v>
      </c>
      <c r="BA97" s="100">
        <v>12801.6</v>
      </c>
      <c r="BB97" s="100">
        <v>11</v>
      </c>
      <c r="BC97" s="100">
        <v>20116.8</v>
      </c>
      <c r="BD97" s="100">
        <v>7</v>
      </c>
      <c r="BE97" s="100">
        <v>12801.6</v>
      </c>
      <c r="BF97" s="100">
        <v>9</v>
      </c>
      <c r="BG97" s="100">
        <v>16459.2</v>
      </c>
      <c r="BH97" s="100">
        <v>10</v>
      </c>
      <c r="BI97" s="100">
        <v>18288</v>
      </c>
      <c r="BJ97" s="100">
        <v>9</v>
      </c>
      <c r="BK97" s="100">
        <v>16459.2</v>
      </c>
      <c r="BL97" s="100">
        <v>11</v>
      </c>
      <c r="BM97" s="100">
        <v>20116.8</v>
      </c>
      <c r="BN97" s="100">
        <v>12</v>
      </c>
      <c r="BO97" s="100">
        <v>21945.599999999999</v>
      </c>
      <c r="BP97" s="100">
        <v>8</v>
      </c>
      <c r="BQ97" s="100">
        <v>14630.4</v>
      </c>
      <c r="BR97" s="100">
        <v>10</v>
      </c>
      <c r="BS97" s="100">
        <v>18288</v>
      </c>
      <c r="BT97" s="100">
        <v>12</v>
      </c>
      <c r="BU97" s="100">
        <v>21945.599999999999</v>
      </c>
      <c r="BV97" s="100">
        <v>11</v>
      </c>
      <c r="BW97" s="100">
        <v>20116.8</v>
      </c>
      <c r="BX97" s="100">
        <v>12</v>
      </c>
      <c r="BY97" s="100">
        <v>21945.599999999999</v>
      </c>
      <c r="BZ97" s="100">
        <v>9</v>
      </c>
      <c r="CA97" s="100">
        <v>16459.2</v>
      </c>
      <c r="CB97" s="100">
        <v>9</v>
      </c>
      <c r="CC97" s="100">
        <v>16459.2</v>
      </c>
      <c r="CD97" s="100">
        <v>8</v>
      </c>
      <c r="CE97" s="100">
        <v>14630.4</v>
      </c>
      <c r="CF97" s="100">
        <v>8</v>
      </c>
      <c r="CG97" s="100">
        <v>14630.4</v>
      </c>
      <c r="CH97" s="100">
        <v>8</v>
      </c>
      <c r="CI97" s="100">
        <v>14630.4</v>
      </c>
      <c r="CJ97" s="100">
        <v>8</v>
      </c>
      <c r="CK97" s="100">
        <v>14630.4</v>
      </c>
      <c r="CL97" s="100">
        <v>10</v>
      </c>
      <c r="CM97" s="100">
        <v>18288</v>
      </c>
      <c r="CN97" s="100">
        <v>10</v>
      </c>
      <c r="CO97" s="100">
        <v>18288</v>
      </c>
      <c r="CP97" s="100">
        <v>9</v>
      </c>
      <c r="CQ97" s="100">
        <v>16459.2</v>
      </c>
      <c r="CR97" s="100">
        <v>11</v>
      </c>
      <c r="CS97" s="100">
        <v>20116.8</v>
      </c>
      <c r="CT97" s="100">
        <v>10</v>
      </c>
      <c r="CU97" s="100">
        <v>18288</v>
      </c>
    </row>
    <row r="98" spans="2:99">
      <c r="C98" s="99" t="s">
        <v>264</v>
      </c>
      <c r="D98" s="100">
        <v>6</v>
      </c>
      <c r="E98" s="100">
        <v>7581.5999999999995</v>
      </c>
      <c r="F98" s="100">
        <v>10</v>
      </c>
      <c r="G98" s="100">
        <v>12636</v>
      </c>
      <c r="H98" s="100">
        <v>7</v>
      </c>
      <c r="I98" s="100">
        <v>8845.1999999999989</v>
      </c>
      <c r="J98" s="100">
        <v>9</v>
      </c>
      <c r="K98" s="100">
        <v>11372.4</v>
      </c>
      <c r="L98" s="100">
        <v>10</v>
      </c>
      <c r="M98" s="100">
        <v>12636</v>
      </c>
      <c r="N98" s="100">
        <v>7</v>
      </c>
      <c r="O98" s="100">
        <v>8845.1999999999989</v>
      </c>
      <c r="P98" s="100">
        <v>6</v>
      </c>
      <c r="Q98" s="100">
        <v>7581.5999999999995</v>
      </c>
      <c r="R98" s="100">
        <v>10</v>
      </c>
      <c r="S98" s="100">
        <v>12636</v>
      </c>
      <c r="T98" s="100">
        <v>10</v>
      </c>
      <c r="U98" s="100">
        <v>12636</v>
      </c>
      <c r="V98" s="100">
        <v>12</v>
      </c>
      <c r="W98" s="100">
        <v>15163.199999999999</v>
      </c>
      <c r="X98" s="100">
        <v>11</v>
      </c>
      <c r="Y98" s="100">
        <v>13899.599999999999</v>
      </c>
      <c r="Z98" s="100">
        <v>9</v>
      </c>
      <c r="AA98" s="100">
        <v>11372.4</v>
      </c>
      <c r="AB98" s="100">
        <v>7</v>
      </c>
      <c r="AC98" s="100">
        <v>8845.1999999999989</v>
      </c>
      <c r="AD98" s="100">
        <v>11</v>
      </c>
      <c r="AE98" s="100">
        <v>13899.599999999999</v>
      </c>
      <c r="AF98" s="100">
        <v>10</v>
      </c>
      <c r="AG98" s="100">
        <v>12636</v>
      </c>
      <c r="AH98" s="100">
        <v>7</v>
      </c>
      <c r="AI98" s="100">
        <v>8845.1999999999989</v>
      </c>
      <c r="AJ98" s="100">
        <v>9</v>
      </c>
      <c r="AK98" s="100">
        <v>11372.4</v>
      </c>
      <c r="AL98" s="100">
        <v>7</v>
      </c>
      <c r="AM98" s="100">
        <v>8845.1999999999989</v>
      </c>
      <c r="AN98" s="100">
        <v>7</v>
      </c>
      <c r="AO98" s="100">
        <v>8845.1999999999989</v>
      </c>
      <c r="AP98" s="100">
        <v>8</v>
      </c>
      <c r="AQ98" s="100">
        <v>10108.799999999999</v>
      </c>
      <c r="AR98" s="100">
        <v>7</v>
      </c>
      <c r="AS98" s="100">
        <v>8845.1999999999989</v>
      </c>
      <c r="AT98" s="100">
        <v>7</v>
      </c>
      <c r="AU98" s="100">
        <v>8845.1999999999989</v>
      </c>
      <c r="AV98" s="100">
        <v>7</v>
      </c>
      <c r="AW98" s="100">
        <v>8845.1999999999989</v>
      </c>
      <c r="AX98" s="100">
        <v>9</v>
      </c>
      <c r="AY98" s="100">
        <v>11372.4</v>
      </c>
      <c r="AZ98" s="100">
        <v>7</v>
      </c>
      <c r="BA98" s="100">
        <v>8845.1999999999989</v>
      </c>
      <c r="BB98" s="100">
        <v>10</v>
      </c>
      <c r="BC98" s="100">
        <v>12636</v>
      </c>
      <c r="BD98" s="100">
        <v>9</v>
      </c>
      <c r="BE98" s="100">
        <v>11372.4</v>
      </c>
      <c r="BF98" s="100">
        <v>10</v>
      </c>
      <c r="BG98" s="100">
        <v>12636</v>
      </c>
      <c r="BH98" s="100">
        <v>11</v>
      </c>
      <c r="BI98" s="100">
        <v>13899.599999999999</v>
      </c>
      <c r="BJ98" s="100">
        <v>11</v>
      </c>
      <c r="BK98" s="100">
        <v>13899.599999999999</v>
      </c>
      <c r="BL98" s="100">
        <v>12</v>
      </c>
      <c r="BM98" s="100">
        <v>15163.199999999999</v>
      </c>
      <c r="BN98" s="100">
        <v>12</v>
      </c>
      <c r="BO98" s="100">
        <v>15163.199999999999</v>
      </c>
      <c r="BP98" s="100">
        <v>9</v>
      </c>
      <c r="BQ98" s="100">
        <v>11372.4</v>
      </c>
      <c r="BR98" s="100">
        <v>11</v>
      </c>
      <c r="BS98" s="100">
        <v>13899.599999999999</v>
      </c>
      <c r="BT98" s="100">
        <v>13</v>
      </c>
      <c r="BU98" s="100">
        <v>16426.8</v>
      </c>
      <c r="BV98" s="100">
        <v>13</v>
      </c>
      <c r="BW98" s="100">
        <v>16426.8</v>
      </c>
      <c r="BX98" s="100">
        <v>12</v>
      </c>
      <c r="BY98" s="100">
        <v>15163.199999999999</v>
      </c>
      <c r="BZ98" s="100">
        <v>9</v>
      </c>
      <c r="CA98" s="100">
        <v>11372.4</v>
      </c>
      <c r="CB98" s="100">
        <v>9</v>
      </c>
      <c r="CC98" s="100">
        <v>11372.4</v>
      </c>
      <c r="CD98" s="100">
        <v>8</v>
      </c>
      <c r="CE98" s="100">
        <v>10108.799999999999</v>
      </c>
      <c r="CF98" s="100">
        <v>8</v>
      </c>
      <c r="CG98" s="100">
        <v>10108.799999999999</v>
      </c>
      <c r="CH98" s="100">
        <v>8</v>
      </c>
      <c r="CI98" s="100">
        <v>10108.799999999999</v>
      </c>
      <c r="CJ98" s="100">
        <v>9</v>
      </c>
      <c r="CK98" s="100">
        <v>11372.4</v>
      </c>
      <c r="CL98" s="100">
        <v>11</v>
      </c>
      <c r="CM98" s="100">
        <v>13899.599999999999</v>
      </c>
      <c r="CN98" s="100">
        <v>11</v>
      </c>
      <c r="CO98" s="100">
        <v>13899.599999999999</v>
      </c>
      <c r="CP98" s="100">
        <v>9</v>
      </c>
      <c r="CQ98" s="100">
        <v>11372.4</v>
      </c>
      <c r="CR98" s="100">
        <v>12</v>
      </c>
      <c r="CS98" s="100">
        <v>15163.199999999999</v>
      </c>
      <c r="CT98" s="100">
        <v>12</v>
      </c>
      <c r="CU98" s="100">
        <v>15163.199999999999</v>
      </c>
    </row>
    <row r="99" spans="2:99">
      <c r="C99" s="99" t="s">
        <v>265</v>
      </c>
      <c r="D99" s="100">
        <v>5</v>
      </c>
      <c r="E99" s="100">
        <v>27407.999999999996</v>
      </c>
      <c r="F99" s="100">
        <v>6</v>
      </c>
      <c r="G99" s="100">
        <v>32889.599999999999</v>
      </c>
      <c r="H99" s="100">
        <v>5</v>
      </c>
      <c r="I99" s="100">
        <v>27407.999999999996</v>
      </c>
      <c r="J99" s="100">
        <v>5</v>
      </c>
      <c r="K99" s="100">
        <v>27407.999999999996</v>
      </c>
      <c r="L99" s="100">
        <v>8</v>
      </c>
      <c r="M99" s="100">
        <v>43852.799999999996</v>
      </c>
      <c r="N99" s="100">
        <v>5</v>
      </c>
      <c r="O99" s="100">
        <v>27407.999999999996</v>
      </c>
      <c r="P99" s="100">
        <v>4</v>
      </c>
      <c r="Q99" s="100">
        <v>21926.399999999998</v>
      </c>
      <c r="R99" s="100">
        <v>7</v>
      </c>
      <c r="S99" s="100">
        <v>38371.199999999997</v>
      </c>
      <c r="T99" s="100">
        <v>8</v>
      </c>
      <c r="U99" s="100">
        <v>43852.799999999996</v>
      </c>
      <c r="V99" s="100">
        <v>9</v>
      </c>
      <c r="W99" s="100">
        <v>49334.399999999994</v>
      </c>
      <c r="X99" s="100">
        <v>7</v>
      </c>
      <c r="Y99" s="100">
        <v>38371.199999999997</v>
      </c>
      <c r="Z99" s="100">
        <v>8</v>
      </c>
      <c r="AA99" s="100">
        <v>43852.799999999996</v>
      </c>
      <c r="AB99" s="100">
        <v>5</v>
      </c>
      <c r="AC99" s="100">
        <v>27407.999999999996</v>
      </c>
      <c r="AD99" s="100">
        <v>8</v>
      </c>
      <c r="AE99" s="100">
        <v>43852.799999999996</v>
      </c>
      <c r="AF99" s="100">
        <v>7</v>
      </c>
      <c r="AG99" s="100">
        <v>38371.199999999997</v>
      </c>
      <c r="AH99" s="100">
        <v>5</v>
      </c>
      <c r="AI99" s="100">
        <v>27407.999999999996</v>
      </c>
      <c r="AJ99" s="100">
        <v>5</v>
      </c>
      <c r="AK99" s="100">
        <v>27407.999999999996</v>
      </c>
      <c r="AL99" s="100">
        <v>6</v>
      </c>
      <c r="AM99" s="100">
        <v>32889.599999999999</v>
      </c>
      <c r="AN99" s="100">
        <v>5</v>
      </c>
      <c r="AO99" s="100">
        <v>27407.999999999996</v>
      </c>
      <c r="AP99" s="100">
        <v>6</v>
      </c>
      <c r="AQ99" s="100">
        <v>32889.599999999999</v>
      </c>
      <c r="AR99" s="100">
        <v>5</v>
      </c>
      <c r="AS99" s="100">
        <v>27407.999999999996</v>
      </c>
      <c r="AT99" s="100">
        <v>4</v>
      </c>
      <c r="AU99" s="100">
        <v>21926.399999999998</v>
      </c>
      <c r="AV99" s="100">
        <v>6</v>
      </c>
      <c r="AW99" s="100">
        <v>32889.599999999999</v>
      </c>
      <c r="AX99" s="100">
        <v>7</v>
      </c>
      <c r="AY99" s="100">
        <v>38371.199999999997</v>
      </c>
      <c r="AZ99" s="100">
        <v>5</v>
      </c>
      <c r="BA99" s="100">
        <v>27407.999999999996</v>
      </c>
      <c r="BB99" s="100">
        <v>9</v>
      </c>
      <c r="BC99" s="100">
        <v>49334.399999999994</v>
      </c>
      <c r="BD99" s="100">
        <v>6</v>
      </c>
      <c r="BE99" s="100">
        <v>32889.599999999999</v>
      </c>
      <c r="BF99" s="100">
        <v>7</v>
      </c>
      <c r="BG99" s="100">
        <v>38371.199999999997</v>
      </c>
      <c r="BH99" s="100">
        <v>8</v>
      </c>
      <c r="BI99" s="100">
        <v>43852.799999999996</v>
      </c>
      <c r="BJ99" s="100">
        <v>7</v>
      </c>
      <c r="BK99" s="100">
        <v>38371.199999999997</v>
      </c>
      <c r="BL99" s="100">
        <v>8</v>
      </c>
      <c r="BM99" s="100">
        <v>43852.799999999996</v>
      </c>
      <c r="BN99" s="100">
        <v>9</v>
      </c>
      <c r="BO99" s="100">
        <v>49334.399999999994</v>
      </c>
      <c r="BP99" s="100">
        <v>7</v>
      </c>
      <c r="BQ99" s="100">
        <v>38371.199999999997</v>
      </c>
      <c r="BR99" s="100">
        <v>8</v>
      </c>
      <c r="BS99" s="100">
        <v>43852.799999999996</v>
      </c>
      <c r="BT99" s="100">
        <v>9</v>
      </c>
      <c r="BU99" s="100">
        <v>49334.399999999994</v>
      </c>
      <c r="BV99" s="100">
        <v>9</v>
      </c>
      <c r="BW99" s="100">
        <v>49334.399999999994</v>
      </c>
      <c r="BX99" s="100">
        <v>8</v>
      </c>
      <c r="BY99" s="100">
        <v>43852.799999999996</v>
      </c>
      <c r="BZ99" s="100">
        <v>7</v>
      </c>
      <c r="CA99" s="100">
        <v>38371.199999999997</v>
      </c>
      <c r="CB99" s="100">
        <v>6</v>
      </c>
      <c r="CC99" s="100">
        <v>32889.599999999999</v>
      </c>
      <c r="CD99" s="100">
        <v>6</v>
      </c>
      <c r="CE99" s="100">
        <v>32889.599999999999</v>
      </c>
      <c r="CF99" s="100">
        <v>6</v>
      </c>
      <c r="CG99" s="100">
        <v>32889.599999999999</v>
      </c>
      <c r="CH99" s="100">
        <v>6</v>
      </c>
      <c r="CI99" s="100">
        <v>32889.599999999999</v>
      </c>
      <c r="CJ99" s="100">
        <v>7</v>
      </c>
      <c r="CK99" s="100">
        <v>38371.199999999997</v>
      </c>
      <c r="CL99" s="100">
        <v>7</v>
      </c>
      <c r="CM99" s="100">
        <v>38371.199999999997</v>
      </c>
      <c r="CN99" s="100">
        <v>8</v>
      </c>
      <c r="CO99" s="100">
        <v>43852.799999999996</v>
      </c>
      <c r="CP99" s="100">
        <v>6</v>
      </c>
      <c r="CQ99" s="100">
        <v>32889.599999999999</v>
      </c>
      <c r="CR99" s="100">
        <v>8</v>
      </c>
      <c r="CS99" s="100">
        <v>43852.799999999996</v>
      </c>
      <c r="CT99" s="100">
        <v>8</v>
      </c>
      <c r="CU99" s="100">
        <v>43852.799999999996</v>
      </c>
    </row>
    <row r="100" spans="2:99">
      <c r="C100" s="99" t="s">
        <v>266</v>
      </c>
      <c r="D100" s="100">
        <v>7</v>
      </c>
      <c r="E100" s="100">
        <v>11356.8</v>
      </c>
      <c r="F100" s="100">
        <v>10</v>
      </c>
      <c r="G100" s="100">
        <v>16223.999999999998</v>
      </c>
      <c r="H100" s="100">
        <v>7</v>
      </c>
      <c r="I100" s="100">
        <v>11356.8</v>
      </c>
      <c r="J100" s="100">
        <v>8</v>
      </c>
      <c r="K100" s="100">
        <v>12979.199999999999</v>
      </c>
      <c r="L100" s="100">
        <v>11</v>
      </c>
      <c r="M100" s="100">
        <v>17846.399999999998</v>
      </c>
      <c r="N100" s="100">
        <v>6</v>
      </c>
      <c r="O100" s="100">
        <v>9734.4</v>
      </c>
      <c r="P100" s="100">
        <v>6</v>
      </c>
      <c r="Q100" s="100">
        <v>9734.4</v>
      </c>
      <c r="R100" s="100">
        <v>11</v>
      </c>
      <c r="S100" s="100">
        <v>17846.399999999998</v>
      </c>
      <c r="T100" s="100">
        <v>11</v>
      </c>
      <c r="U100" s="100">
        <v>17846.399999999998</v>
      </c>
      <c r="V100" s="100">
        <v>10</v>
      </c>
      <c r="W100" s="100">
        <v>16223.999999999998</v>
      </c>
      <c r="X100" s="100">
        <v>11</v>
      </c>
      <c r="Y100" s="100">
        <v>17846.399999999998</v>
      </c>
      <c r="Z100" s="100">
        <v>10</v>
      </c>
      <c r="AA100" s="100">
        <v>16223.999999999998</v>
      </c>
      <c r="AB100" s="100">
        <v>7</v>
      </c>
      <c r="AC100" s="100">
        <v>11356.8</v>
      </c>
      <c r="AD100" s="100">
        <v>12</v>
      </c>
      <c r="AE100" s="100">
        <v>19468.8</v>
      </c>
      <c r="AF100" s="100">
        <v>10</v>
      </c>
      <c r="AG100" s="100">
        <v>16223.999999999998</v>
      </c>
      <c r="AH100" s="100">
        <v>6</v>
      </c>
      <c r="AI100" s="100">
        <v>9734.4</v>
      </c>
      <c r="AJ100" s="100">
        <v>8</v>
      </c>
      <c r="AK100" s="100">
        <v>12979.199999999999</v>
      </c>
      <c r="AL100" s="100">
        <v>8</v>
      </c>
      <c r="AM100" s="100">
        <v>12979.199999999999</v>
      </c>
      <c r="AN100" s="100">
        <v>7</v>
      </c>
      <c r="AO100" s="100">
        <v>11356.8</v>
      </c>
      <c r="AP100" s="100">
        <v>8</v>
      </c>
      <c r="AQ100" s="100">
        <v>12979.199999999999</v>
      </c>
      <c r="AR100" s="100">
        <v>7</v>
      </c>
      <c r="AS100" s="100">
        <v>11356.8</v>
      </c>
      <c r="AT100" s="100">
        <v>6</v>
      </c>
      <c r="AU100" s="100">
        <v>9734.4</v>
      </c>
      <c r="AV100" s="100">
        <v>8</v>
      </c>
      <c r="AW100" s="100">
        <v>12979.199999999999</v>
      </c>
      <c r="AX100" s="100">
        <v>8</v>
      </c>
      <c r="AY100" s="100">
        <v>12979.199999999999</v>
      </c>
      <c r="AZ100" s="100">
        <v>7</v>
      </c>
      <c r="BA100" s="100">
        <v>11356.8</v>
      </c>
      <c r="BB100" s="100">
        <v>10</v>
      </c>
      <c r="BC100" s="100">
        <v>16223.999999999998</v>
      </c>
      <c r="BD100" s="100">
        <v>8</v>
      </c>
      <c r="BE100" s="100">
        <v>12979.199999999999</v>
      </c>
      <c r="BF100" s="100">
        <v>9</v>
      </c>
      <c r="BG100" s="100">
        <v>14601.599999999999</v>
      </c>
      <c r="BH100" s="100">
        <v>12</v>
      </c>
      <c r="BI100" s="100">
        <v>19468.8</v>
      </c>
      <c r="BJ100" s="100">
        <v>10</v>
      </c>
      <c r="BK100" s="100">
        <v>16223.999999999998</v>
      </c>
      <c r="BL100" s="100">
        <v>12</v>
      </c>
      <c r="BM100" s="100">
        <v>19468.8</v>
      </c>
      <c r="BN100" s="100">
        <v>13</v>
      </c>
      <c r="BO100" s="100">
        <v>21091.199999999997</v>
      </c>
      <c r="BP100" s="100">
        <v>10</v>
      </c>
      <c r="BQ100" s="100">
        <v>16223.999999999998</v>
      </c>
      <c r="BR100" s="100">
        <v>10</v>
      </c>
      <c r="BS100" s="100">
        <v>16223.999999999998</v>
      </c>
      <c r="BT100" s="100">
        <v>11</v>
      </c>
      <c r="BU100" s="100">
        <v>17846.399999999998</v>
      </c>
      <c r="BV100" s="100">
        <v>12</v>
      </c>
      <c r="BW100" s="100">
        <v>19468.8</v>
      </c>
      <c r="BX100" s="100">
        <v>13</v>
      </c>
      <c r="BY100" s="100">
        <v>21091.199999999997</v>
      </c>
      <c r="BZ100" s="100">
        <v>10</v>
      </c>
      <c r="CA100" s="100">
        <v>16223.999999999998</v>
      </c>
      <c r="CB100" s="100">
        <v>9</v>
      </c>
      <c r="CC100" s="100">
        <v>14601.599999999999</v>
      </c>
      <c r="CD100" s="100">
        <v>9</v>
      </c>
      <c r="CE100" s="100">
        <v>14601.599999999999</v>
      </c>
      <c r="CF100" s="100">
        <v>8</v>
      </c>
      <c r="CG100" s="100">
        <v>12979.199999999999</v>
      </c>
      <c r="CH100" s="100">
        <v>9</v>
      </c>
      <c r="CI100" s="100">
        <v>14601.599999999999</v>
      </c>
      <c r="CJ100" s="100">
        <v>8</v>
      </c>
      <c r="CK100" s="100">
        <v>12979.199999999999</v>
      </c>
      <c r="CL100" s="100">
        <v>10</v>
      </c>
      <c r="CM100" s="100">
        <v>16223.999999999998</v>
      </c>
      <c r="CN100" s="100">
        <v>11</v>
      </c>
      <c r="CO100" s="100">
        <v>17846.399999999998</v>
      </c>
      <c r="CP100" s="100">
        <v>8</v>
      </c>
      <c r="CQ100" s="100">
        <v>12979.199999999999</v>
      </c>
      <c r="CR100" s="100">
        <v>11</v>
      </c>
      <c r="CS100" s="100">
        <v>17846.399999999998</v>
      </c>
      <c r="CT100" s="100">
        <v>12</v>
      </c>
      <c r="CU100" s="100">
        <v>19468.8</v>
      </c>
    </row>
    <row r="101" spans="2:99">
      <c r="C101" s="99" t="s">
        <v>267</v>
      </c>
      <c r="D101" s="100">
        <v>7</v>
      </c>
      <c r="E101" s="100">
        <v>8332.7999999999993</v>
      </c>
      <c r="F101" s="100">
        <v>10</v>
      </c>
      <c r="G101" s="100">
        <v>11903.999999999998</v>
      </c>
      <c r="H101" s="100">
        <v>7</v>
      </c>
      <c r="I101" s="100">
        <v>8332.7999999999993</v>
      </c>
      <c r="J101" s="100">
        <v>8</v>
      </c>
      <c r="K101" s="100">
        <v>9523.1999999999989</v>
      </c>
      <c r="L101" s="100">
        <v>11</v>
      </c>
      <c r="M101" s="100">
        <v>13094.399999999998</v>
      </c>
      <c r="N101" s="100">
        <v>7</v>
      </c>
      <c r="O101" s="100">
        <v>8332.7999999999993</v>
      </c>
      <c r="P101" s="100">
        <v>7</v>
      </c>
      <c r="Q101" s="100">
        <v>8332.7999999999993</v>
      </c>
      <c r="R101" s="100">
        <v>11</v>
      </c>
      <c r="S101" s="100">
        <v>13094.399999999998</v>
      </c>
      <c r="T101" s="100">
        <v>10</v>
      </c>
      <c r="U101" s="100">
        <v>11903.999999999998</v>
      </c>
      <c r="V101" s="100">
        <v>10</v>
      </c>
      <c r="W101" s="100">
        <v>11903.999999999998</v>
      </c>
      <c r="X101" s="100">
        <v>12</v>
      </c>
      <c r="Y101" s="100">
        <v>14284.8</v>
      </c>
      <c r="Z101" s="100">
        <v>10</v>
      </c>
      <c r="AA101" s="100">
        <v>11903.999999999998</v>
      </c>
      <c r="AB101" s="100">
        <v>7</v>
      </c>
      <c r="AC101" s="100">
        <v>8332.7999999999993</v>
      </c>
      <c r="AD101" s="100">
        <v>11</v>
      </c>
      <c r="AE101" s="100">
        <v>13094.399999999998</v>
      </c>
      <c r="AF101" s="100">
        <v>9</v>
      </c>
      <c r="AG101" s="100">
        <v>10713.599999999999</v>
      </c>
      <c r="AH101" s="100">
        <v>7</v>
      </c>
      <c r="AI101" s="100">
        <v>8332.7999999999993</v>
      </c>
      <c r="AJ101" s="100">
        <v>8</v>
      </c>
      <c r="AK101" s="100">
        <v>9523.1999999999989</v>
      </c>
      <c r="AL101" s="100">
        <v>8</v>
      </c>
      <c r="AM101" s="100">
        <v>9523.1999999999989</v>
      </c>
      <c r="AN101" s="100">
        <v>7</v>
      </c>
      <c r="AO101" s="100">
        <v>8332.7999999999993</v>
      </c>
      <c r="AP101" s="100">
        <v>9</v>
      </c>
      <c r="AQ101" s="100">
        <v>10713.599999999999</v>
      </c>
      <c r="AR101" s="100">
        <v>6</v>
      </c>
      <c r="AS101" s="100">
        <v>7142.4</v>
      </c>
      <c r="AT101" s="100">
        <v>6</v>
      </c>
      <c r="AU101" s="100">
        <v>7142.4</v>
      </c>
      <c r="AV101" s="100">
        <v>9</v>
      </c>
      <c r="AW101" s="100">
        <v>10713.599999999999</v>
      </c>
      <c r="AX101" s="100">
        <v>9</v>
      </c>
      <c r="AY101" s="100">
        <v>10713.599999999999</v>
      </c>
      <c r="AZ101" s="100">
        <v>8</v>
      </c>
      <c r="BA101" s="100">
        <v>9523.1999999999989</v>
      </c>
      <c r="BB101" s="100">
        <v>11</v>
      </c>
      <c r="BC101" s="100">
        <v>13094.399999999998</v>
      </c>
      <c r="BD101" s="100">
        <v>8</v>
      </c>
      <c r="BE101" s="100">
        <v>9523.1999999999989</v>
      </c>
      <c r="BF101" s="100">
        <v>10</v>
      </c>
      <c r="BG101" s="100">
        <v>11903.999999999998</v>
      </c>
      <c r="BH101" s="100">
        <v>11</v>
      </c>
      <c r="BI101" s="100">
        <v>13094.399999999998</v>
      </c>
      <c r="BJ101" s="100">
        <v>10</v>
      </c>
      <c r="BK101" s="100">
        <v>11903.999999999998</v>
      </c>
      <c r="BL101" s="100">
        <v>10</v>
      </c>
      <c r="BM101" s="100">
        <v>11903.999999999998</v>
      </c>
      <c r="BN101" s="100">
        <v>12</v>
      </c>
      <c r="BO101" s="100">
        <v>14284.8</v>
      </c>
      <c r="BP101" s="100">
        <v>10</v>
      </c>
      <c r="BQ101" s="100">
        <v>11903.999999999998</v>
      </c>
      <c r="BR101" s="100">
        <v>12</v>
      </c>
      <c r="BS101" s="100">
        <v>14284.8</v>
      </c>
      <c r="BT101" s="100">
        <v>13</v>
      </c>
      <c r="BU101" s="100">
        <v>15475.199999999999</v>
      </c>
      <c r="BV101" s="100">
        <v>13</v>
      </c>
      <c r="BW101" s="100">
        <v>15475.199999999999</v>
      </c>
      <c r="BX101" s="100">
        <v>13</v>
      </c>
      <c r="BY101" s="100">
        <v>15475.199999999999</v>
      </c>
      <c r="BZ101" s="100">
        <v>10</v>
      </c>
      <c r="CA101" s="100">
        <v>11903.999999999998</v>
      </c>
      <c r="CB101" s="100">
        <v>10</v>
      </c>
      <c r="CC101" s="100">
        <v>11903.999999999998</v>
      </c>
      <c r="CD101" s="100">
        <v>8</v>
      </c>
      <c r="CE101" s="100">
        <v>9523.1999999999989</v>
      </c>
      <c r="CF101" s="100">
        <v>8</v>
      </c>
      <c r="CG101" s="100">
        <v>9523.1999999999989</v>
      </c>
      <c r="CH101" s="100">
        <v>9</v>
      </c>
      <c r="CI101" s="100">
        <v>10713.599999999999</v>
      </c>
      <c r="CJ101" s="100">
        <v>9</v>
      </c>
      <c r="CK101" s="100">
        <v>10713.599999999999</v>
      </c>
      <c r="CL101" s="100">
        <v>11</v>
      </c>
      <c r="CM101" s="100">
        <v>13094.399999999998</v>
      </c>
      <c r="CN101" s="100">
        <v>10</v>
      </c>
      <c r="CO101" s="100">
        <v>11903.999999999998</v>
      </c>
      <c r="CP101" s="100">
        <v>8</v>
      </c>
      <c r="CQ101" s="100">
        <v>9523.1999999999989</v>
      </c>
      <c r="CR101" s="100">
        <v>13</v>
      </c>
      <c r="CS101" s="100">
        <v>15475.199999999999</v>
      </c>
      <c r="CT101" s="100">
        <v>12</v>
      </c>
      <c r="CU101" s="100">
        <v>14284.8</v>
      </c>
    </row>
    <row r="102" spans="2:99">
      <c r="C102" s="99" t="s">
        <v>268</v>
      </c>
      <c r="D102" s="100">
        <v>6</v>
      </c>
      <c r="E102" s="100">
        <v>11635.199999999999</v>
      </c>
      <c r="F102" s="100">
        <v>9</v>
      </c>
      <c r="G102" s="100">
        <v>17452.8</v>
      </c>
      <c r="H102" s="100">
        <v>6</v>
      </c>
      <c r="I102" s="100">
        <v>11635.199999999999</v>
      </c>
      <c r="J102" s="100">
        <v>7</v>
      </c>
      <c r="K102" s="100">
        <v>13574.399999999998</v>
      </c>
      <c r="L102" s="100">
        <v>11</v>
      </c>
      <c r="M102" s="100">
        <v>21331.199999999997</v>
      </c>
      <c r="N102" s="100">
        <v>6</v>
      </c>
      <c r="O102" s="100">
        <v>11635.199999999999</v>
      </c>
      <c r="P102" s="100">
        <v>6</v>
      </c>
      <c r="Q102" s="100">
        <v>11635.199999999999</v>
      </c>
      <c r="R102" s="100">
        <v>9</v>
      </c>
      <c r="S102" s="100">
        <v>17452.8</v>
      </c>
      <c r="T102" s="100">
        <v>9</v>
      </c>
      <c r="U102" s="100">
        <v>17452.8</v>
      </c>
      <c r="V102" s="100">
        <v>10</v>
      </c>
      <c r="W102" s="100">
        <v>19392</v>
      </c>
      <c r="X102" s="100">
        <v>10</v>
      </c>
      <c r="Y102" s="100">
        <v>19392</v>
      </c>
      <c r="Z102" s="100">
        <v>11</v>
      </c>
      <c r="AA102" s="100">
        <v>21331.199999999997</v>
      </c>
      <c r="AB102" s="100">
        <v>6</v>
      </c>
      <c r="AC102" s="100">
        <v>11635.199999999999</v>
      </c>
      <c r="AD102" s="100">
        <v>11</v>
      </c>
      <c r="AE102" s="100">
        <v>21331.199999999997</v>
      </c>
      <c r="AF102" s="100">
        <v>9</v>
      </c>
      <c r="AG102" s="100">
        <v>17452.8</v>
      </c>
      <c r="AH102" s="100">
        <v>7</v>
      </c>
      <c r="AI102" s="100">
        <v>13574.399999999998</v>
      </c>
      <c r="AJ102" s="100">
        <v>7</v>
      </c>
      <c r="AK102" s="100">
        <v>13574.399999999998</v>
      </c>
      <c r="AL102" s="100">
        <v>7</v>
      </c>
      <c r="AM102" s="100">
        <v>13574.399999999998</v>
      </c>
      <c r="AN102" s="100">
        <v>6</v>
      </c>
      <c r="AO102" s="100">
        <v>11635.199999999999</v>
      </c>
      <c r="AP102" s="100">
        <v>7</v>
      </c>
      <c r="AQ102" s="100">
        <v>13574.399999999998</v>
      </c>
      <c r="AR102" s="100">
        <v>6</v>
      </c>
      <c r="AS102" s="100">
        <v>11635.199999999999</v>
      </c>
      <c r="AT102" s="100">
        <v>6</v>
      </c>
      <c r="AU102" s="100">
        <v>11635.199999999999</v>
      </c>
      <c r="AV102" s="100">
        <v>7</v>
      </c>
      <c r="AW102" s="100">
        <v>13574.399999999998</v>
      </c>
      <c r="AX102" s="100">
        <v>9</v>
      </c>
      <c r="AY102" s="100">
        <v>17452.8</v>
      </c>
      <c r="AZ102" s="100">
        <v>7</v>
      </c>
      <c r="BA102" s="100">
        <v>13574.399999999998</v>
      </c>
      <c r="BB102" s="100">
        <v>12</v>
      </c>
      <c r="BC102" s="100">
        <v>23270.399999999998</v>
      </c>
      <c r="BD102" s="100">
        <v>7</v>
      </c>
      <c r="BE102" s="100">
        <v>13574.399999999998</v>
      </c>
      <c r="BF102" s="100">
        <v>9</v>
      </c>
      <c r="BG102" s="100">
        <v>17452.8</v>
      </c>
      <c r="BH102" s="100">
        <v>11</v>
      </c>
      <c r="BI102" s="100">
        <v>21331.199999999997</v>
      </c>
      <c r="BJ102" s="100">
        <v>10</v>
      </c>
      <c r="BK102" s="100">
        <v>19392</v>
      </c>
      <c r="BL102" s="100">
        <v>11</v>
      </c>
      <c r="BM102" s="100">
        <v>21331.199999999997</v>
      </c>
      <c r="BN102" s="100">
        <v>13</v>
      </c>
      <c r="BO102" s="100">
        <v>25209.599999999999</v>
      </c>
      <c r="BP102" s="100">
        <v>10</v>
      </c>
      <c r="BQ102" s="100">
        <v>19392</v>
      </c>
      <c r="BR102" s="100">
        <v>9</v>
      </c>
      <c r="BS102" s="100">
        <v>17452.8</v>
      </c>
      <c r="BT102" s="100">
        <v>12</v>
      </c>
      <c r="BU102" s="100">
        <v>23270.399999999998</v>
      </c>
      <c r="BV102" s="100">
        <v>10</v>
      </c>
      <c r="BW102" s="100">
        <v>19392</v>
      </c>
      <c r="BX102" s="100">
        <v>12</v>
      </c>
      <c r="BY102" s="100">
        <v>23270.399999999998</v>
      </c>
      <c r="BZ102" s="100">
        <v>9</v>
      </c>
      <c r="CA102" s="100">
        <v>17452.8</v>
      </c>
      <c r="CB102" s="100">
        <v>9</v>
      </c>
      <c r="CC102" s="100">
        <v>17452.8</v>
      </c>
      <c r="CD102" s="100">
        <v>7</v>
      </c>
      <c r="CE102" s="100">
        <v>13574.399999999998</v>
      </c>
      <c r="CF102" s="100">
        <v>8</v>
      </c>
      <c r="CG102" s="100">
        <v>15513.599999999999</v>
      </c>
      <c r="CH102" s="100">
        <v>7</v>
      </c>
      <c r="CI102" s="100">
        <v>13574.399999999998</v>
      </c>
      <c r="CJ102" s="100">
        <v>9</v>
      </c>
      <c r="CK102" s="100">
        <v>17452.8</v>
      </c>
      <c r="CL102" s="100">
        <v>10</v>
      </c>
      <c r="CM102" s="100">
        <v>19392</v>
      </c>
      <c r="CN102" s="100">
        <v>10</v>
      </c>
      <c r="CO102" s="100">
        <v>19392</v>
      </c>
      <c r="CP102" s="100">
        <v>8</v>
      </c>
      <c r="CQ102" s="100">
        <v>15513.599999999999</v>
      </c>
      <c r="CR102" s="100">
        <v>11</v>
      </c>
      <c r="CS102" s="100">
        <v>21331.199999999997</v>
      </c>
      <c r="CT102" s="100">
        <v>11</v>
      </c>
      <c r="CU102" s="100">
        <v>21331.199999999997</v>
      </c>
    </row>
    <row r="103" spans="2:99">
      <c r="C103" s="99" t="s">
        <v>269</v>
      </c>
      <c r="D103" s="100">
        <v>6</v>
      </c>
      <c r="E103" s="100">
        <v>12168</v>
      </c>
      <c r="F103" s="100">
        <v>10</v>
      </c>
      <c r="G103" s="100">
        <v>20280</v>
      </c>
      <c r="H103" s="100">
        <v>7</v>
      </c>
      <c r="I103" s="100">
        <v>14196</v>
      </c>
      <c r="J103" s="100">
        <v>7</v>
      </c>
      <c r="K103" s="100">
        <v>14196</v>
      </c>
      <c r="L103" s="100">
        <v>10</v>
      </c>
      <c r="M103" s="100">
        <v>20280</v>
      </c>
      <c r="N103" s="100">
        <v>6</v>
      </c>
      <c r="O103" s="100">
        <v>12168</v>
      </c>
      <c r="P103" s="100">
        <v>6</v>
      </c>
      <c r="Q103" s="100">
        <v>12168</v>
      </c>
      <c r="R103" s="100">
        <v>10</v>
      </c>
      <c r="S103" s="100">
        <v>20280</v>
      </c>
      <c r="T103" s="100">
        <v>11</v>
      </c>
      <c r="U103" s="100">
        <v>22308</v>
      </c>
      <c r="V103" s="100">
        <v>11</v>
      </c>
      <c r="W103" s="100">
        <v>22308</v>
      </c>
      <c r="X103" s="100">
        <v>11</v>
      </c>
      <c r="Y103" s="100">
        <v>22308</v>
      </c>
      <c r="Z103" s="100">
        <v>9</v>
      </c>
      <c r="AA103" s="100">
        <v>18252</v>
      </c>
      <c r="AB103" s="100">
        <v>7</v>
      </c>
      <c r="AC103" s="100">
        <v>14196</v>
      </c>
      <c r="AD103" s="100">
        <v>11</v>
      </c>
      <c r="AE103" s="100">
        <v>22308</v>
      </c>
      <c r="AF103" s="100">
        <v>9</v>
      </c>
      <c r="AG103" s="100">
        <v>18252</v>
      </c>
      <c r="AH103" s="100">
        <v>7</v>
      </c>
      <c r="AI103" s="100">
        <v>14196</v>
      </c>
      <c r="AJ103" s="100">
        <v>7</v>
      </c>
      <c r="AK103" s="100">
        <v>14196</v>
      </c>
      <c r="AL103" s="100">
        <v>7</v>
      </c>
      <c r="AM103" s="100">
        <v>14196</v>
      </c>
      <c r="AN103" s="100">
        <v>7</v>
      </c>
      <c r="AO103" s="100">
        <v>14196</v>
      </c>
      <c r="AP103" s="100">
        <v>8</v>
      </c>
      <c r="AQ103" s="100">
        <v>16224</v>
      </c>
      <c r="AR103" s="100">
        <v>6</v>
      </c>
      <c r="AS103" s="100">
        <v>12168</v>
      </c>
      <c r="AT103" s="100">
        <v>6</v>
      </c>
      <c r="AU103" s="100">
        <v>12168</v>
      </c>
      <c r="AV103" s="100">
        <v>7</v>
      </c>
      <c r="AW103" s="100">
        <v>14196</v>
      </c>
      <c r="AX103" s="100">
        <v>9</v>
      </c>
      <c r="AY103" s="100">
        <v>18252</v>
      </c>
      <c r="AZ103" s="100">
        <v>6</v>
      </c>
      <c r="BA103" s="100">
        <v>12168</v>
      </c>
      <c r="BB103" s="100">
        <v>10</v>
      </c>
      <c r="BC103" s="100">
        <v>20280</v>
      </c>
      <c r="BD103" s="100">
        <v>7</v>
      </c>
      <c r="BE103" s="100">
        <v>14196</v>
      </c>
      <c r="BF103" s="100">
        <v>8</v>
      </c>
      <c r="BG103" s="100">
        <v>16224</v>
      </c>
      <c r="BH103" s="100">
        <v>10</v>
      </c>
      <c r="BI103" s="100">
        <v>20280</v>
      </c>
      <c r="BJ103" s="100">
        <v>9</v>
      </c>
      <c r="BK103" s="100">
        <v>18252</v>
      </c>
      <c r="BL103" s="100">
        <v>10</v>
      </c>
      <c r="BM103" s="100">
        <v>20280</v>
      </c>
      <c r="BN103" s="100">
        <v>11</v>
      </c>
      <c r="BO103" s="100">
        <v>22308</v>
      </c>
      <c r="BP103" s="100">
        <v>8</v>
      </c>
      <c r="BQ103" s="100">
        <v>16224</v>
      </c>
      <c r="BR103" s="100">
        <v>10</v>
      </c>
      <c r="BS103" s="100">
        <v>20280</v>
      </c>
      <c r="BT103" s="100">
        <v>12</v>
      </c>
      <c r="BU103" s="100">
        <v>24336</v>
      </c>
      <c r="BV103" s="100">
        <v>11</v>
      </c>
      <c r="BW103" s="100">
        <v>22308</v>
      </c>
      <c r="BX103" s="100">
        <v>11</v>
      </c>
      <c r="BY103" s="100">
        <v>22308</v>
      </c>
      <c r="BZ103" s="100">
        <v>9</v>
      </c>
      <c r="CA103" s="100">
        <v>18252</v>
      </c>
      <c r="CB103" s="100">
        <v>9</v>
      </c>
      <c r="CC103" s="100">
        <v>18252</v>
      </c>
      <c r="CD103" s="100">
        <v>8</v>
      </c>
      <c r="CE103" s="100">
        <v>16224</v>
      </c>
      <c r="CF103" s="100">
        <v>7</v>
      </c>
      <c r="CG103" s="100">
        <v>14196</v>
      </c>
      <c r="CH103" s="100">
        <v>8</v>
      </c>
      <c r="CI103" s="100">
        <v>16224</v>
      </c>
      <c r="CJ103" s="100">
        <v>9</v>
      </c>
      <c r="CK103" s="100">
        <v>18252</v>
      </c>
      <c r="CL103" s="100">
        <v>10</v>
      </c>
      <c r="CM103" s="100">
        <v>20280</v>
      </c>
      <c r="CN103" s="100">
        <v>10</v>
      </c>
      <c r="CO103" s="100">
        <v>20280</v>
      </c>
      <c r="CP103" s="100">
        <v>8</v>
      </c>
      <c r="CQ103" s="100">
        <v>16224</v>
      </c>
      <c r="CR103" s="100">
        <v>10</v>
      </c>
      <c r="CS103" s="100">
        <v>20280</v>
      </c>
      <c r="CT103" s="100">
        <v>11</v>
      </c>
      <c r="CU103" s="100">
        <v>22308</v>
      </c>
    </row>
    <row r="104" spans="2:99">
      <c r="C104" s="99" t="s">
        <v>270</v>
      </c>
      <c r="D104" s="100">
        <v>6</v>
      </c>
      <c r="E104" s="100">
        <v>12434.400000000001</v>
      </c>
      <c r="F104" s="100">
        <v>9</v>
      </c>
      <c r="G104" s="100">
        <v>18651.600000000002</v>
      </c>
      <c r="H104" s="100">
        <v>6</v>
      </c>
      <c r="I104" s="100">
        <v>12434.400000000001</v>
      </c>
      <c r="J104" s="100">
        <v>8</v>
      </c>
      <c r="K104" s="100">
        <v>16579.2</v>
      </c>
      <c r="L104" s="100">
        <v>10</v>
      </c>
      <c r="M104" s="100">
        <v>20724</v>
      </c>
      <c r="N104" s="100">
        <v>6</v>
      </c>
      <c r="O104" s="100">
        <v>12434.400000000001</v>
      </c>
      <c r="P104" s="100">
        <v>6</v>
      </c>
      <c r="Q104" s="100">
        <v>12434.400000000001</v>
      </c>
      <c r="R104" s="100">
        <v>10</v>
      </c>
      <c r="S104" s="100">
        <v>20724</v>
      </c>
      <c r="T104" s="100">
        <v>10</v>
      </c>
      <c r="U104" s="100">
        <v>20724</v>
      </c>
      <c r="V104" s="100">
        <v>11</v>
      </c>
      <c r="W104" s="100">
        <v>22796.400000000001</v>
      </c>
      <c r="X104" s="100">
        <v>10</v>
      </c>
      <c r="Y104" s="100">
        <v>20724</v>
      </c>
      <c r="Z104" s="100">
        <v>9</v>
      </c>
      <c r="AA104" s="100">
        <v>18651.600000000002</v>
      </c>
      <c r="AB104" s="100">
        <v>6</v>
      </c>
      <c r="AC104" s="100">
        <v>12434.400000000001</v>
      </c>
      <c r="AD104" s="100">
        <v>10</v>
      </c>
      <c r="AE104" s="100">
        <v>20724</v>
      </c>
      <c r="AF104" s="100">
        <v>9</v>
      </c>
      <c r="AG104" s="100">
        <v>18651.600000000002</v>
      </c>
      <c r="AH104" s="100">
        <v>7</v>
      </c>
      <c r="AI104" s="100">
        <v>14506.800000000001</v>
      </c>
      <c r="AJ104" s="100">
        <v>7</v>
      </c>
      <c r="AK104" s="100">
        <v>14506.800000000001</v>
      </c>
      <c r="AL104" s="100">
        <v>6</v>
      </c>
      <c r="AM104" s="100">
        <v>12434.400000000001</v>
      </c>
      <c r="AN104" s="100">
        <v>7</v>
      </c>
      <c r="AO104" s="100">
        <v>14506.800000000001</v>
      </c>
      <c r="AP104" s="100">
        <v>7</v>
      </c>
      <c r="AQ104" s="100">
        <v>14506.800000000001</v>
      </c>
      <c r="AR104" s="100">
        <v>7</v>
      </c>
      <c r="AS104" s="100">
        <v>14506.800000000001</v>
      </c>
      <c r="AT104" s="100">
        <v>6</v>
      </c>
      <c r="AU104" s="100">
        <v>12434.400000000001</v>
      </c>
      <c r="AV104" s="100">
        <v>8</v>
      </c>
      <c r="AW104" s="100">
        <v>16579.2</v>
      </c>
      <c r="AX104" s="100">
        <v>8</v>
      </c>
      <c r="AY104" s="100">
        <v>16579.2</v>
      </c>
      <c r="AZ104" s="100">
        <v>6</v>
      </c>
      <c r="BA104" s="100">
        <v>12434.400000000001</v>
      </c>
      <c r="BB104" s="100">
        <v>11</v>
      </c>
      <c r="BC104" s="100">
        <v>22796.400000000001</v>
      </c>
      <c r="BD104" s="100">
        <v>8</v>
      </c>
      <c r="BE104" s="100">
        <v>16579.2</v>
      </c>
      <c r="BF104" s="100">
        <v>9</v>
      </c>
      <c r="BG104" s="100">
        <v>18651.600000000002</v>
      </c>
      <c r="BH104" s="100">
        <v>10</v>
      </c>
      <c r="BI104" s="100">
        <v>20724</v>
      </c>
      <c r="BJ104" s="100">
        <v>10</v>
      </c>
      <c r="BK104" s="100">
        <v>20724</v>
      </c>
      <c r="BL104" s="100">
        <v>11</v>
      </c>
      <c r="BM104" s="100">
        <v>22796.400000000001</v>
      </c>
      <c r="BN104" s="100">
        <v>11</v>
      </c>
      <c r="BO104" s="100">
        <v>22796.400000000001</v>
      </c>
      <c r="BP104" s="100">
        <v>9</v>
      </c>
      <c r="BQ104" s="100">
        <v>18651.600000000002</v>
      </c>
      <c r="BR104" s="100">
        <v>9</v>
      </c>
      <c r="BS104" s="100">
        <v>18651.600000000002</v>
      </c>
      <c r="BT104" s="100">
        <v>11</v>
      </c>
      <c r="BU104" s="100">
        <v>22796.400000000001</v>
      </c>
      <c r="BV104" s="100">
        <v>11</v>
      </c>
      <c r="BW104" s="100">
        <v>22796.400000000001</v>
      </c>
      <c r="BX104" s="100">
        <v>11</v>
      </c>
      <c r="BY104" s="100">
        <v>22796.400000000001</v>
      </c>
      <c r="BZ104" s="100">
        <v>9</v>
      </c>
      <c r="CA104" s="100">
        <v>18651.600000000002</v>
      </c>
      <c r="CB104" s="100">
        <v>10</v>
      </c>
      <c r="CC104" s="100">
        <v>20724</v>
      </c>
      <c r="CD104" s="100">
        <v>8</v>
      </c>
      <c r="CE104" s="100">
        <v>16579.2</v>
      </c>
      <c r="CF104" s="100">
        <v>7</v>
      </c>
      <c r="CG104" s="100">
        <v>14506.800000000001</v>
      </c>
      <c r="CH104" s="100">
        <v>7</v>
      </c>
      <c r="CI104" s="100">
        <v>14506.800000000001</v>
      </c>
      <c r="CJ104" s="100">
        <v>8</v>
      </c>
      <c r="CK104" s="100">
        <v>16579.2</v>
      </c>
      <c r="CL104" s="100">
        <v>10</v>
      </c>
      <c r="CM104" s="100">
        <v>20724</v>
      </c>
      <c r="CN104" s="100">
        <v>9</v>
      </c>
      <c r="CO104" s="100">
        <v>18651.600000000002</v>
      </c>
      <c r="CP104" s="100">
        <v>7</v>
      </c>
      <c r="CQ104" s="100">
        <v>14506.800000000001</v>
      </c>
      <c r="CR104" s="100">
        <v>10</v>
      </c>
      <c r="CS104" s="100">
        <v>20724</v>
      </c>
      <c r="CT104" s="100">
        <v>11</v>
      </c>
      <c r="CU104" s="100">
        <v>22796.400000000001</v>
      </c>
    </row>
    <row r="105" spans="2:99">
      <c r="C105" s="99" t="s">
        <v>271</v>
      </c>
      <c r="D105" s="100">
        <v>6</v>
      </c>
      <c r="E105" s="100">
        <v>11988</v>
      </c>
      <c r="F105" s="100">
        <v>9</v>
      </c>
      <c r="G105" s="100">
        <v>17982</v>
      </c>
      <c r="H105" s="100">
        <v>7</v>
      </c>
      <c r="I105" s="100">
        <v>13986</v>
      </c>
      <c r="J105" s="100">
        <v>8</v>
      </c>
      <c r="K105" s="100">
        <v>15984</v>
      </c>
      <c r="L105" s="100">
        <v>10</v>
      </c>
      <c r="M105" s="100">
        <v>19980</v>
      </c>
      <c r="N105" s="100">
        <v>6</v>
      </c>
      <c r="O105" s="100">
        <v>11988</v>
      </c>
      <c r="P105" s="100">
        <v>6</v>
      </c>
      <c r="Q105" s="100">
        <v>11988</v>
      </c>
      <c r="R105" s="100">
        <v>10</v>
      </c>
      <c r="S105" s="100">
        <v>19980</v>
      </c>
      <c r="T105" s="100">
        <v>9</v>
      </c>
      <c r="U105" s="100">
        <v>17982</v>
      </c>
      <c r="V105" s="100">
        <v>10</v>
      </c>
      <c r="W105" s="100">
        <v>19980</v>
      </c>
      <c r="X105" s="100">
        <v>10</v>
      </c>
      <c r="Y105" s="100">
        <v>19980</v>
      </c>
      <c r="Z105" s="100">
        <v>10</v>
      </c>
      <c r="AA105" s="100">
        <v>19980</v>
      </c>
      <c r="AB105" s="100">
        <v>7</v>
      </c>
      <c r="AC105" s="100">
        <v>13986</v>
      </c>
      <c r="AD105" s="100">
        <v>10</v>
      </c>
      <c r="AE105" s="100">
        <v>19980</v>
      </c>
      <c r="AF105" s="100">
        <v>10</v>
      </c>
      <c r="AG105" s="100">
        <v>19980</v>
      </c>
      <c r="AH105" s="100">
        <v>6</v>
      </c>
      <c r="AI105" s="100">
        <v>11988</v>
      </c>
      <c r="AJ105" s="100">
        <v>7</v>
      </c>
      <c r="AK105" s="100">
        <v>13986</v>
      </c>
      <c r="AL105" s="100">
        <v>7</v>
      </c>
      <c r="AM105" s="100">
        <v>13986</v>
      </c>
      <c r="AN105" s="100">
        <v>7</v>
      </c>
      <c r="AO105" s="100">
        <v>13986</v>
      </c>
      <c r="AP105" s="100">
        <v>7</v>
      </c>
      <c r="AQ105" s="100">
        <v>13986</v>
      </c>
      <c r="AR105" s="100">
        <v>6</v>
      </c>
      <c r="AS105" s="100">
        <v>11988</v>
      </c>
      <c r="AT105" s="100">
        <v>6</v>
      </c>
      <c r="AU105" s="100">
        <v>11988</v>
      </c>
      <c r="AV105" s="100">
        <v>7</v>
      </c>
      <c r="AW105" s="100">
        <v>13986</v>
      </c>
      <c r="AX105" s="100">
        <v>9</v>
      </c>
      <c r="AY105" s="100">
        <v>17982</v>
      </c>
      <c r="AZ105" s="100">
        <v>7</v>
      </c>
      <c r="BA105" s="100">
        <v>13986</v>
      </c>
      <c r="BB105" s="100">
        <v>11</v>
      </c>
      <c r="BC105" s="100">
        <v>21978</v>
      </c>
      <c r="BD105" s="100">
        <v>7</v>
      </c>
      <c r="BE105" s="100">
        <v>13986</v>
      </c>
      <c r="BF105" s="100">
        <v>10</v>
      </c>
      <c r="BG105" s="100">
        <v>19980</v>
      </c>
      <c r="BH105" s="100">
        <v>10</v>
      </c>
      <c r="BI105" s="100">
        <v>19980</v>
      </c>
      <c r="BJ105" s="100">
        <v>10</v>
      </c>
      <c r="BK105" s="100">
        <v>19980</v>
      </c>
      <c r="BL105" s="100">
        <v>10</v>
      </c>
      <c r="BM105" s="100">
        <v>19980</v>
      </c>
      <c r="BN105" s="100">
        <v>11</v>
      </c>
      <c r="BO105" s="100">
        <v>21978</v>
      </c>
      <c r="BP105" s="100">
        <v>9</v>
      </c>
      <c r="BQ105" s="100">
        <v>17982</v>
      </c>
      <c r="BR105" s="100">
        <v>11</v>
      </c>
      <c r="BS105" s="100">
        <v>21978</v>
      </c>
      <c r="BT105" s="100">
        <v>11</v>
      </c>
      <c r="BU105" s="100">
        <v>21978</v>
      </c>
      <c r="BV105" s="100">
        <v>12</v>
      </c>
      <c r="BW105" s="100">
        <v>23976</v>
      </c>
      <c r="BX105" s="100">
        <v>11</v>
      </c>
      <c r="BY105" s="100">
        <v>21978</v>
      </c>
      <c r="BZ105" s="100">
        <v>8</v>
      </c>
      <c r="CA105" s="100">
        <v>15984</v>
      </c>
      <c r="CB105" s="100">
        <v>9</v>
      </c>
      <c r="CC105" s="100">
        <v>17982</v>
      </c>
      <c r="CD105" s="100">
        <v>8</v>
      </c>
      <c r="CE105" s="100">
        <v>15984</v>
      </c>
      <c r="CF105" s="100">
        <v>8</v>
      </c>
      <c r="CG105" s="100">
        <v>15984</v>
      </c>
      <c r="CH105" s="100">
        <v>8</v>
      </c>
      <c r="CI105" s="100">
        <v>15984</v>
      </c>
      <c r="CJ105" s="100">
        <v>8</v>
      </c>
      <c r="CK105" s="100">
        <v>15984</v>
      </c>
      <c r="CL105" s="100">
        <v>9</v>
      </c>
      <c r="CM105" s="100">
        <v>17982</v>
      </c>
      <c r="CN105" s="100">
        <v>10</v>
      </c>
      <c r="CO105" s="100">
        <v>19980</v>
      </c>
      <c r="CP105" s="100">
        <v>7</v>
      </c>
      <c r="CQ105" s="100">
        <v>13986</v>
      </c>
      <c r="CR105" s="100">
        <v>10</v>
      </c>
      <c r="CS105" s="100">
        <v>19980</v>
      </c>
      <c r="CT105" s="100">
        <v>11</v>
      </c>
      <c r="CU105" s="100">
        <v>21978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334</v>
      </c>
      <c r="E109" s="100">
        <f>SUM(L$6:L$19)+SUM(N$6:N$19)+SUM(P$6:P$19)+SUM(R$6:R$19)</f>
        <v>0</v>
      </c>
      <c r="F109" s="100">
        <f>SUM(T$6:T$19)+SUM(V$6:V$19)+SUM(X$6:X$19)+SUM(Z$6:Z$19)</f>
        <v>0</v>
      </c>
      <c r="G109" s="100">
        <f>SUM(AB$6:AB$19)+SUM(AD$6:AD$19)+SUM(AF$6:AF$19)+SUM(AH$6:AH$19)</f>
        <v>0</v>
      </c>
      <c r="H109" s="100">
        <f>SUM(AJ$6:AJ$19)+SUM(AL$6:AL$19)+SUM(AN$6:AN$19)+SUM(AP$6:AP$19)</f>
        <v>0</v>
      </c>
      <c r="I109" s="100">
        <f>SUM(AR$6:AR$19)+SUM(AT$6:AT$19)+SUM(AV$6:AV$19)+SUM(AX$6:AX$19)</f>
        <v>0</v>
      </c>
      <c r="J109" s="100">
        <f>SUM(AZ$6:AZ$19)+SUM(BB$6:BB$19)+SUM(BD$6:BD$19)+SUM(BF$6:BF$19)</f>
        <v>0</v>
      </c>
      <c r="K109" s="100">
        <f>SUM(BH$6:BH$19)+SUM(BJ$6:BJ$19)+SUM(BL$6:BL$19)+SUM(BN$6:BN$19)</f>
        <v>0</v>
      </c>
      <c r="L109" s="100">
        <f>SUM(BP$6:BP$19)+SUM(BR$6:BR$19)+SUM(BT$6:BT$19)+SUM(BV$6:BV$19)</f>
        <v>0</v>
      </c>
      <c r="M109" s="100">
        <f>SUM(BX$6:BX$19)+SUM(BZ$6:BZ$19)+SUM(CB$6:CB$19)+SUM(CD$6:CD$19)</f>
        <v>0</v>
      </c>
      <c r="N109" s="100">
        <f>SUM(CF$6:CF$19)+SUM(CH$6:CH$19)+SUM(CJ$6:CJ$19)+SUM(CL$6:CL$19)</f>
        <v>0</v>
      </c>
      <c r="O109" s="100">
        <f>SUM(CN$6:CN$19)+SUM(CP$6:CP$19)+SUM(CR$6:CR$19)+SUM(CT$6:CT$19)</f>
        <v>0</v>
      </c>
    </row>
    <row r="110" spans="2:99">
      <c r="C110" s="99" t="s">
        <v>127</v>
      </c>
      <c r="D110" s="100">
        <f>SUM(D$20:D$36)+SUM(F$20:F$36)+SUM(H$20:H$36)+SUM(J$20:J$36)</f>
        <v>868</v>
      </c>
      <c r="E110" s="100">
        <f>SUM(L$20:L$36)+SUM(N$20:N$36)+SUM(P$20:P$36)+SUM(R$20:R$36)</f>
        <v>0</v>
      </c>
      <c r="F110" s="100">
        <f>SUM(T$20:T$36)+SUM(V$20:V$36)+SUM(X$20:X$36)+SUM(Z$20:Z$36)</f>
        <v>0</v>
      </c>
      <c r="G110" s="100">
        <f>SUM(AB$20:AB$36)+SUM(AD$20:AD$36)+SUM(AF$20:AF$36)+SUM(AH$20:AH$36)</f>
        <v>0</v>
      </c>
      <c r="H110" s="100">
        <f>SUM(AJ$20:AJ$36)+SUM(AL$20:AL$36)+SUM(AN$20:AN$36)+SUM(AP$20:AP$36)</f>
        <v>0</v>
      </c>
      <c r="I110" s="100">
        <f>SUM(AR$20:AR$36)+SUM(AT$20:AT$36)+SUM(AV$20:AV$36)+SUM(AX$20:AX$36)</f>
        <v>0</v>
      </c>
      <c r="J110" s="100">
        <f>SUM(AZ$20:AZ$36)+SUM(BB$20:BB$36)+SUM(BD$20:BD$36)+SUM(BF$20:BF$36)</f>
        <v>0</v>
      </c>
      <c r="K110" s="100">
        <f>SUM(BH$20:BH$36)+SUM(BJ$20:BJ$36)+SUM(BL$20:BL$36)+SUM(BN$20:BN$36)</f>
        <v>0</v>
      </c>
      <c r="L110" s="100">
        <f>SUM(BP$20:BP$36)+SUM(BR$20:BR$36)+SUM(BT$20:BT$36)+SUM(BV$20:BV$36)</f>
        <v>0</v>
      </c>
      <c r="M110" s="100">
        <f>SUM(BX$20:BX$36)+SUM(BZ$20:BZ$36)+SUM(CB$20:CB$36)+SUM(CD$20:CD$36)</f>
        <v>0</v>
      </c>
      <c r="N110" s="100">
        <f>SUM(CF$20:CF$36)+SUM(CH$20:CH$36)+SUM(CJ$20:CJ$36)+SUM(CL$20:CL$36)</f>
        <v>0</v>
      </c>
      <c r="O110" s="100">
        <f>SUM(CN$20:CN$36)+SUM(CP$20:CP$36)+SUM(CR$20:CR$36)+SUM(CT$20:CT$36)</f>
        <v>0</v>
      </c>
    </row>
    <row r="111" spans="2:99">
      <c r="C111" s="99" t="s">
        <v>128</v>
      </c>
      <c r="D111" s="100">
        <f>SUM(D$37:D$48)+SUM(F$37:F$48)+SUM(H$37:H$48)+SUM(J$37:J$48)</f>
        <v>705</v>
      </c>
      <c r="E111" s="100">
        <f>SUM(L$37:L$48)+SUM(N$37:N$48)+SUM(P$37:P$48)+SUM(R$37:R$48)</f>
        <v>0</v>
      </c>
      <c r="F111" s="100">
        <f>SUM(T$37:T$48)+SUM(V$37:V$48)+SUM(X$37:X$48)+SUM(Z$37:Z$48)</f>
        <v>0</v>
      </c>
      <c r="G111" s="100">
        <f>SUM(AB$37:AB$48)+SUM(AD$37:AD$48)+SUM(AF$37:AF$48)+SUM(AH$37:AH$48)</f>
        <v>0</v>
      </c>
      <c r="H111" s="100">
        <f>SUM(AJ$37:AJ$48)+SUM(AL$37:AL$48)+SUM(AN$37:AN$48)+SUM(AP$37:AP$48)</f>
        <v>0</v>
      </c>
      <c r="I111" s="100">
        <f>SUM(AR$37:AR$48)+SUM(AT$37:AT$48)+SUM(AV$37:AV$48)+SUM(AX$37:AX$48)</f>
        <v>0</v>
      </c>
      <c r="J111" s="100">
        <f>SUM(AZ$37:AZ$48)+SUM(BB$37:BB$48)+SUM(BD$37:BD$48)+SUM(BF$37:BF$48)</f>
        <v>0</v>
      </c>
      <c r="K111" s="100">
        <f>SUM(BH$37:BH$48)+SUM(BJ$37:BJ$48)+SUM(BL$37:BL$48)+SUM(BN$37:BN$48)</f>
        <v>0</v>
      </c>
      <c r="L111" s="100">
        <f>SUM(BP$37:BP$48)+SUM(BR$37:BR$48)+SUM(BT$37:BT$48)+SUM(BV$37:BV$48)</f>
        <v>0</v>
      </c>
      <c r="M111" s="100">
        <f>SUM(BX$37:BX$48)+SUM(BZ$37:BZ$48)+SUM(CB$37:CB$48)+SUM(CD$37:CD$48)</f>
        <v>0</v>
      </c>
      <c r="N111" s="100">
        <f>SUM(CF$37:CF$48)+SUM(CH$37:CH$48)+SUM(CJ$37:CJ$48)+SUM(CL$37:CL$48)</f>
        <v>0</v>
      </c>
      <c r="O111" s="100">
        <f>SUM(CN$37:CN$48)+SUM(CP$37:CP$48)+SUM(CR$37:CR$48)+SUM(CT$37:CT$48)</f>
        <v>0</v>
      </c>
    </row>
    <row r="112" spans="2:99">
      <c r="C112" s="99" t="s">
        <v>129</v>
      </c>
      <c r="D112" s="100">
        <f>SUM(D$49:D$70)+SUM(F$49:F$70)+SUM(H$49:H$70)+SUM(J$49:J$70)</f>
        <v>933</v>
      </c>
      <c r="E112" s="100">
        <f>SUM(L$49:L$70)+SUM(N$49:N$70)+SUM(P$49:P$70)+SUM(R$49:R$70)</f>
        <v>169</v>
      </c>
      <c r="F112" s="100">
        <f>SUM(T$49:T$70)+SUM(V$49:V$70)+SUM(X$49:X$70)+SUM(Z$49:Z$70)</f>
        <v>146</v>
      </c>
      <c r="G112" s="100">
        <f>SUM(AB$49:AB$70)+SUM(AD$49:AD$70)+SUM(AF$49:AF$70)+SUM(AH$49:AH$70)</f>
        <v>167</v>
      </c>
      <c r="H112" s="100">
        <f>SUM(AJ$49:AJ$70)+SUM(AL$49:AL$70)+SUM(AN$49:AN$70)+SUM(AP$49:AP$70)</f>
        <v>125</v>
      </c>
      <c r="I112" s="100">
        <f>SUM(AR$49:AR$70)+SUM(AT$49:AT$70)+SUM(AV$49:AV$70)+SUM(AX$49:AX$70)</f>
        <v>144</v>
      </c>
      <c r="J112" s="100">
        <f>SUM(AZ$49:AZ$70)+SUM(BB$49:BB$70)+SUM(BD$49:BD$70)+SUM(BF$49:BF$70)</f>
        <v>172</v>
      </c>
      <c r="K112" s="100">
        <f>SUM(BH$49:BH$70)+SUM(BJ$49:BJ$70)+SUM(BL$49:BL$70)+SUM(BN$49:BN$70)</f>
        <v>176</v>
      </c>
      <c r="L112" s="100">
        <f>SUM(BP$49:BP$70)+SUM(BR$49:BR$70)+SUM(BT$49:BT$70)+SUM(BV$49:BV$70)</f>
        <v>185</v>
      </c>
      <c r="M112" s="100">
        <f>SUM(BX$49:BX$70)+SUM(BZ$49:BZ$70)+SUM(CB$49:CB$70)+SUM(CD$49:CD$70)</f>
        <v>186</v>
      </c>
      <c r="N112" s="100">
        <f>SUM(CF$49:CF$70)+SUM(CH$49:CH$70)+SUM(CJ$49:CJ$70)+SUM(CL$49:CL$70)</f>
        <v>175</v>
      </c>
      <c r="O112" s="100">
        <f>SUM(CN$49:CN$70)+SUM(CP$49:CP$70)+SUM(CR$49:CR$70)+SUM(CT$49:CT$70)</f>
        <v>153</v>
      </c>
    </row>
    <row r="113" spans="2:15">
      <c r="C113" s="99" t="s">
        <v>130</v>
      </c>
      <c r="D113" s="100">
        <f>SUM(D$71:D$86)+SUM(F$71:F$86)+SUM(H$71:H$86)+SUM(J$71:J$86)</f>
        <v>678</v>
      </c>
      <c r="E113" s="100">
        <f>SUM(L$71:L$86)+SUM(N$71:N$86)+SUM(P$71:P$86)+SUM(R$71:R$86)</f>
        <v>771</v>
      </c>
      <c r="F113" s="100">
        <f>SUM(T$71:T$86)+SUM(V$71:V$86)+SUM(X$71:X$86)+SUM(Z$71:Z$86)</f>
        <v>851</v>
      </c>
      <c r="G113" s="100">
        <f>SUM(AB$71:AB$86)+SUM(AD$71:AD$86)+SUM(AF$71:AF$86)+SUM(AH$71:AH$86)</f>
        <v>882</v>
      </c>
      <c r="H113" s="100">
        <f>SUM(AJ$71:AJ$86)+SUM(AL$71:AL$86)+SUM(AN$71:AN$86)+SUM(AP$71:AP$86)</f>
        <v>623</v>
      </c>
      <c r="I113" s="100">
        <f>SUM(AR$71:AR$86)+SUM(AT$71:AT$86)+SUM(AV$71:AV$86)+SUM(AX$71:AX$86)</f>
        <v>729</v>
      </c>
      <c r="J113" s="100">
        <f>SUM(AZ$71:AZ$86)+SUM(BB$71:BB$86)+SUM(BD$71:BD$86)+SUM(BF$71:BF$86)</f>
        <v>759</v>
      </c>
      <c r="K113" s="100">
        <f>SUM(BH$71:BH$86)+SUM(BJ$71:BJ$86)+SUM(BL$71:BL$86)+SUM(BN$71:BN$86)</f>
        <v>821</v>
      </c>
      <c r="L113" s="100">
        <f>SUM(BP$71:BP$86)+SUM(BR$71:BR$86)+SUM(BT$71:BT$86)+SUM(BV$71:BV$86)</f>
        <v>877</v>
      </c>
      <c r="M113" s="100">
        <f>SUM(BX$71:BX$86)+SUM(BZ$71:BZ$86)+SUM(CB$71:CB$86)+SUM(CD$71:CD$86)</f>
        <v>848</v>
      </c>
      <c r="N113" s="100">
        <f>SUM(CF$71:CF$86)+SUM(CH$71:CH$86)+SUM(CJ$71:CJ$86)+SUM(CL$71:CL$86)</f>
        <v>863</v>
      </c>
      <c r="O113" s="100">
        <f>SUM(CN$71:CN$86)+SUM(CP$71:CP$86)+SUM(CR$71:CR$86)+SUM(CT$71:CT$86)</f>
        <v>863</v>
      </c>
    </row>
    <row r="114" spans="2:15">
      <c r="C114" s="99" t="s">
        <v>131</v>
      </c>
      <c r="D114" s="100">
        <f>SUM(D$87:D$94)+SUM(F$87:F$94)+SUM(H$87:H$94)+SUM(J$87:J$94)</f>
        <v>290</v>
      </c>
      <c r="E114" s="100">
        <f>SUM(L$87:L$94)+SUM(N$87:N$94)+SUM(P$87:P$94)+SUM(R$87:R$94)</f>
        <v>360</v>
      </c>
      <c r="F114" s="100">
        <f>SUM(T$87:T$94)+SUM(V$87:V$94)+SUM(X$87:X$94)+SUM(Z$87:Z$94)</f>
        <v>288</v>
      </c>
      <c r="G114" s="100">
        <f>SUM(AB$87:AB$94)+SUM(AD$87:AD$94)+SUM(AF$87:AF$94)+SUM(AH$87:AH$94)</f>
        <v>346</v>
      </c>
      <c r="H114" s="100">
        <f>SUM(AJ$87:AJ$94)+SUM(AL$87:AL$94)+SUM(AN$87:AN$94)+SUM(AP$87:AP$94)</f>
        <v>397</v>
      </c>
      <c r="I114" s="100">
        <f>SUM(AR$87:AR$94)+SUM(AT$87:AT$94)+SUM(AV$87:AV$94)+SUM(AX$87:AX$94)</f>
        <v>365</v>
      </c>
      <c r="J114" s="100">
        <f>SUM(AZ$87:AZ$94)+SUM(BB$87:BB$94)+SUM(BD$87:BD$94)+SUM(BF$87:BF$94)</f>
        <v>358</v>
      </c>
      <c r="K114" s="100">
        <f>SUM(BH$87:BH$94)+SUM(BJ$87:BJ$94)+SUM(BL$87:BL$94)+SUM(BN$87:BN$94)</f>
        <v>369</v>
      </c>
      <c r="L114" s="100">
        <f>SUM(BP$87:BP$94)+SUM(BR$87:BR$94)+SUM(BT$87:BT$94)+SUM(BV$87:BV$94)</f>
        <v>391</v>
      </c>
      <c r="M114" s="100">
        <f>SUM(BX$87:BX$94)+SUM(BZ$87:BZ$94)+SUM(CB$87:CB$94)+SUM(CD$87:CD$94)</f>
        <v>380</v>
      </c>
      <c r="N114" s="100">
        <f>SUM(CF$87:CF$94)+SUM(CH$87:CH$94)+SUM(CJ$87:CJ$94)+SUM(CL$87:CL$94)</f>
        <v>383</v>
      </c>
      <c r="O114" s="100">
        <f>SUM(CN$87:CN$94)+SUM(CP$87:CP$94)+SUM(CR$87:CR$94)+SUM(CT$87:CT$94)</f>
        <v>403</v>
      </c>
    </row>
    <row r="115" spans="2:15">
      <c r="C115" s="99" t="s">
        <v>132</v>
      </c>
      <c r="D115" s="100">
        <f>SUM(D$95:D$105)+SUM(F$95:F$105)+SUM(H$95:H$105)+SUM(J$95:J$105)</f>
        <v>328</v>
      </c>
      <c r="E115" s="100">
        <f>SUM(L$95:L$105)+SUM(N$95:N$105)+SUM(P$95:P$105)+SUM(R$95:R$105)</f>
        <v>354</v>
      </c>
      <c r="F115" s="100">
        <f>SUM(T$95:T$105)+SUM(V$95:V$105)+SUM(X$95:X$105)+SUM(Z$95:Z$105)</f>
        <v>449</v>
      </c>
      <c r="G115" s="100">
        <f>SUM(AB$95:AB$105)+SUM(AD$95:AD$105)+SUM(AF$95:AF$105)+SUM(AH$95:AH$105)</f>
        <v>367</v>
      </c>
      <c r="H115" s="100">
        <f>SUM(AJ$95:AJ$105)+SUM(AL$95:AL$105)+SUM(AN$95:AN$105)+SUM(AP$95:AP$105)</f>
        <v>317</v>
      </c>
      <c r="I115" s="100">
        <f>SUM(AR$95:AR$105)+SUM(AT$95:AT$105)+SUM(AV$95:AV$105)+SUM(AX$95:AX$105)</f>
        <v>314</v>
      </c>
      <c r="J115" s="100">
        <f>SUM(AZ$95:AZ$105)+SUM(BB$95:BB$105)+SUM(BD$95:BD$105)+SUM(BF$95:BF$105)</f>
        <v>375</v>
      </c>
      <c r="K115" s="100">
        <f>SUM(BH$95:BH$105)+SUM(BJ$95:BJ$105)+SUM(BL$95:BL$105)+SUM(BN$95:BN$105)</f>
        <v>471</v>
      </c>
      <c r="L115" s="100">
        <f>SUM(BP$95:BP$105)+SUM(BR$95:BR$105)+SUM(BT$95:BT$105)+SUM(BV$95:BV$105)</f>
        <v>468</v>
      </c>
      <c r="M115" s="100">
        <f>SUM(BX$95:BX$105)+SUM(BZ$95:BZ$105)+SUM(CB$95:CB$105)+SUM(CD$95:CD$105)</f>
        <v>410</v>
      </c>
      <c r="N115" s="100">
        <f>SUM(CF$95:CF$105)+SUM(CH$95:CH$105)+SUM(CJ$95:CJ$105)+SUM(CL$95:CL$105)</f>
        <v>373</v>
      </c>
      <c r="O115" s="100">
        <f>SUM(CN$95:CN$105)+SUM(CP$95:CP$105)+SUM(CR$95:CR$105)+SUM(CT$95:CT$105)</f>
        <v>434</v>
      </c>
    </row>
    <row r="116" spans="2:15">
      <c r="C116" s="99" t="s">
        <v>278</v>
      </c>
      <c r="D116" s="100">
        <f t="shared" ref="D116:O116" si="0">SUM(D$109:D$115)</f>
        <v>4136</v>
      </c>
      <c r="E116" s="100">
        <f t="shared" si="0"/>
        <v>1654</v>
      </c>
      <c r="F116" s="100">
        <f t="shared" si="0"/>
        <v>1734</v>
      </c>
      <c r="G116" s="100">
        <f t="shared" si="0"/>
        <v>1762</v>
      </c>
      <c r="H116" s="100">
        <f t="shared" si="0"/>
        <v>1462</v>
      </c>
      <c r="I116" s="100">
        <f t="shared" si="0"/>
        <v>1552</v>
      </c>
      <c r="J116" s="100">
        <f t="shared" si="0"/>
        <v>1664</v>
      </c>
      <c r="K116" s="100">
        <f t="shared" si="0"/>
        <v>1837</v>
      </c>
      <c r="L116" s="100">
        <f t="shared" si="0"/>
        <v>1921</v>
      </c>
      <c r="M116" s="100">
        <f t="shared" si="0"/>
        <v>1824</v>
      </c>
      <c r="N116" s="100">
        <f t="shared" si="0"/>
        <v>1794</v>
      </c>
      <c r="O116" s="100">
        <f t="shared" si="0"/>
        <v>1853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D109*pricing!D6*2000</f>
        <v>1940194.9164450774</v>
      </c>
      <c r="E120" s="100">
        <f>E109*pricing!E6*2000</f>
        <v>0</v>
      </c>
      <c r="F120" s="100">
        <f>F109*pricing!F6*2000</f>
        <v>0</v>
      </c>
      <c r="G120" s="100">
        <f>G109*pricing!G6*2000</f>
        <v>0</v>
      </c>
      <c r="H120" s="100">
        <f>H109*pricing!H6*2000</f>
        <v>0</v>
      </c>
      <c r="I120" s="100">
        <f>I109*pricing!I6*2000</f>
        <v>0</v>
      </c>
      <c r="J120" s="100">
        <f>J109*pricing!J6*2000</f>
        <v>0</v>
      </c>
      <c r="K120" s="100">
        <f>K109*pricing!K6*2000</f>
        <v>0</v>
      </c>
      <c r="L120" s="100">
        <f>L109*pricing!L6*2000</f>
        <v>0</v>
      </c>
      <c r="M120" s="100">
        <f>M109*pricing!M6*2000</f>
        <v>0</v>
      </c>
      <c r="N120" s="100">
        <f>N109*pricing!N6*2000</f>
        <v>0</v>
      </c>
      <c r="O120" s="100">
        <f>O109*pricing!O6*2000</f>
        <v>0</v>
      </c>
    </row>
    <row r="121" spans="2:15">
      <c r="C121" s="99" t="s">
        <v>127</v>
      </c>
      <c r="D121" s="100">
        <f>D110*pricing!D7*2000</f>
        <v>4197049.2485689605</v>
      </c>
      <c r="E121" s="100">
        <f>E110*pricing!E7*2000</f>
        <v>0</v>
      </c>
      <c r="F121" s="100">
        <f>F110*pricing!F7*2000</f>
        <v>0</v>
      </c>
      <c r="G121" s="100">
        <f>G110*pricing!G7*2000</f>
        <v>0</v>
      </c>
      <c r="H121" s="100">
        <f>H110*pricing!H7*2000</f>
        <v>0</v>
      </c>
      <c r="I121" s="100">
        <f>I110*pricing!I7*2000</f>
        <v>0</v>
      </c>
      <c r="J121" s="100">
        <f>J110*pricing!J7*2000</f>
        <v>0</v>
      </c>
      <c r="K121" s="100">
        <f>K110*pricing!K7*2000</f>
        <v>0</v>
      </c>
      <c r="L121" s="100">
        <f>L110*pricing!L7*2000</f>
        <v>0</v>
      </c>
      <c r="M121" s="100">
        <f>M110*pricing!M7*2000</f>
        <v>0</v>
      </c>
      <c r="N121" s="100">
        <f>N110*pricing!N7*2000</f>
        <v>0</v>
      </c>
      <c r="O121" s="100">
        <f>O110*pricing!O7*2000</f>
        <v>0</v>
      </c>
    </row>
    <row r="122" spans="2:15">
      <c r="C122" s="99" t="s">
        <v>128</v>
      </c>
      <c r="D122" s="100">
        <f>D111*pricing!D8*2000</f>
        <v>3126395.1460851021</v>
      </c>
      <c r="E122" s="100">
        <f>E111*pricing!E8*2000</f>
        <v>0</v>
      </c>
      <c r="F122" s="100">
        <f>F111*pricing!F8*2000</f>
        <v>0</v>
      </c>
      <c r="G122" s="100">
        <f>G111*pricing!G8*2000</f>
        <v>0</v>
      </c>
      <c r="H122" s="100">
        <f>H111*pricing!H8*2000</f>
        <v>0</v>
      </c>
      <c r="I122" s="100">
        <f>I111*pricing!I8*2000</f>
        <v>0</v>
      </c>
      <c r="J122" s="100">
        <f>J111*pricing!J8*2000</f>
        <v>0</v>
      </c>
      <c r="K122" s="100">
        <f>K111*pricing!K8*2000</f>
        <v>0</v>
      </c>
      <c r="L122" s="100">
        <f>L111*pricing!L8*2000</f>
        <v>0</v>
      </c>
      <c r="M122" s="100">
        <f>M111*pricing!M8*2000</f>
        <v>0</v>
      </c>
      <c r="N122" s="100">
        <f>N111*pricing!N8*2000</f>
        <v>0</v>
      </c>
      <c r="O122" s="100">
        <f>O111*pricing!O8*2000</f>
        <v>0</v>
      </c>
    </row>
    <row r="123" spans="2:15">
      <c r="C123" s="99" t="s">
        <v>129</v>
      </c>
      <c r="D123" s="100">
        <f>D112*pricing!D9*2000</f>
        <v>4079864.2881445759</v>
      </c>
      <c r="E123" s="100">
        <f>E112*pricing!E9*2000</f>
        <v>739010.78745598416</v>
      </c>
      <c r="F123" s="100">
        <f>F112*pricing!F9*2000</f>
        <v>638435.35484363139</v>
      </c>
      <c r="G123" s="100">
        <f>G112*pricing!G9*2000</f>
        <v>730265.0976636057</v>
      </c>
      <c r="H123" s="100">
        <f>H112*pricing!H9*2000</f>
        <v>546605.61202365695</v>
      </c>
      <c r="I123" s="100">
        <f>I112*pricing!I9*2000</f>
        <v>629689.66505125281</v>
      </c>
      <c r="J123" s="100">
        <f>J112*pricing!J9*2000</f>
        <v>752129.32214455202</v>
      </c>
      <c r="K123" s="100">
        <f>K112*pricing!K9*2000</f>
        <v>769620.70172930905</v>
      </c>
      <c r="L123" s="100">
        <f>L112*pricing!L9*2000</f>
        <v>808976.30579501227</v>
      </c>
      <c r="M123" s="100">
        <f>M112*pricing!M9*2000</f>
        <v>813349.15069120156</v>
      </c>
      <c r="N123" s="100">
        <f>N112*pricing!N9*2000</f>
        <v>765247.85683311976</v>
      </c>
      <c r="O123" s="100">
        <f>O112*pricing!O9*2000</f>
        <v>669045.26911695604</v>
      </c>
    </row>
    <row r="124" spans="2:15">
      <c r="C124" s="99" t="s">
        <v>130</v>
      </c>
      <c r="D124" s="100">
        <f>D113*pricing!D10*2000</f>
        <v>2723337.7175973761</v>
      </c>
      <c r="E124" s="100">
        <f>E113*pricing!E10*2000</f>
        <v>3096892.8912501135</v>
      </c>
      <c r="F124" s="100">
        <f>F113*pricing!F10*2000</f>
        <v>3418230.6750374143</v>
      </c>
      <c r="G124" s="100">
        <f>G113*pricing!G10*2000</f>
        <v>3542749.0662549934</v>
      </c>
      <c r="H124" s="100">
        <f>H113*pricing!H10*2000</f>
        <v>2502417.9912436064</v>
      </c>
      <c r="I124" s="100">
        <f>I113*pricing!I10*2000</f>
        <v>2928190.5547617804</v>
      </c>
      <c r="J124" s="100">
        <f>J113*pricing!J10*2000</f>
        <v>3048692.2236820185</v>
      </c>
      <c r="K124" s="100">
        <f>K113*pricing!K10*2000</f>
        <v>3297729.0061171767</v>
      </c>
      <c r="L124" s="100">
        <f>L113*pricing!L10*2000</f>
        <v>3522665.454768287</v>
      </c>
      <c r="M124" s="100">
        <f>M113*pricing!M10*2000</f>
        <v>3406180.5081453905</v>
      </c>
      <c r="N124" s="100">
        <f>N113*pricing!N10*2000</f>
        <v>3466431.3426055098</v>
      </c>
      <c r="O124" s="100">
        <f>O113*pricing!O10*2000</f>
        <v>3466431.3426055098</v>
      </c>
    </row>
    <row r="125" spans="2:15">
      <c r="C125" s="99" t="s">
        <v>131</v>
      </c>
      <c r="D125" s="100">
        <f>D114*pricing!D11*2000</f>
        <v>1305000</v>
      </c>
      <c r="E125" s="100">
        <f>E114*pricing!E11*2000</f>
        <v>1620000</v>
      </c>
      <c r="F125" s="100">
        <f>F114*pricing!F11*2000</f>
        <v>1296000</v>
      </c>
      <c r="G125" s="100">
        <f>G114*pricing!G11*2000</f>
        <v>1557000</v>
      </c>
      <c r="H125" s="100">
        <f>H114*pricing!H11*2000</f>
        <v>1786500</v>
      </c>
      <c r="I125" s="100">
        <f>I114*pricing!I11*2000</f>
        <v>1642500</v>
      </c>
      <c r="J125" s="100">
        <f>J114*pricing!J11*2000</f>
        <v>1611000</v>
      </c>
      <c r="K125" s="100">
        <f>K114*pricing!K11*2000</f>
        <v>1660500</v>
      </c>
      <c r="L125" s="100">
        <f>L114*pricing!L11*2000</f>
        <v>1759500</v>
      </c>
      <c r="M125" s="100">
        <f>M114*pricing!M11*2000</f>
        <v>1710000</v>
      </c>
      <c r="N125" s="100">
        <f>N114*pricing!N11*2000</f>
        <v>1723500</v>
      </c>
      <c r="O125" s="100">
        <f>O114*pricing!O11*2000</f>
        <v>1813500</v>
      </c>
    </row>
    <row r="126" spans="2:15">
      <c r="C126" s="99" t="s">
        <v>132</v>
      </c>
      <c r="D126" s="100">
        <f>D115*pricing!D12*2000</f>
        <v>1674169.7559408736</v>
      </c>
      <c r="E126" s="100">
        <f>E115*pricing!E12*2000</f>
        <v>1806878.334155699</v>
      </c>
      <c r="F126" s="100">
        <f>F115*pricing!F12*2000</f>
        <v>2291775.0622483301</v>
      </c>
      <c r="G126" s="100">
        <f>G115*pricing!G12*2000</f>
        <v>1873232.6232631116</v>
      </c>
      <c r="H126" s="100">
        <f>H115*pricing!H12*2000</f>
        <v>1618023.8190038318</v>
      </c>
      <c r="I126" s="100">
        <f>I115*pricing!I12*2000</f>
        <v>1602711.2907482754</v>
      </c>
      <c r="J126" s="100">
        <f>J115*pricing!J12*2000</f>
        <v>1914066.0319445962</v>
      </c>
      <c r="K126" s="100">
        <f>K115*pricing!K12*2000</f>
        <v>2404066.9361224128</v>
      </c>
      <c r="L126" s="100">
        <f>L115*pricing!L12*2000</f>
        <v>2388754.4078668561</v>
      </c>
      <c r="M126" s="100">
        <f>M115*pricing!M12*2000</f>
        <v>2092712.1949260917</v>
      </c>
      <c r="N126" s="100">
        <f>N115*pricing!N12*2000</f>
        <v>1903857.679774225</v>
      </c>
      <c r="O126" s="100">
        <f>O115*pricing!O12*2000</f>
        <v>2215212.4209705461</v>
      </c>
    </row>
    <row r="127" spans="2:15">
      <c r="C127" s="99" t="s">
        <v>278</v>
      </c>
      <c r="D127" s="100">
        <f t="shared" ref="D127:O127" si="1">SUM(D$120:D$126)</f>
        <v>19046011.072781965</v>
      </c>
      <c r="E127" s="100">
        <f t="shared" si="1"/>
        <v>7262782.0128617967</v>
      </c>
      <c r="F127" s="100">
        <f t="shared" si="1"/>
        <v>7644441.0921293758</v>
      </c>
      <c r="G127" s="100">
        <f t="shared" si="1"/>
        <v>7703246.7871817108</v>
      </c>
      <c r="H127" s="100">
        <f t="shared" si="1"/>
        <v>6453547.4222710952</v>
      </c>
      <c r="I127" s="100">
        <f t="shared" si="1"/>
        <v>6803091.5105613079</v>
      </c>
      <c r="J127" s="100">
        <f t="shared" si="1"/>
        <v>7325887.5777711673</v>
      </c>
      <c r="K127" s="100">
        <f t="shared" si="1"/>
        <v>8131916.6439688988</v>
      </c>
      <c r="L127" s="100">
        <f t="shared" si="1"/>
        <v>8479896.1684301551</v>
      </c>
      <c r="M127" s="100">
        <f t="shared" si="1"/>
        <v>8022241.8537626835</v>
      </c>
      <c r="N127" s="100">
        <f t="shared" si="1"/>
        <v>7859036.8792128544</v>
      </c>
      <c r="O127" s="100">
        <f t="shared" si="1"/>
        <v>8164189.0326930117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169736.4</v>
      </c>
      <c r="E131" s="106">
        <f>SUM(M$6:M$19)+SUM(O$6:O$19)+SUM(Q$6:Q$19)+SUM(S$6:S$19)</f>
        <v>0</v>
      </c>
      <c r="F131" s="106">
        <f>SUM(U$6:U$19)+SUM(W$6:W$19)+SUM(Y$6:Y$19)+SUM(AA$6:AA$19)</f>
        <v>0</v>
      </c>
      <c r="G131" s="106">
        <f>SUM(AC$6:AC$19)+SUM(AE$6:AE$19)+SUM(AG$6:AG$19)+SUM(AI$6:AI$19)</f>
        <v>0</v>
      </c>
      <c r="H131" s="106">
        <f>SUM(AK$6:AK$19)+SUM(AM$6:AM$19)+SUM(AO$6:AO$19)+SUM(AQ$6:AQ$19)</f>
        <v>0</v>
      </c>
      <c r="I131" s="106">
        <f>SUM(AS$6:AS$19)+SUM(AU$6:AU$19)+SUM(AW$6:AW$19)+SUM(AY$6:AY$19)</f>
        <v>0</v>
      </c>
      <c r="J131" s="106">
        <f>SUM(BA$6:BA$19)+SUM(BC$6:BC$19)+SUM(BE$6:BE$19)+SUM(BG$6:BG$19)</f>
        <v>0</v>
      </c>
      <c r="K131" s="106">
        <f>SUM(BI$6:BI$19)+SUM(BK$6:BK$19)+SUM(BM$6:BM$19)+SUM(BO$6:BO$19)</f>
        <v>0</v>
      </c>
      <c r="L131" s="106">
        <f>SUM(BQ$6:BQ$19)+SUM(BS$6:BS$19)+SUM(BU$6:BU$19)+SUM(BW$6:BW$19)</f>
        <v>0</v>
      </c>
      <c r="M131" s="106">
        <f>SUM(BY$6:BY$19)+SUM(CA$6:CA$19)+SUM(CC$6:CC$19)+SUM(CE$6:CE$19)</f>
        <v>0</v>
      </c>
      <c r="N131" s="106">
        <f>SUM(CG$6:CG$19)+SUM(CI$6:CI$19)+SUM(CK$6:CK$19)+SUM(CM$6:CM$19)</f>
        <v>0</v>
      </c>
      <c r="O131" s="106">
        <f>SUM(CO$6:CO$19)+SUM(CQ$6:CQ$19)+SUM(CS$6:CS$19)+SUM(CU$6:CU$19)</f>
        <v>0</v>
      </c>
    </row>
    <row r="132" spans="2:15">
      <c r="C132" s="105" t="s">
        <v>127</v>
      </c>
      <c r="D132" s="106">
        <f>SUM(E$20:E$36)+SUM(G$20:G$36)+SUM(I$20:I$36)+SUM(K$20:K$36)</f>
        <v>369290.4</v>
      </c>
      <c r="E132" s="106">
        <f>SUM(M$20:M$36)+SUM(O$20:O$36)+SUM(Q$20:Q$36)+SUM(S$20:S$36)</f>
        <v>0</v>
      </c>
      <c r="F132" s="106">
        <f>SUM(U$20:U$36)+SUM(W$20:W$36)+SUM(Y$20:Y$36)+SUM(AA$20:AA$36)</f>
        <v>0</v>
      </c>
      <c r="G132" s="106">
        <f>SUM(AC$20:AC$36)+SUM(AE$20:AE$36)+SUM(AG$20:AG$36)+SUM(AI$20:AI$36)</f>
        <v>0</v>
      </c>
      <c r="H132" s="106">
        <f>SUM(AK$20:AK$36)+SUM(AM$20:AM$36)+SUM(AO$20:AO$36)+SUM(AQ$20:AQ$36)</f>
        <v>0</v>
      </c>
      <c r="I132" s="106">
        <f>SUM(AS$20:AS$36)+SUM(AU$20:AU$36)+SUM(AW$20:AW$36)+SUM(AY$20:AY$36)</f>
        <v>0</v>
      </c>
      <c r="J132" s="106">
        <f>SUM(BA$20:BA$36)+SUM(BC$20:BC$36)+SUM(BE$20:BE$36)+SUM(BG$20:BG$36)</f>
        <v>0</v>
      </c>
      <c r="K132" s="106">
        <f>SUM(BI$20:BI$36)+SUM(BK$20:BK$36)+SUM(BM$20:BM$36)+SUM(BO$20:BO$36)</f>
        <v>0</v>
      </c>
      <c r="L132" s="106">
        <f>SUM(BQ$20:BQ$36)+SUM(BS$20:BS$36)+SUM(BU$20:BU$36)+SUM(BW$20:BW$36)</f>
        <v>0</v>
      </c>
      <c r="M132" s="106">
        <f>SUM(BY$20:BY$36)+SUM(CA$20:CA$36)+SUM(CC$20:CC$36)+SUM(CE$20:CE$36)</f>
        <v>0</v>
      </c>
      <c r="N132" s="106">
        <f>SUM(CG$20:CG$36)+SUM(CI$20:CI$36)+SUM(CK$20:CK$36)+SUM(CM$20:CM$36)</f>
        <v>0</v>
      </c>
      <c r="O132" s="106">
        <f>SUM(CO$20:CO$36)+SUM(CQ$20:CQ$36)+SUM(CS$20:CS$36)+SUM(CU$20:CU$36)</f>
        <v>0</v>
      </c>
    </row>
    <row r="133" spans="2:15">
      <c r="C133" s="105" t="s">
        <v>128</v>
      </c>
      <c r="D133" s="106">
        <f>SUM(E$37:E$48)+SUM(G$37:G$48)+SUM(I$37:I$48)+SUM(K$37:K$48)</f>
        <v>735364.8</v>
      </c>
      <c r="E133" s="106">
        <f>SUM(M$37:M$48)+SUM(O$37:O$48)+SUM(Q$37:Q$48)+SUM(S$37:S$48)</f>
        <v>0</v>
      </c>
      <c r="F133" s="106">
        <f>SUM(U$37:U$48)+SUM(W$37:W$48)+SUM(Y$37:Y$48)+SUM(AA$37:AA$48)</f>
        <v>0</v>
      </c>
      <c r="G133" s="106">
        <f>SUM(AC$37:AC$48)+SUM(AE$37:AE$48)+SUM(AG$37:AG$48)+SUM(AI$37:AI$48)</f>
        <v>0</v>
      </c>
      <c r="H133" s="106">
        <f>SUM(AK$37:AK$48)+SUM(AM$37:AM$48)+SUM(AO$37:AO$48)+SUM(AQ$37:AQ$48)</f>
        <v>0</v>
      </c>
      <c r="I133" s="106">
        <f>SUM(AS$37:AS$48)+SUM(AU$37:AU$48)+SUM(AW$37:AW$48)+SUM(AY$37:AY$48)</f>
        <v>0</v>
      </c>
      <c r="J133" s="106">
        <f>SUM(BA$37:BA$48)+SUM(BC$37:BC$48)+SUM(BE$37:BE$48)+SUM(BG$37:BG$48)</f>
        <v>0</v>
      </c>
      <c r="K133" s="106">
        <f>SUM(BI$37:BI$48)+SUM(BK$37:BK$48)+SUM(BM$37:BM$48)+SUM(BO$37:BO$48)</f>
        <v>0</v>
      </c>
      <c r="L133" s="106">
        <f>SUM(BQ$37:BQ$48)+SUM(BS$37:BS$48)+SUM(BU$37:BU$48)+SUM(BW$37:BW$48)</f>
        <v>0</v>
      </c>
      <c r="M133" s="106">
        <f>SUM(BY$37:BY$48)+SUM(CA$37:CA$48)+SUM(CC$37:CC$48)+SUM(CE$37:CE$48)</f>
        <v>0</v>
      </c>
      <c r="N133" s="106">
        <f>SUM(CG$37:CG$48)+SUM(CI$37:CI$48)+SUM(CK$37:CK$48)+SUM(CM$37:CM$48)</f>
        <v>0</v>
      </c>
      <c r="O133" s="106">
        <f>SUM(CO$37:CO$48)+SUM(CQ$37:CQ$48)+SUM(CS$37:CS$48)+SUM(CU$37:CU$48)</f>
        <v>0</v>
      </c>
    </row>
    <row r="134" spans="2:15">
      <c r="C134" s="105" t="s">
        <v>129</v>
      </c>
      <c r="D134" s="106">
        <f>SUM(E$49:E$70)+SUM(G$49:G$70)+SUM(I$49:I$70)+SUM(K$49:K$70)</f>
        <v>791919.6</v>
      </c>
      <c r="E134" s="106">
        <f>SUM(M$49:M$70)+SUM(O$49:O$70)+SUM(Q$49:Q$70)+SUM(S$49:S$70)</f>
        <v>186498</v>
      </c>
      <c r="F134" s="106">
        <f>SUM(U$49:U$70)+SUM(W$49:W$70)+SUM(Y$49:Y$70)+SUM(AA$49:AA$70)</f>
        <v>161361.59999999998</v>
      </c>
      <c r="G134" s="106">
        <f>SUM(AC$49:AC$70)+SUM(AE$49:AE$70)+SUM(AG$49:AG$70)+SUM(AI$49:AI$70)</f>
        <v>184309.2</v>
      </c>
      <c r="H134" s="106">
        <f>SUM(AK$49:AK$70)+SUM(AM$49:AM$70)+SUM(AO$49:AO$70)+SUM(AQ$49:AQ$70)</f>
        <v>137838</v>
      </c>
      <c r="I134" s="106">
        <f>SUM(AS$49:AS$70)+SUM(AU$49:AU$70)+SUM(AW$49:AW$70)+SUM(AY$49:AY$70)</f>
        <v>158841.60000000001</v>
      </c>
      <c r="J134" s="106">
        <f>SUM(BA$49:BA$70)+SUM(BC$49:BC$70)+SUM(BE$49:BE$70)+SUM(BG$49:BG$70)</f>
        <v>189427.19999999998</v>
      </c>
      <c r="K134" s="106">
        <f>SUM(BI$49:BI$70)+SUM(BK$49:BK$70)+SUM(BM$49:BM$70)+SUM(BO$49:BO$70)</f>
        <v>194824.8</v>
      </c>
      <c r="L134" s="106">
        <f>SUM(BQ$49:BQ$70)+SUM(BS$49:BS$70)+SUM(BU$49:BU$70)+SUM(BW$49:BW$70)</f>
        <v>204572.40000000002</v>
      </c>
      <c r="M134" s="106">
        <f>SUM(BY$49:BY$70)+SUM(CA$49:CA$70)+SUM(CC$49:CC$70)+SUM(CE$49:CE$70)</f>
        <v>205087.2</v>
      </c>
      <c r="N134" s="106">
        <f>SUM(CG$49:CG$70)+SUM(CI$49:CI$70)+SUM(CK$49:CK$70)+SUM(CM$49:CM$70)</f>
        <v>193482</v>
      </c>
      <c r="O134" s="106">
        <f>SUM(CO$49:CO$70)+SUM(CQ$49:CQ$70)+SUM(CS$49:CS$70)+SUM(CU$49:CU$70)</f>
        <v>168807.59999999998</v>
      </c>
    </row>
    <row r="135" spans="2:15">
      <c r="C135" s="105" t="s">
        <v>130</v>
      </c>
      <c r="D135" s="106">
        <f>SUM(E$71:E$86)+SUM(G$71:G$86)+SUM(I$71:I$86)+SUM(K$71:K$86)</f>
        <v>377499.6</v>
      </c>
      <c r="E135" s="106">
        <f>SUM(M$71:M$86)+SUM(O$71:O$86)+SUM(Q$71:Q$86)+SUM(S$71:S$86)</f>
        <v>429853.2</v>
      </c>
      <c r="F135" s="106">
        <f>SUM(U$71:U$86)+SUM(W$71:W$86)+SUM(Y$71:Y$86)+SUM(AA$71:AA$86)</f>
        <v>473535.6</v>
      </c>
      <c r="G135" s="106">
        <f>SUM(AC$71:AC$86)+SUM(AE$71:AE$86)+SUM(AG$71:AG$86)+SUM(AI$71:AI$86)</f>
        <v>493348.79999999993</v>
      </c>
      <c r="H135" s="106">
        <f>SUM(AK$71:AK$86)+SUM(AM$71:AM$86)+SUM(AO$71:AO$86)+SUM(AQ$71:AQ$86)</f>
        <v>346387.20000000001</v>
      </c>
      <c r="I135" s="106">
        <f>SUM(AS$71:AS$86)+SUM(AU$71:AU$86)+SUM(AW$71:AW$86)+SUM(AY$71:AY$86)</f>
        <v>404692.80000000005</v>
      </c>
      <c r="J135" s="106">
        <f>SUM(BA$71:BA$86)+SUM(BC$71:BC$86)+SUM(BE$71:BE$86)+SUM(BG$71:BG$86)</f>
        <v>424695.59999999992</v>
      </c>
      <c r="K135" s="106">
        <f>SUM(BI$71:BI$86)+SUM(BK$71:BK$86)+SUM(BM$71:BM$86)+SUM(BO$71:BO$86)</f>
        <v>455088</v>
      </c>
      <c r="L135" s="106">
        <f>SUM(BQ$71:BQ$86)+SUM(BS$71:BS$86)+SUM(BU$71:BU$86)+SUM(BW$71:BW$86)</f>
        <v>487467.6</v>
      </c>
      <c r="M135" s="106">
        <f>SUM(BY$71:BY$86)+SUM(CA$71:CA$86)+SUM(CC$71:CC$86)+SUM(CE$71:CE$86)</f>
        <v>472599.6</v>
      </c>
      <c r="N135" s="106">
        <f>SUM(CG$71:CG$86)+SUM(CI$71:CI$86)+SUM(CK$71:CK$86)+SUM(CM$71:CM$86)</f>
        <v>479590.79999999993</v>
      </c>
      <c r="O135" s="106">
        <f>SUM(CO$71:CO$86)+SUM(CQ$71:CQ$86)+SUM(CS$71:CS$86)+SUM(CU$71:CU$86)</f>
        <v>481586.4</v>
      </c>
    </row>
    <row r="136" spans="2:15">
      <c r="C136" s="105" t="s">
        <v>131</v>
      </c>
      <c r="D136" s="106">
        <f>SUM(E$87:E$94)+SUM(G$87:G$94)+SUM(I$87:I$94)+SUM(K$87:K$94)</f>
        <v>587311.19999999995</v>
      </c>
      <c r="E136" s="106">
        <f>SUM(M$87:M$94)+SUM(O$87:O$94)+SUM(Q$87:Q$94)+SUM(S$87:S$94)</f>
        <v>730830</v>
      </c>
      <c r="F136" s="106">
        <f>SUM(U$87:U$94)+SUM(W$87:W$94)+SUM(Y$87:Y$94)+SUM(AA$87:AA$94)</f>
        <v>584144.4</v>
      </c>
      <c r="G136" s="106">
        <f>SUM(AC$87:AC$94)+SUM(AE$87:AE$94)+SUM(AG$87:AG$94)+SUM(AI$87:AI$94)</f>
        <v>701960.39999999991</v>
      </c>
      <c r="H136" s="106">
        <f>SUM(AK$87:AK$94)+SUM(AM$87:AM$94)+SUM(AO$87:AO$94)+SUM(AQ$87:AQ$94)</f>
        <v>806245.20000000007</v>
      </c>
      <c r="I136" s="106">
        <f>SUM(AS$87:AS$94)+SUM(AU$87:AU$94)+SUM(AW$87:AW$94)+SUM(AY$87:AY$94)</f>
        <v>740595.59999999986</v>
      </c>
      <c r="J136" s="106">
        <f>SUM(BA$87:BA$94)+SUM(BC$87:BC$94)+SUM(BE$87:BE$94)+SUM(BG$87:BG$94)</f>
        <v>726118.79999999993</v>
      </c>
      <c r="K136" s="106">
        <f>SUM(BI$87:BI$94)+SUM(BK$87:BK$94)+SUM(BM$87:BM$94)+SUM(BO$87:BO$94)</f>
        <v>750182.40000000002</v>
      </c>
      <c r="L136" s="106">
        <f>SUM(BQ$87:BQ$94)+SUM(BS$87:BS$94)+SUM(BU$87:BU$94)+SUM(BW$87:BW$94)</f>
        <v>794770.8</v>
      </c>
      <c r="M136" s="106">
        <f>SUM(BY$87:BY$94)+SUM(CA$87:CA$94)+SUM(CC$87:CC$94)+SUM(CE$87:CE$94)</f>
        <v>772119.6</v>
      </c>
      <c r="N136" s="106">
        <f>SUM(CG$87:CG$94)+SUM(CI$87:CI$94)+SUM(CK$87:CK$94)+SUM(CM$87:CM$94)</f>
        <v>780752.39999999991</v>
      </c>
      <c r="O136" s="106">
        <f>SUM(CO$87:CO$94)+SUM(CQ$87:CQ$94)+SUM(CS$87:CS$94)+SUM(CU$87:CU$94)</f>
        <v>817017.59999999986</v>
      </c>
    </row>
    <row r="137" spans="2:15">
      <c r="C137" s="105" t="s">
        <v>132</v>
      </c>
      <c r="D137" s="106">
        <f>SUM(E$95:E$105)+SUM(G$95:G$105)+SUM(I$95:I$105)+SUM(K$95:K$105)</f>
        <v>615476.39999999991</v>
      </c>
      <c r="E137" s="106">
        <f>SUM(M$95:M$105)+SUM(O$95:O$105)+SUM(Q$95:Q$105)+SUM(S$95:S$105)</f>
        <v>671355.6</v>
      </c>
      <c r="F137" s="106">
        <f>SUM(U$95:U$105)+SUM(W$95:W$105)+SUM(Y$95:Y$105)+SUM(AA$95:AA$105)</f>
        <v>857540.39999999991</v>
      </c>
      <c r="G137" s="106">
        <f>SUM(AC$95:AC$105)+SUM(AE$95:AE$105)+SUM(AG$95:AG$105)+SUM(AI$95:AI$105)</f>
        <v>699016.79999999993</v>
      </c>
      <c r="H137" s="106">
        <f>SUM(AK$95:AK$105)+SUM(AM$95:AM$105)+SUM(AO$95:AO$105)+SUM(AQ$95:AQ$105)</f>
        <v>602767.19999999995</v>
      </c>
      <c r="I137" s="106">
        <f>SUM(AS$95:AS$105)+SUM(AU$95:AU$105)+SUM(AW$95:AW$105)+SUM(AY$95:AY$105)</f>
        <v>597109.19999999995</v>
      </c>
      <c r="J137" s="106">
        <f>SUM(BA$95:BA$105)+SUM(BC$95:BC$105)+SUM(BE$95:BE$105)+SUM(BG$95:BG$105)</f>
        <v>718026</v>
      </c>
      <c r="K137" s="106">
        <f>SUM(BI$95:BI$105)+SUM(BK$95:BK$105)+SUM(BM$95:BM$105)+SUM(BO$95:BO$105)</f>
        <v>892618.79999999981</v>
      </c>
      <c r="L137" s="106">
        <f>SUM(BQ$95:BQ$105)+SUM(BS$95:BS$105)+SUM(BU$95:BU$105)+SUM(BW$95:BW$105)</f>
        <v>889033.2</v>
      </c>
      <c r="M137" s="106">
        <f>SUM(BY$95:BY$105)+SUM(CA$95:CA$105)+SUM(CC$95:CC$105)+SUM(CE$95:CE$105)</f>
        <v>775346.39999999991</v>
      </c>
      <c r="N137" s="106">
        <f>SUM(CG$95:CG$105)+SUM(CI$95:CI$105)+SUM(CK$95:CK$105)+SUM(CM$95:CM$105)</f>
        <v>708351.6</v>
      </c>
      <c r="O137" s="106">
        <f>SUM(CO$95:CO$105)+SUM(CQ$95:CQ$105)+SUM(CS$95:CS$105)+SUM(CU$95:CU$105)</f>
        <v>823942.79999999993</v>
      </c>
    </row>
    <row r="138" spans="2:15">
      <c r="C138" s="105" t="s">
        <v>278</v>
      </c>
      <c r="D138" s="100">
        <f t="shared" ref="D138:O138" si="2">SUM(D$131:D$137)</f>
        <v>3646598.4</v>
      </c>
      <c r="E138" s="100">
        <f t="shared" si="2"/>
        <v>2018536.7999999998</v>
      </c>
      <c r="F138" s="100">
        <f t="shared" si="2"/>
        <v>2076582</v>
      </c>
      <c r="G138" s="100">
        <f t="shared" si="2"/>
        <v>2078635.1999999997</v>
      </c>
      <c r="H138" s="100">
        <f t="shared" si="2"/>
        <v>1893237.6</v>
      </c>
      <c r="I138" s="100">
        <f t="shared" si="2"/>
        <v>1901239.2</v>
      </c>
      <c r="J138" s="100">
        <f t="shared" si="2"/>
        <v>2058267.5999999999</v>
      </c>
      <c r="K138" s="100">
        <f t="shared" si="2"/>
        <v>2292714</v>
      </c>
      <c r="L138" s="100">
        <f t="shared" si="2"/>
        <v>2375844</v>
      </c>
      <c r="M138" s="100">
        <f t="shared" si="2"/>
        <v>2225152.7999999998</v>
      </c>
      <c r="N138" s="100">
        <f t="shared" si="2"/>
        <v>2162176.7999999998</v>
      </c>
      <c r="O138" s="100">
        <f t="shared" si="2"/>
        <v>2291354.4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282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9</v>
      </c>
      <c r="E6" s="100">
        <v>5205.5999999999995</v>
      </c>
      <c r="F6" s="100">
        <v>6</v>
      </c>
      <c r="G6" s="100">
        <v>3470.3999999999996</v>
      </c>
      <c r="H6" s="100">
        <v>9</v>
      </c>
      <c r="I6" s="100">
        <v>5205.5999999999995</v>
      </c>
      <c r="J6" s="100">
        <v>8</v>
      </c>
      <c r="K6" s="100">
        <v>4627.2</v>
      </c>
      <c r="L6" s="100">
        <v>10</v>
      </c>
      <c r="M6" s="100">
        <v>5784</v>
      </c>
      <c r="N6" s="100">
        <v>10</v>
      </c>
      <c r="O6" s="100">
        <v>5784</v>
      </c>
      <c r="P6" s="100">
        <v>8</v>
      </c>
      <c r="Q6" s="100">
        <v>4627.2</v>
      </c>
      <c r="R6" s="100">
        <v>5</v>
      </c>
      <c r="S6" s="100">
        <v>2892</v>
      </c>
      <c r="T6" s="100">
        <v>8</v>
      </c>
      <c r="U6" s="100">
        <v>4627.2</v>
      </c>
      <c r="V6" s="100">
        <v>7</v>
      </c>
      <c r="W6" s="100">
        <v>4048.7999999999997</v>
      </c>
      <c r="X6" s="100">
        <v>9</v>
      </c>
      <c r="Y6" s="100">
        <v>5205.5999999999995</v>
      </c>
      <c r="Z6" s="100">
        <v>5</v>
      </c>
      <c r="AA6" s="100">
        <v>2892</v>
      </c>
      <c r="AB6" s="100">
        <v>7</v>
      </c>
      <c r="AC6" s="100">
        <v>4048.7999999999997</v>
      </c>
      <c r="AD6" s="100">
        <v>8</v>
      </c>
      <c r="AE6" s="100">
        <v>4627.2</v>
      </c>
      <c r="AF6" s="100">
        <v>10</v>
      </c>
      <c r="AG6" s="100">
        <v>5784</v>
      </c>
      <c r="AH6" s="100">
        <v>7</v>
      </c>
      <c r="AI6" s="100">
        <v>4048.7999999999997</v>
      </c>
      <c r="AJ6" s="100">
        <v>9</v>
      </c>
      <c r="AK6" s="100">
        <v>5205.5999999999995</v>
      </c>
      <c r="AL6" s="100">
        <v>8</v>
      </c>
      <c r="AM6" s="100">
        <v>4627.2</v>
      </c>
      <c r="AN6" s="100">
        <v>8</v>
      </c>
      <c r="AO6" s="100">
        <v>4627.2</v>
      </c>
      <c r="AP6" s="100">
        <v>12</v>
      </c>
      <c r="AQ6" s="100">
        <v>6940.7999999999993</v>
      </c>
      <c r="AR6" s="100">
        <v>9</v>
      </c>
      <c r="AS6" s="100">
        <v>5205.5999999999995</v>
      </c>
      <c r="AT6" s="100">
        <v>6</v>
      </c>
      <c r="AU6" s="100">
        <v>3470.3999999999996</v>
      </c>
      <c r="AV6" s="100">
        <v>6</v>
      </c>
      <c r="AW6" s="100">
        <v>3470.3999999999996</v>
      </c>
      <c r="AX6" s="100">
        <v>11</v>
      </c>
      <c r="AY6" s="100">
        <v>6362.4</v>
      </c>
      <c r="AZ6" s="100">
        <v>7</v>
      </c>
      <c r="BA6" s="100">
        <v>4048.7999999999997</v>
      </c>
      <c r="BB6" s="100">
        <v>6</v>
      </c>
      <c r="BC6" s="100">
        <v>3470.3999999999996</v>
      </c>
      <c r="BD6" s="100">
        <v>11</v>
      </c>
      <c r="BE6" s="100">
        <v>6362.4</v>
      </c>
      <c r="BF6" s="100">
        <v>11</v>
      </c>
      <c r="BG6" s="100">
        <v>6362.4</v>
      </c>
      <c r="BH6" s="100">
        <v>10</v>
      </c>
      <c r="BI6" s="100">
        <v>5784</v>
      </c>
      <c r="BJ6" s="100">
        <v>8</v>
      </c>
      <c r="BK6" s="100">
        <v>4627.2</v>
      </c>
      <c r="BL6" s="100">
        <v>11</v>
      </c>
      <c r="BM6" s="100">
        <v>6362.4</v>
      </c>
      <c r="BN6" s="100">
        <v>9</v>
      </c>
      <c r="BO6" s="100">
        <v>5205.5999999999995</v>
      </c>
      <c r="BP6" s="100">
        <v>10</v>
      </c>
      <c r="BQ6" s="100">
        <v>5784</v>
      </c>
      <c r="BR6" s="100">
        <v>9</v>
      </c>
      <c r="BS6" s="100">
        <v>5205.5999999999995</v>
      </c>
      <c r="BT6" s="100">
        <v>10</v>
      </c>
      <c r="BU6" s="100">
        <v>5784</v>
      </c>
      <c r="BV6" s="100">
        <v>6.6902843912880501</v>
      </c>
      <c r="BW6" s="100">
        <v>3869.6604919210081</v>
      </c>
      <c r="BX6" s="100">
        <v>10</v>
      </c>
      <c r="BY6" s="100">
        <v>5784</v>
      </c>
      <c r="BZ6" s="100">
        <v>6.6368949181374113</v>
      </c>
      <c r="CA6" s="100">
        <v>3838.7800206506786</v>
      </c>
      <c r="CB6" s="100">
        <v>7</v>
      </c>
      <c r="CC6" s="100">
        <v>4048.7999999999997</v>
      </c>
      <c r="CD6" s="100">
        <v>9</v>
      </c>
      <c r="CE6" s="100">
        <v>5205.5999999999995</v>
      </c>
      <c r="CF6" s="100">
        <v>6.4390702920263321</v>
      </c>
      <c r="CG6" s="100">
        <v>3724.3582569080304</v>
      </c>
      <c r="CH6" s="100">
        <v>9</v>
      </c>
      <c r="CI6" s="100">
        <v>5205.5999999999995</v>
      </c>
      <c r="CJ6" s="100">
        <v>9.2574872586319881</v>
      </c>
      <c r="CK6" s="100">
        <v>5354.5306303927418</v>
      </c>
      <c r="CL6" s="100">
        <v>7</v>
      </c>
      <c r="CM6" s="100">
        <v>4048.7999999999997</v>
      </c>
      <c r="CN6" s="100">
        <v>9</v>
      </c>
      <c r="CO6" s="100">
        <v>5205.5999999999995</v>
      </c>
      <c r="CP6" s="100">
        <v>11</v>
      </c>
      <c r="CQ6" s="100">
        <v>6362.4</v>
      </c>
      <c r="CR6" s="100">
        <v>7.4002297680948148</v>
      </c>
      <c r="CS6" s="100">
        <v>4280.2928978660411</v>
      </c>
      <c r="CT6" s="100">
        <v>3.5805626598465476</v>
      </c>
      <c r="CU6" s="100">
        <v>2070.9974424552429</v>
      </c>
    </row>
    <row r="7" spans="1:99">
      <c r="C7" s="99" t="s">
        <v>173</v>
      </c>
      <c r="D7" s="100">
        <v>8</v>
      </c>
      <c r="E7" s="100">
        <v>6307.2</v>
      </c>
      <c r="F7" s="100">
        <v>5</v>
      </c>
      <c r="G7" s="100">
        <v>3942</v>
      </c>
      <c r="H7" s="100">
        <v>9</v>
      </c>
      <c r="I7" s="100">
        <v>7095.5999999999995</v>
      </c>
      <c r="J7" s="100">
        <v>9</v>
      </c>
      <c r="K7" s="100">
        <v>7095.5999999999995</v>
      </c>
      <c r="L7" s="100">
        <v>9</v>
      </c>
      <c r="M7" s="100">
        <v>7095.5999999999995</v>
      </c>
      <c r="N7" s="100">
        <v>9</v>
      </c>
      <c r="O7" s="100">
        <v>7095.5999999999995</v>
      </c>
      <c r="P7" s="100">
        <v>8</v>
      </c>
      <c r="Q7" s="100">
        <v>6307.2</v>
      </c>
      <c r="R7" s="100">
        <v>6</v>
      </c>
      <c r="S7" s="100">
        <v>4730.3999999999996</v>
      </c>
      <c r="T7" s="100">
        <v>9</v>
      </c>
      <c r="U7" s="100">
        <v>7095.5999999999995</v>
      </c>
      <c r="V7" s="100">
        <v>8</v>
      </c>
      <c r="W7" s="100">
        <v>6307.2</v>
      </c>
      <c r="X7" s="100">
        <v>8</v>
      </c>
      <c r="Y7" s="100">
        <v>6307.2</v>
      </c>
      <c r="Z7" s="100">
        <v>6</v>
      </c>
      <c r="AA7" s="100">
        <v>4730.3999999999996</v>
      </c>
      <c r="AB7" s="100">
        <v>7</v>
      </c>
      <c r="AC7" s="100">
        <v>5518.8</v>
      </c>
      <c r="AD7" s="100">
        <v>7</v>
      </c>
      <c r="AE7" s="100">
        <v>5518.8</v>
      </c>
      <c r="AF7" s="100">
        <v>11</v>
      </c>
      <c r="AG7" s="100">
        <v>8672.4</v>
      </c>
      <c r="AH7" s="100">
        <v>7</v>
      </c>
      <c r="AI7" s="100">
        <v>5518.8</v>
      </c>
      <c r="AJ7" s="100">
        <v>8</v>
      </c>
      <c r="AK7" s="100">
        <v>6307.2</v>
      </c>
      <c r="AL7" s="100">
        <v>8</v>
      </c>
      <c r="AM7" s="100">
        <v>6307.2</v>
      </c>
      <c r="AN7" s="100">
        <v>9</v>
      </c>
      <c r="AO7" s="100">
        <v>7095.5999999999995</v>
      </c>
      <c r="AP7" s="100">
        <v>11</v>
      </c>
      <c r="AQ7" s="100">
        <v>8672.4</v>
      </c>
      <c r="AR7" s="100">
        <v>10</v>
      </c>
      <c r="AS7" s="100">
        <v>7884</v>
      </c>
      <c r="AT7" s="100">
        <v>6</v>
      </c>
      <c r="AU7" s="100">
        <v>4730.3999999999996</v>
      </c>
      <c r="AV7" s="100">
        <v>6</v>
      </c>
      <c r="AW7" s="100">
        <v>4730.3999999999996</v>
      </c>
      <c r="AX7" s="100">
        <v>12</v>
      </c>
      <c r="AY7" s="100">
        <v>9460.7999999999993</v>
      </c>
      <c r="AZ7" s="100">
        <v>7</v>
      </c>
      <c r="BA7" s="100">
        <v>5518.8</v>
      </c>
      <c r="BB7" s="100">
        <v>6</v>
      </c>
      <c r="BC7" s="100">
        <v>4730.3999999999996</v>
      </c>
      <c r="BD7" s="100">
        <v>11</v>
      </c>
      <c r="BE7" s="100">
        <v>8672.4</v>
      </c>
      <c r="BF7" s="100">
        <v>10</v>
      </c>
      <c r="BG7" s="100">
        <v>7884</v>
      </c>
      <c r="BH7" s="100">
        <v>8</v>
      </c>
      <c r="BI7" s="100">
        <v>6307.2</v>
      </c>
      <c r="BJ7" s="100">
        <v>9</v>
      </c>
      <c r="BK7" s="100">
        <v>7095.5999999999995</v>
      </c>
      <c r="BL7" s="100">
        <v>12</v>
      </c>
      <c r="BM7" s="100">
        <v>9460.7999999999993</v>
      </c>
      <c r="BN7" s="100">
        <v>9</v>
      </c>
      <c r="BO7" s="100">
        <v>7095.5999999999995</v>
      </c>
      <c r="BP7" s="100">
        <v>10</v>
      </c>
      <c r="BQ7" s="100">
        <v>7884</v>
      </c>
      <c r="BR7" s="100">
        <v>9</v>
      </c>
      <c r="BS7" s="100">
        <v>7095.5999999999995</v>
      </c>
      <c r="BT7" s="100">
        <v>10</v>
      </c>
      <c r="BU7" s="100">
        <v>7884</v>
      </c>
      <c r="BV7" s="100">
        <v>7.3593128304168554</v>
      </c>
      <c r="BW7" s="100">
        <v>5802.0822355006485</v>
      </c>
      <c r="BX7" s="100">
        <v>11</v>
      </c>
      <c r="BY7" s="100">
        <v>8672.4</v>
      </c>
      <c r="BZ7" s="100">
        <v>6.6368949181374113</v>
      </c>
      <c r="CA7" s="100">
        <v>5232.5279534595347</v>
      </c>
      <c r="CB7" s="100">
        <v>6</v>
      </c>
      <c r="CC7" s="100">
        <v>4730.3999999999996</v>
      </c>
      <c r="CD7" s="100">
        <v>9</v>
      </c>
      <c r="CE7" s="100">
        <v>7095.5999999999995</v>
      </c>
      <c r="CF7" s="100">
        <v>7.2439540785296233</v>
      </c>
      <c r="CG7" s="100">
        <v>5711.1333955127548</v>
      </c>
      <c r="CH7" s="100">
        <v>10</v>
      </c>
      <c r="CI7" s="100">
        <v>7884</v>
      </c>
      <c r="CJ7" s="100">
        <v>10.183235984495187</v>
      </c>
      <c r="CK7" s="100">
        <v>8028.4632501760052</v>
      </c>
      <c r="CL7" s="100">
        <v>8</v>
      </c>
      <c r="CM7" s="100">
        <v>6307.2</v>
      </c>
      <c r="CN7" s="100">
        <v>8</v>
      </c>
      <c r="CO7" s="100">
        <v>6307.2</v>
      </c>
      <c r="CP7" s="100">
        <v>10</v>
      </c>
      <c r="CQ7" s="100">
        <v>7884</v>
      </c>
      <c r="CR7" s="100">
        <v>8.3252584891066661</v>
      </c>
      <c r="CS7" s="100">
        <v>6563.6337928116955</v>
      </c>
      <c r="CT7" s="100">
        <v>3.5805626598465476</v>
      </c>
      <c r="CU7" s="100">
        <v>2822.9156010230181</v>
      </c>
    </row>
    <row r="8" spans="1:99">
      <c r="C8" s="99" t="s">
        <v>174</v>
      </c>
      <c r="D8" s="100">
        <v>9</v>
      </c>
      <c r="E8" s="100">
        <v>2786.3999999999996</v>
      </c>
      <c r="F8" s="100">
        <v>6</v>
      </c>
      <c r="G8" s="100">
        <v>1857.6</v>
      </c>
      <c r="H8" s="100">
        <v>9</v>
      </c>
      <c r="I8" s="100">
        <v>2786.3999999999996</v>
      </c>
      <c r="J8" s="100">
        <v>9</v>
      </c>
      <c r="K8" s="100">
        <v>2786.3999999999996</v>
      </c>
      <c r="L8" s="100">
        <v>10</v>
      </c>
      <c r="M8" s="100">
        <v>3095.9999999999995</v>
      </c>
      <c r="N8" s="100">
        <v>10</v>
      </c>
      <c r="O8" s="100">
        <v>3095.9999999999995</v>
      </c>
      <c r="P8" s="100">
        <v>9</v>
      </c>
      <c r="Q8" s="100">
        <v>2786.3999999999996</v>
      </c>
      <c r="R8" s="100">
        <v>6</v>
      </c>
      <c r="S8" s="100">
        <v>1857.6</v>
      </c>
      <c r="T8" s="100">
        <v>8</v>
      </c>
      <c r="U8" s="100">
        <v>2476.7999999999997</v>
      </c>
      <c r="V8" s="100">
        <v>7</v>
      </c>
      <c r="W8" s="100">
        <v>2167.1999999999998</v>
      </c>
      <c r="X8" s="100">
        <v>8</v>
      </c>
      <c r="Y8" s="100">
        <v>2476.7999999999997</v>
      </c>
      <c r="Z8" s="100">
        <v>7</v>
      </c>
      <c r="AA8" s="100">
        <v>2167.1999999999998</v>
      </c>
      <c r="AB8" s="100">
        <v>8</v>
      </c>
      <c r="AC8" s="100">
        <v>2476.7999999999997</v>
      </c>
      <c r="AD8" s="100">
        <v>7</v>
      </c>
      <c r="AE8" s="100">
        <v>2167.1999999999998</v>
      </c>
      <c r="AF8" s="100">
        <v>11</v>
      </c>
      <c r="AG8" s="100">
        <v>3405.5999999999995</v>
      </c>
      <c r="AH8" s="100">
        <v>7</v>
      </c>
      <c r="AI8" s="100">
        <v>2167.1999999999998</v>
      </c>
      <c r="AJ8" s="100">
        <v>8</v>
      </c>
      <c r="AK8" s="100">
        <v>2476.7999999999997</v>
      </c>
      <c r="AL8" s="100">
        <v>8</v>
      </c>
      <c r="AM8" s="100">
        <v>2476.7999999999997</v>
      </c>
      <c r="AN8" s="100">
        <v>9</v>
      </c>
      <c r="AO8" s="100">
        <v>2786.3999999999996</v>
      </c>
      <c r="AP8" s="100">
        <v>10</v>
      </c>
      <c r="AQ8" s="100">
        <v>3095.9999999999995</v>
      </c>
      <c r="AR8" s="100">
        <v>9</v>
      </c>
      <c r="AS8" s="100">
        <v>2786.3999999999996</v>
      </c>
      <c r="AT8" s="100">
        <v>7</v>
      </c>
      <c r="AU8" s="100">
        <v>2167.1999999999998</v>
      </c>
      <c r="AV8" s="100">
        <v>7</v>
      </c>
      <c r="AW8" s="100">
        <v>2167.1999999999998</v>
      </c>
      <c r="AX8" s="100">
        <v>11</v>
      </c>
      <c r="AY8" s="100">
        <v>3405.5999999999995</v>
      </c>
      <c r="AZ8" s="100">
        <v>7</v>
      </c>
      <c r="BA8" s="100">
        <v>2167.1999999999998</v>
      </c>
      <c r="BB8" s="100">
        <v>6</v>
      </c>
      <c r="BC8" s="100">
        <v>1857.6</v>
      </c>
      <c r="BD8" s="100">
        <v>10</v>
      </c>
      <c r="BE8" s="100">
        <v>3095.9999999999995</v>
      </c>
      <c r="BF8" s="100">
        <v>10</v>
      </c>
      <c r="BG8" s="100">
        <v>3095.9999999999995</v>
      </c>
      <c r="BH8" s="100">
        <v>9</v>
      </c>
      <c r="BI8" s="100">
        <v>2786.3999999999996</v>
      </c>
      <c r="BJ8" s="100">
        <v>9</v>
      </c>
      <c r="BK8" s="100">
        <v>2786.3999999999996</v>
      </c>
      <c r="BL8" s="100">
        <v>11</v>
      </c>
      <c r="BM8" s="100">
        <v>3405.5999999999995</v>
      </c>
      <c r="BN8" s="100">
        <v>9</v>
      </c>
      <c r="BO8" s="100">
        <v>2786.3999999999996</v>
      </c>
      <c r="BP8" s="100">
        <v>9</v>
      </c>
      <c r="BQ8" s="100">
        <v>2786.3999999999996</v>
      </c>
      <c r="BR8" s="100">
        <v>9</v>
      </c>
      <c r="BS8" s="100">
        <v>2786.3999999999996</v>
      </c>
      <c r="BT8" s="100">
        <v>10</v>
      </c>
      <c r="BU8" s="100">
        <v>3095.9999999999995</v>
      </c>
      <c r="BV8" s="100">
        <v>6.6902843912880501</v>
      </c>
      <c r="BW8" s="100">
        <v>2071.31204754278</v>
      </c>
      <c r="BX8" s="100">
        <v>11</v>
      </c>
      <c r="BY8" s="100">
        <v>3405.5999999999995</v>
      </c>
      <c r="BZ8" s="100">
        <v>5.8072830533702344</v>
      </c>
      <c r="CA8" s="100">
        <v>1797.9348333234243</v>
      </c>
      <c r="CB8" s="100">
        <v>7</v>
      </c>
      <c r="CC8" s="100">
        <v>2167.1999999999998</v>
      </c>
      <c r="CD8" s="100">
        <v>9</v>
      </c>
      <c r="CE8" s="100">
        <v>2786.3999999999996</v>
      </c>
      <c r="CF8" s="100">
        <v>7.2439540785296233</v>
      </c>
      <c r="CG8" s="100">
        <v>2242.7281827127713</v>
      </c>
      <c r="CH8" s="100">
        <v>9</v>
      </c>
      <c r="CI8" s="100">
        <v>2786.3999999999996</v>
      </c>
      <c r="CJ8" s="100">
        <v>10.183235984495187</v>
      </c>
      <c r="CK8" s="100">
        <v>3152.7298607997095</v>
      </c>
      <c r="CL8" s="100">
        <v>8</v>
      </c>
      <c r="CM8" s="100">
        <v>2476.7999999999997</v>
      </c>
      <c r="CN8" s="100">
        <v>8</v>
      </c>
      <c r="CO8" s="100">
        <v>2476.7999999999997</v>
      </c>
      <c r="CP8" s="100">
        <v>10</v>
      </c>
      <c r="CQ8" s="100">
        <v>3095.9999999999995</v>
      </c>
      <c r="CR8" s="100">
        <v>9.2502872101185183</v>
      </c>
      <c r="CS8" s="100">
        <v>2863.888920252693</v>
      </c>
      <c r="CT8" s="100">
        <v>3.5805626598465476</v>
      </c>
      <c r="CU8" s="100">
        <v>1108.542199488491</v>
      </c>
    </row>
    <row r="9" spans="1:99">
      <c r="C9" s="99" t="s">
        <v>175</v>
      </c>
      <c r="D9" s="100">
        <v>8</v>
      </c>
      <c r="E9" s="100">
        <v>5616</v>
      </c>
      <c r="F9" s="100">
        <v>6</v>
      </c>
      <c r="G9" s="100">
        <v>4212</v>
      </c>
      <c r="H9" s="100">
        <v>9</v>
      </c>
      <c r="I9" s="100">
        <v>6318</v>
      </c>
      <c r="J9" s="100">
        <v>9</v>
      </c>
      <c r="K9" s="100">
        <v>6318</v>
      </c>
      <c r="L9" s="100">
        <v>8</v>
      </c>
      <c r="M9" s="100">
        <v>5616</v>
      </c>
      <c r="N9" s="100">
        <v>10</v>
      </c>
      <c r="O9" s="100">
        <v>7020</v>
      </c>
      <c r="P9" s="100">
        <v>9</v>
      </c>
      <c r="Q9" s="100">
        <v>6318</v>
      </c>
      <c r="R9" s="100">
        <v>5</v>
      </c>
      <c r="S9" s="100">
        <v>3510</v>
      </c>
      <c r="T9" s="100">
        <v>9</v>
      </c>
      <c r="U9" s="100">
        <v>6318</v>
      </c>
      <c r="V9" s="100">
        <v>7</v>
      </c>
      <c r="W9" s="100">
        <v>4914</v>
      </c>
      <c r="X9" s="100">
        <v>9</v>
      </c>
      <c r="Y9" s="100">
        <v>6318</v>
      </c>
      <c r="Z9" s="100">
        <v>6</v>
      </c>
      <c r="AA9" s="100">
        <v>4212</v>
      </c>
      <c r="AB9" s="100">
        <v>8</v>
      </c>
      <c r="AC9" s="100">
        <v>5616</v>
      </c>
      <c r="AD9" s="100">
        <v>8</v>
      </c>
      <c r="AE9" s="100">
        <v>5616</v>
      </c>
      <c r="AF9" s="100">
        <v>10</v>
      </c>
      <c r="AG9" s="100">
        <v>7020</v>
      </c>
      <c r="AH9" s="100">
        <v>6</v>
      </c>
      <c r="AI9" s="100">
        <v>4212</v>
      </c>
      <c r="AJ9" s="100">
        <v>8</v>
      </c>
      <c r="AK9" s="100">
        <v>5616</v>
      </c>
      <c r="AL9" s="100">
        <v>7</v>
      </c>
      <c r="AM9" s="100">
        <v>4914</v>
      </c>
      <c r="AN9" s="100">
        <v>8</v>
      </c>
      <c r="AO9" s="100">
        <v>5616</v>
      </c>
      <c r="AP9" s="100">
        <v>10</v>
      </c>
      <c r="AQ9" s="100">
        <v>7020</v>
      </c>
      <c r="AR9" s="100">
        <v>10</v>
      </c>
      <c r="AS9" s="100">
        <v>7020</v>
      </c>
      <c r="AT9" s="100">
        <v>7</v>
      </c>
      <c r="AU9" s="100">
        <v>4914</v>
      </c>
      <c r="AV9" s="100">
        <v>6</v>
      </c>
      <c r="AW9" s="100">
        <v>4212</v>
      </c>
      <c r="AX9" s="100">
        <v>12</v>
      </c>
      <c r="AY9" s="100">
        <v>8424</v>
      </c>
      <c r="AZ9" s="100">
        <v>6</v>
      </c>
      <c r="BA9" s="100">
        <v>4212</v>
      </c>
      <c r="BB9" s="100">
        <v>6</v>
      </c>
      <c r="BC9" s="100">
        <v>4212</v>
      </c>
      <c r="BD9" s="100">
        <v>11</v>
      </c>
      <c r="BE9" s="100">
        <v>7722</v>
      </c>
      <c r="BF9" s="100">
        <v>11</v>
      </c>
      <c r="BG9" s="100">
        <v>7722</v>
      </c>
      <c r="BH9" s="100">
        <v>8</v>
      </c>
      <c r="BI9" s="100">
        <v>5616</v>
      </c>
      <c r="BJ9" s="100">
        <v>9</v>
      </c>
      <c r="BK9" s="100">
        <v>6318</v>
      </c>
      <c r="BL9" s="100">
        <v>11</v>
      </c>
      <c r="BM9" s="100">
        <v>7722</v>
      </c>
      <c r="BN9" s="100">
        <v>9</v>
      </c>
      <c r="BO9" s="100">
        <v>6318</v>
      </c>
      <c r="BP9" s="100">
        <v>10</v>
      </c>
      <c r="BQ9" s="100">
        <v>7020</v>
      </c>
      <c r="BR9" s="100">
        <v>8</v>
      </c>
      <c r="BS9" s="100">
        <v>5616</v>
      </c>
      <c r="BT9" s="100">
        <v>9</v>
      </c>
      <c r="BU9" s="100">
        <v>6318</v>
      </c>
      <c r="BV9" s="100">
        <v>7.3593128304168554</v>
      </c>
      <c r="BW9" s="100">
        <v>5166.2376069526326</v>
      </c>
      <c r="BX9" s="100">
        <v>11</v>
      </c>
      <c r="BY9" s="100">
        <v>7722</v>
      </c>
      <c r="BZ9" s="100">
        <v>5.8072830533702344</v>
      </c>
      <c r="CA9" s="100">
        <v>4076.7127034659047</v>
      </c>
      <c r="CB9" s="100">
        <v>6</v>
      </c>
      <c r="CC9" s="100">
        <v>4212</v>
      </c>
      <c r="CD9" s="100">
        <v>9</v>
      </c>
      <c r="CE9" s="100">
        <v>6318</v>
      </c>
      <c r="CF9" s="100">
        <v>6.4390702920263321</v>
      </c>
      <c r="CG9" s="100">
        <v>4520.227345002485</v>
      </c>
      <c r="CH9" s="100">
        <v>9</v>
      </c>
      <c r="CI9" s="100">
        <v>6318</v>
      </c>
      <c r="CJ9" s="100">
        <v>9.2574872586319881</v>
      </c>
      <c r="CK9" s="100">
        <v>6498.7560555596556</v>
      </c>
      <c r="CL9" s="100">
        <v>7</v>
      </c>
      <c r="CM9" s="100">
        <v>4914</v>
      </c>
      <c r="CN9" s="100">
        <v>8</v>
      </c>
      <c r="CO9" s="100">
        <v>5616</v>
      </c>
      <c r="CP9" s="100">
        <v>11</v>
      </c>
      <c r="CQ9" s="100">
        <v>7722</v>
      </c>
      <c r="CR9" s="100">
        <v>7.4002297680948148</v>
      </c>
      <c r="CS9" s="100">
        <v>5194.9612972025598</v>
      </c>
      <c r="CT9" s="100">
        <v>3.2821824381926685</v>
      </c>
      <c r="CU9" s="100">
        <v>2304.0920716112532</v>
      </c>
    </row>
    <row r="10" spans="1:99">
      <c r="C10" s="99" t="s">
        <v>176</v>
      </c>
      <c r="D10" s="100">
        <v>9</v>
      </c>
      <c r="E10" s="100">
        <v>4903.2</v>
      </c>
      <c r="F10" s="100">
        <v>5</v>
      </c>
      <c r="G10" s="100">
        <v>2724</v>
      </c>
      <c r="H10" s="100">
        <v>10</v>
      </c>
      <c r="I10" s="100">
        <v>5448</v>
      </c>
      <c r="J10" s="100">
        <v>9</v>
      </c>
      <c r="K10" s="100">
        <v>4903.2</v>
      </c>
      <c r="L10" s="100">
        <v>9</v>
      </c>
      <c r="M10" s="100">
        <v>4903.2</v>
      </c>
      <c r="N10" s="100">
        <v>9</v>
      </c>
      <c r="O10" s="100">
        <v>4903.2</v>
      </c>
      <c r="P10" s="100">
        <v>9</v>
      </c>
      <c r="Q10" s="100">
        <v>4903.2</v>
      </c>
      <c r="R10" s="100">
        <v>6</v>
      </c>
      <c r="S10" s="100">
        <v>3268.7999999999997</v>
      </c>
      <c r="T10" s="100">
        <v>8</v>
      </c>
      <c r="U10" s="100">
        <v>4358.3999999999996</v>
      </c>
      <c r="V10" s="100">
        <v>7</v>
      </c>
      <c r="W10" s="100">
        <v>3813.5999999999995</v>
      </c>
      <c r="X10" s="100">
        <v>8</v>
      </c>
      <c r="Y10" s="100">
        <v>4358.3999999999996</v>
      </c>
      <c r="Z10" s="100">
        <v>6</v>
      </c>
      <c r="AA10" s="100">
        <v>3268.7999999999997</v>
      </c>
      <c r="AB10" s="100">
        <v>8</v>
      </c>
      <c r="AC10" s="100">
        <v>4358.3999999999996</v>
      </c>
      <c r="AD10" s="100">
        <v>7</v>
      </c>
      <c r="AE10" s="100">
        <v>3813.5999999999995</v>
      </c>
      <c r="AF10" s="100">
        <v>10</v>
      </c>
      <c r="AG10" s="100">
        <v>5448</v>
      </c>
      <c r="AH10" s="100">
        <v>7</v>
      </c>
      <c r="AI10" s="100">
        <v>3813.5999999999995</v>
      </c>
      <c r="AJ10" s="100">
        <v>8</v>
      </c>
      <c r="AK10" s="100">
        <v>4358.3999999999996</v>
      </c>
      <c r="AL10" s="100">
        <v>7</v>
      </c>
      <c r="AM10" s="100">
        <v>3813.5999999999995</v>
      </c>
      <c r="AN10" s="100">
        <v>8</v>
      </c>
      <c r="AO10" s="100">
        <v>4358.3999999999996</v>
      </c>
      <c r="AP10" s="100">
        <v>10</v>
      </c>
      <c r="AQ10" s="100">
        <v>5448</v>
      </c>
      <c r="AR10" s="100">
        <v>9</v>
      </c>
      <c r="AS10" s="100">
        <v>4903.2</v>
      </c>
      <c r="AT10" s="100">
        <v>7</v>
      </c>
      <c r="AU10" s="100">
        <v>3813.5999999999995</v>
      </c>
      <c r="AV10" s="100">
        <v>7</v>
      </c>
      <c r="AW10" s="100">
        <v>3813.5999999999995</v>
      </c>
      <c r="AX10" s="100">
        <v>11</v>
      </c>
      <c r="AY10" s="100">
        <v>5992.7999999999993</v>
      </c>
      <c r="AZ10" s="100">
        <v>7</v>
      </c>
      <c r="BA10" s="100">
        <v>3813.5999999999995</v>
      </c>
      <c r="BB10" s="100">
        <v>6</v>
      </c>
      <c r="BC10" s="100">
        <v>3268.7999999999997</v>
      </c>
      <c r="BD10" s="100">
        <v>12</v>
      </c>
      <c r="BE10" s="100">
        <v>6537.5999999999995</v>
      </c>
      <c r="BF10" s="100">
        <v>10</v>
      </c>
      <c r="BG10" s="100">
        <v>5448</v>
      </c>
      <c r="BH10" s="100">
        <v>9</v>
      </c>
      <c r="BI10" s="100">
        <v>4903.2</v>
      </c>
      <c r="BJ10" s="100">
        <v>9</v>
      </c>
      <c r="BK10" s="100">
        <v>4903.2</v>
      </c>
      <c r="BL10" s="100">
        <v>10</v>
      </c>
      <c r="BM10" s="100">
        <v>5448</v>
      </c>
      <c r="BN10" s="100">
        <v>9</v>
      </c>
      <c r="BO10" s="100">
        <v>4903.2</v>
      </c>
      <c r="BP10" s="100">
        <v>9</v>
      </c>
      <c r="BQ10" s="100">
        <v>4903.2</v>
      </c>
      <c r="BR10" s="100">
        <v>9</v>
      </c>
      <c r="BS10" s="100">
        <v>4903.2</v>
      </c>
      <c r="BT10" s="100">
        <v>10</v>
      </c>
      <c r="BU10" s="100">
        <v>5448</v>
      </c>
      <c r="BV10" s="100">
        <v>6.6902843912880501</v>
      </c>
      <c r="BW10" s="100">
        <v>3644.8669363737295</v>
      </c>
      <c r="BX10" s="100">
        <v>11</v>
      </c>
      <c r="BY10" s="100">
        <v>5992.7999999999993</v>
      </c>
      <c r="BZ10" s="100">
        <v>6.6368949181374113</v>
      </c>
      <c r="CA10" s="100">
        <v>3615.7803514012612</v>
      </c>
      <c r="CB10" s="100">
        <v>6</v>
      </c>
      <c r="CC10" s="100">
        <v>3268.7999999999997</v>
      </c>
      <c r="CD10" s="100">
        <v>10</v>
      </c>
      <c r="CE10" s="100">
        <v>5448</v>
      </c>
      <c r="CF10" s="100">
        <v>6.4390702920263321</v>
      </c>
      <c r="CG10" s="100">
        <v>3508.0054950959452</v>
      </c>
      <c r="CH10" s="100">
        <v>10</v>
      </c>
      <c r="CI10" s="100">
        <v>5448</v>
      </c>
      <c r="CJ10" s="100">
        <v>9.2574872586319881</v>
      </c>
      <c r="CK10" s="100">
        <v>5043.4790585027067</v>
      </c>
      <c r="CL10" s="100">
        <v>8</v>
      </c>
      <c r="CM10" s="100">
        <v>4358.3999999999996</v>
      </c>
      <c r="CN10" s="100">
        <v>9</v>
      </c>
      <c r="CO10" s="100">
        <v>4903.2</v>
      </c>
      <c r="CP10" s="100">
        <v>11</v>
      </c>
      <c r="CQ10" s="100">
        <v>5992.7999999999993</v>
      </c>
      <c r="CR10" s="100">
        <v>8.3252584891066661</v>
      </c>
      <c r="CS10" s="100">
        <v>4535.6008248653116</v>
      </c>
      <c r="CT10" s="100">
        <v>3.8789428815004259</v>
      </c>
      <c r="CU10" s="100">
        <v>2113.2480818414319</v>
      </c>
    </row>
    <row r="11" spans="1:99">
      <c r="C11" s="99" t="s">
        <v>177</v>
      </c>
      <c r="D11" s="100">
        <v>9</v>
      </c>
      <c r="E11" s="100">
        <v>4795.2</v>
      </c>
      <c r="F11" s="100">
        <v>5</v>
      </c>
      <c r="G11" s="100">
        <v>2664</v>
      </c>
      <c r="H11" s="100">
        <v>8</v>
      </c>
      <c r="I11" s="100">
        <v>4262.3999999999996</v>
      </c>
      <c r="J11" s="100">
        <v>9</v>
      </c>
      <c r="K11" s="100">
        <v>4795.2</v>
      </c>
      <c r="L11" s="100">
        <v>9</v>
      </c>
      <c r="M11" s="100">
        <v>4795.2</v>
      </c>
      <c r="N11" s="100">
        <v>10</v>
      </c>
      <c r="O11" s="100">
        <v>5328</v>
      </c>
      <c r="P11" s="100">
        <v>8</v>
      </c>
      <c r="Q11" s="100">
        <v>4262.3999999999996</v>
      </c>
      <c r="R11" s="100">
        <v>6</v>
      </c>
      <c r="S11" s="100">
        <v>3196.7999999999997</v>
      </c>
      <c r="T11" s="100">
        <v>9</v>
      </c>
      <c r="U11" s="100">
        <v>4795.2</v>
      </c>
      <c r="V11" s="100">
        <v>7</v>
      </c>
      <c r="W11" s="100">
        <v>3729.5999999999995</v>
      </c>
      <c r="X11" s="100">
        <v>8</v>
      </c>
      <c r="Y11" s="100">
        <v>4262.3999999999996</v>
      </c>
      <c r="Z11" s="100">
        <v>6</v>
      </c>
      <c r="AA11" s="100">
        <v>3196.7999999999997</v>
      </c>
      <c r="AB11" s="100">
        <v>7</v>
      </c>
      <c r="AC11" s="100">
        <v>3729.5999999999995</v>
      </c>
      <c r="AD11" s="100">
        <v>7</v>
      </c>
      <c r="AE11" s="100">
        <v>3729.5999999999995</v>
      </c>
      <c r="AF11" s="100">
        <v>10</v>
      </c>
      <c r="AG11" s="100">
        <v>5328</v>
      </c>
      <c r="AH11" s="100">
        <v>7</v>
      </c>
      <c r="AI11" s="100">
        <v>3729.5999999999995</v>
      </c>
      <c r="AJ11" s="100">
        <v>8</v>
      </c>
      <c r="AK11" s="100">
        <v>4262.3999999999996</v>
      </c>
      <c r="AL11" s="100">
        <v>7</v>
      </c>
      <c r="AM11" s="100">
        <v>3729.5999999999995</v>
      </c>
      <c r="AN11" s="100">
        <v>9</v>
      </c>
      <c r="AO11" s="100">
        <v>4795.2</v>
      </c>
      <c r="AP11" s="100">
        <v>10</v>
      </c>
      <c r="AQ11" s="100">
        <v>5328</v>
      </c>
      <c r="AR11" s="100">
        <v>10</v>
      </c>
      <c r="AS11" s="100">
        <v>5328</v>
      </c>
      <c r="AT11" s="100">
        <v>6</v>
      </c>
      <c r="AU11" s="100">
        <v>3196.7999999999997</v>
      </c>
      <c r="AV11" s="100">
        <v>6</v>
      </c>
      <c r="AW11" s="100">
        <v>3196.7999999999997</v>
      </c>
      <c r="AX11" s="100">
        <v>12</v>
      </c>
      <c r="AY11" s="100">
        <v>6393.5999999999995</v>
      </c>
      <c r="AZ11" s="100">
        <v>7</v>
      </c>
      <c r="BA11" s="100">
        <v>3729.5999999999995</v>
      </c>
      <c r="BB11" s="100">
        <v>6</v>
      </c>
      <c r="BC11" s="100">
        <v>3196.7999999999997</v>
      </c>
      <c r="BD11" s="100">
        <v>10</v>
      </c>
      <c r="BE11" s="100">
        <v>5328</v>
      </c>
      <c r="BF11" s="100">
        <v>11</v>
      </c>
      <c r="BG11" s="100">
        <v>5860.7999999999993</v>
      </c>
      <c r="BH11" s="100">
        <v>9</v>
      </c>
      <c r="BI11" s="100">
        <v>4795.2</v>
      </c>
      <c r="BJ11" s="100">
        <v>8</v>
      </c>
      <c r="BK11" s="100">
        <v>4262.3999999999996</v>
      </c>
      <c r="BL11" s="100">
        <v>12</v>
      </c>
      <c r="BM11" s="100">
        <v>6393.5999999999995</v>
      </c>
      <c r="BN11" s="100">
        <v>9</v>
      </c>
      <c r="BO11" s="100">
        <v>4795.2</v>
      </c>
      <c r="BP11" s="100">
        <v>9</v>
      </c>
      <c r="BQ11" s="100">
        <v>4795.2</v>
      </c>
      <c r="BR11" s="100">
        <v>9</v>
      </c>
      <c r="BS11" s="100">
        <v>4795.2</v>
      </c>
      <c r="BT11" s="100">
        <v>11</v>
      </c>
      <c r="BU11" s="100">
        <v>5860.7999999999993</v>
      </c>
      <c r="BV11" s="100">
        <v>6.6902843912880501</v>
      </c>
      <c r="BW11" s="100">
        <v>3564.5835236782727</v>
      </c>
      <c r="BX11" s="100">
        <v>10</v>
      </c>
      <c r="BY11" s="100">
        <v>5328</v>
      </c>
      <c r="BZ11" s="100">
        <v>5.8072830533702344</v>
      </c>
      <c r="CA11" s="100">
        <v>3094.1204108356606</v>
      </c>
      <c r="CB11" s="100">
        <v>7</v>
      </c>
      <c r="CC11" s="100">
        <v>3729.5999999999995</v>
      </c>
      <c r="CD11" s="100">
        <v>8</v>
      </c>
      <c r="CE11" s="100">
        <v>4262.3999999999996</v>
      </c>
      <c r="CF11" s="100">
        <v>7.2439540785296233</v>
      </c>
      <c r="CG11" s="100">
        <v>3859.5787330405828</v>
      </c>
      <c r="CH11" s="100">
        <v>9</v>
      </c>
      <c r="CI11" s="100">
        <v>4795.2</v>
      </c>
      <c r="CJ11" s="100">
        <v>9.2574872586319881</v>
      </c>
      <c r="CK11" s="100">
        <v>4932.3892113991233</v>
      </c>
      <c r="CL11" s="100">
        <v>7</v>
      </c>
      <c r="CM11" s="100">
        <v>3729.5999999999995</v>
      </c>
      <c r="CN11" s="100">
        <v>8</v>
      </c>
      <c r="CO11" s="100">
        <v>4262.3999999999996</v>
      </c>
      <c r="CP11" s="100">
        <v>12</v>
      </c>
      <c r="CQ11" s="100">
        <v>6393.5999999999995</v>
      </c>
      <c r="CR11" s="100">
        <v>8.3252584891066661</v>
      </c>
      <c r="CS11" s="100">
        <v>4435.6977229960312</v>
      </c>
      <c r="CT11" s="100">
        <v>3.8789428815004259</v>
      </c>
      <c r="CU11" s="100">
        <v>2066.7007672634268</v>
      </c>
    </row>
    <row r="12" spans="1:99">
      <c r="C12" s="99" t="s">
        <v>178</v>
      </c>
      <c r="D12" s="100">
        <v>9</v>
      </c>
      <c r="E12" s="100">
        <v>5065.2</v>
      </c>
      <c r="F12" s="100">
        <v>6</v>
      </c>
      <c r="G12" s="100">
        <v>3376.7999999999997</v>
      </c>
      <c r="H12" s="100">
        <v>9</v>
      </c>
      <c r="I12" s="100">
        <v>5065.2</v>
      </c>
      <c r="J12" s="100">
        <v>9</v>
      </c>
      <c r="K12" s="100">
        <v>5065.2</v>
      </c>
      <c r="L12" s="100">
        <v>10</v>
      </c>
      <c r="M12" s="100">
        <v>5628</v>
      </c>
      <c r="N12" s="100">
        <v>9</v>
      </c>
      <c r="O12" s="100">
        <v>5065.2</v>
      </c>
      <c r="P12" s="100">
        <v>8</v>
      </c>
      <c r="Q12" s="100">
        <v>4502.3999999999996</v>
      </c>
      <c r="R12" s="100">
        <v>5</v>
      </c>
      <c r="S12" s="100">
        <v>2814</v>
      </c>
      <c r="T12" s="100">
        <v>8</v>
      </c>
      <c r="U12" s="100">
        <v>4502.3999999999996</v>
      </c>
      <c r="V12" s="100">
        <v>7</v>
      </c>
      <c r="W12" s="100">
        <v>3939.5999999999995</v>
      </c>
      <c r="X12" s="100">
        <v>8</v>
      </c>
      <c r="Y12" s="100">
        <v>4502.3999999999996</v>
      </c>
      <c r="Z12" s="100">
        <v>6</v>
      </c>
      <c r="AA12" s="100">
        <v>3376.7999999999997</v>
      </c>
      <c r="AB12" s="100">
        <v>8</v>
      </c>
      <c r="AC12" s="100">
        <v>4502.3999999999996</v>
      </c>
      <c r="AD12" s="100">
        <v>7</v>
      </c>
      <c r="AE12" s="100">
        <v>3939.5999999999995</v>
      </c>
      <c r="AF12" s="100">
        <v>11</v>
      </c>
      <c r="AG12" s="100">
        <v>6190.7999999999993</v>
      </c>
      <c r="AH12" s="100">
        <v>7</v>
      </c>
      <c r="AI12" s="100">
        <v>3939.5999999999995</v>
      </c>
      <c r="AJ12" s="100">
        <v>8</v>
      </c>
      <c r="AK12" s="100">
        <v>4502.3999999999996</v>
      </c>
      <c r="AL12" s="100">
        <v>7</v>
      </c>
      <c r="AM12" s="100">
        <v>3939.5999999999995</v>
      </c>
      <c r="AN12" s="100">
        <v>8</v>
      </c>
      <c r="AO12" s="100">
        <v>4502.3999999999996</v>
      </c>
      <c r="AP12" s="100">
        <v>11</v>
      </c>
      <c r="AQ12" s="100">
        <v>6190.7999999999993</v>
      </c>
      <c r="AR12" s="100">
        <v>9</v>
      </c>
      <c r="AS12" s="100">
        <v>5065.2</v>
      </c>
      <c r="AT12" s="100">
        <v>8</v>
      </c>
      <c r="AU12" s="100">
        <v>4502.3999999999996</v>
      </c>
      <c r="AV12" s="100">
        <v>6</v>
      </c>
      <c r="AW12" s="100">
        <v>3376.7999999999997</v>
      </c>
      <c r="AX12" s="100">
        <v>12</v>
      </c>
      <c r="AY12" s="100">
        <v>6753.5999999999995</v>
      </c>
      <c r="AZ12" s="100">
        <v>7</v>
      </c>
      <c r="BA12" s="100">
        <v>3939.5999999999995</v>
      </c>
      <c r="BB12" s="100">
        <v>6</v>
      </c>
      <c r="BC12" s="100">
        <v>3376.7999999999997</v>
      </c>
      <c r="BD12" s="100">
        <v>11</v>
      </c>
      <c r="BE12" s="100">
        <v>6190.7999999999993</v>
      </c>
      <c r="BF12" s="100">
        <v>11</v>
      </c>
      <c r="BG12" s="100">
        <v>6190.7999999999993</v>
      </c>
      <c r="BH12" s="100">
        <v>10</v>
      </c>
      <c r="BI12" s="100">
        <v>5628</v>
      </c>
      <c r="BJ12" s="100">
        <v>8</v>
      </c>
      <c r="BK12" s="100">
        <v>4502.3999999999996</v>
      </c>
      <c r="BL12" s="100">
        <v>11</v>
      </c>
      <c r="BM12" s="100">
        <v>6190.7999999999993</v>
      </c>
      <c r="BN12" s="100">
        <v>9</v>
      </c>
      <c r="BO12" s="100">
        <v>5065.2</v>
      </c>
      <c r="BP12" s="100">
        <v>10</v>
      </c>
      <c r="BQ12" s="100">
        <v>5628</v>
      </c>
      <c r="BR12" s="100">
        <v>9</v>
      </c>
      <c r="BS12" s="100">
        <v>5065.2</v>
      </c>
      <c r="BT12" s="100">
        <v>10</v>
      </c>
      <c r="BU12" s="100">
        <v>5628</v>
      </c>
      <c r="BV12" s="100">
        <v>7.3593128304168554</v>
      </c>
      <c r="BW12" s="100">
        <v>4141.8212609586062</v>
      </c>
      <c r="BX12" s="100">
        <v>11</v>
      </c>
      <c r="BY12" s="100">
        <v>6190.7999999999993</v>
      </c>
      <c r="BZ12" s="100">
        <v>6.6368949181374113</v>
      </c>
      <c r="CA12" s="100">
        <v>3735.2444599277346</v>
      </c>
      <c r="CB12" s="100">
        <v>7</v>
      </c>
      <c r="CC12" s="100">
        <v>3939.5999999999995</v>
      </c>
      <c r="CD12" s="100">
        <v>9</v>
      </c>
      <c r="CE12" s="100">
        <v>5065.2</v>
      </c>
      <c r="CF12" s="100">
        <v>6.4390702920263321</v>
      </c>
      <c r="CG12" s="100">
        <v>3623.9087603524194</v>
      </c>
      <c r="CH12" s="100">
        <v>10</v>
      </c>
      <c r="CI12" s="100">
        <v>5628</v>
      </c>
      <c r="CJ12" s="100">
        <v>9.2574872586319881</v>
      </c>
      <c r="CK12" s="100">
        <v>5210.1138291580828</v>
      </c>
      <c r="CL12" s="100">
        <v>8</v>
      </c>
      <c r="CM12" s="100">
        <v>4502.3999999999996</v>
      </c>
      <c r="CN12" s="100">
        <v>9</v>
      </c>
      <c r="CO12" s="100">
        <v>5065.2</v>
      </c>
      <c r="CP12" s="100">
        <v>12</v>
      </c>
      <c r="CQ12" s="100">
        <v>6753.5999999999995</v>
      </c>
      <c r="CR12" s="100">
        <v>9.2502872101185183</v>
      </c>
      <c r="CS12" s="100">
        <v>5206.0616418547015</v>
      </c>
      <c r="CT12" s="100">
        <v>3.2821824381926685</v>
      </c>
      <c r="CU12" s="100">
        <v>1847.2122762148338</v>
      </c>
    </row>
    <row r="13" spans="1:99">
      <c r="C13" s="99" t="s">
        <v>179</v>
      </c>
      <c r="D13" s="100">
        <v>9</v>
      </c>
      <c r="E13" s="100">
        <v>766.80000000000007</v>
      </c>
      <c r="F13" s="100">
        <v>5</v>
      </c>
      <c r="G13" s="100">
        <v>426</v>
      </c>
      <c r="H13" s="100">
        <v>9</v>
      </c>
      <c r="I13" s="100">
        <v>766.80000000000007</v>
      </c>
      <c r="J13" s="100">
        <v>9</v>
      </c>
      <c r="K13" s="100">
        <v>766.80000000000007</v>
      </c>
      <c r="L13" s="100">
        <v>11</v>
      </c>
      <c r="M13" s="100">
        <v>937.2</v>
      </c>
      <c r="N13" s="100">
        <v>10</v>
      </c>
      <c r="O13" s="100">
        <v>852</v>
      </c>
      <c r="P13" s="100">
        <v>8</v>
      </c>
      <c r="Q13" s="100">
        <v>681.6</v>
      </c>
      <c r="R13" s="100">
        <v>5</v>
      </c>
      <c r="S13" s="100">
        <v>426</v>
      </c>
      <c r="T13" s="100">
        <v>8</v>
      </c>
      <c r="U13" s="100">
        <v>681.6</v>
      </c>
      <c r="V13" s="100">
        <v>7</v>
      </c>
      <c r="W13" s="100">
        <v>596.4</v>
      </c>
      <c r="X13" s="100">
        <v>8</v>
      </c>
      <c r="Y13" s="100">
        <v>681.6</v>
      </c>
      <c r="Z13" s="100">
        <v>7</v>
      </c>
      <c r="AA13" s="100">
        <v>596.4</v>
      </c>
      <c r="AB13" s="100">
        <v>8</v>
      </c>
      <c r="AC13" s="100">
        <v>681.6</v>
      </c>
      <c r="AD13" s="100">
        <v>7</v>
      </c>
      <c r="AE13" s="100">
        <v>596.4</v>
      </c>
      <c r="AF13" s="100">
        <v>12</v>
      </c>
      <c r="AG13" s="100">
        <v>1022.4000000000001</v>
      </c>
      <c r="AH13" s="100">
        <v>7</v>
      </c>
      <c r="AI13" s="100">
        <v>596.4</v>
      </c>
      <c r="AJ13" s="100">
        <v>9</v>
      </c>
      <c r="AK13" s="100">
        <v>766.80000000000007</v>
      </c>
      <c r="AL13" s="100">
        <v>8</v>
      </c>
      <c r="AM13" s="100">
        <v>681.6</v>
      </c>
      <c r="AN13" s="100">
        <v>9</v>
      </c>
      <c r="AO13" s="100">
        <v>766.80000000000007</v>
      </c>
      <c r="AP13" s="100">
        <v>11</v>
      </c>
      <c r="AQ13" s="100">
        <v>937.2</v>
      </c>
      <c r="AR13" s="100">
        <v>10</v>
      </c>
      <c r="AS13" s="100">
        <v>852</v>
      </c>
      <c r="AT13" s="100">
        <v>8</v>
      </c>
      <c r="AU13" s="100">
        <v>681.6</v>
      </c>
      <c r="AV13" s="100">
        <v>7</v>
      </c>
      <c r="AW13" s="100">
        <v>596.4</v>
      </c>
      <c r="AX13" s="100">
        <v>12</v>
      </c>
      <c r="AY13" s="100">
        <v>1022.4000000000001</v>
      </c>
      <c r="AZ13" s="100">
        <v>7</v>
      </c>
      <c r="BA13" s="100">
        <v>596.4</v>
      </c>
      <c r="BB13" s="100">
        <v>6</v>
      </c>
      <c r="BC13" s="100">
        <v>511.20000000000005</v>
      </c>
      <c r="BD13" s="100">
        <v>11</v>
      </c>
      <c r="BE13" s="100">
        <v>937.2</v>
      </c>
      <c r="BF13" s="100">
        <v>10</v>
      </c>
      <c r="BG13" s="100">
        <v>852</v>
      </c>
      <c r="BH13" s="100">
        <v>10</v>
      </c>
      <c r="BI13" s="100">
        <v>852</v>
      </c>
      <c r="BJ13" s="100">
        <v>8</v>
      </c>
      <c r="BK13" s="100">
        <v>681.6</v>
      </c>
      <c r="BL13" s="100">
        <v>10</v>
      </c>
      <c r="BM13" s="100">
        <v>852</v>
      </c>
      <c r="BN13" s="100">
        <v>10</v>
      </c>
      <c r="BO13" s="100">
        <v>852</v>
      </c>
      <c r="BP13" s="100">
        <v>11</v>
      </c>
      <c r="BQ13" s="100">
        <v>937.2</v>
      </c>
      <c r="BR13" s="100">
        <v>10</v>
      </c>
      <c r="BS13" s="100">
        <v>852</v>
      </c>
      <c r="BT13" s="100">
        <v>10</v>
      </c>
      <c r="BU13" s="100">
        <v>852</v>
      </c>
      <c r="BV13" s="100">
        <v>7.3593128304168554</v>
      </c>
      <c r="BW13" s="100">
        <v>627.01345315151605</v>
      </c>
      <c r="BX13" s="100">
        <v>12</v>
      </c>
      <c r="BY13" s="100">
        <v>1022.4000000000001</v>
      </c>
      <c r="BZ13" s="100">
        <v>5.8072830533702344</v>
      </c>
      <c r="CA13" s="100">
        <v>494.780516147144</v>
      </c>
      <c r="CB13" s="100">
        <v>6</v>
      </c>
      <c r="CC13" s="100">
        <v>511.20000000000005</v>
      </c>
      <c r="CD13" s="100">
        <v>9</v>
      </c>
      <c r="CE13" s="100">
        <v>766.80000000000007</v>
      </c>
      <c r="CF13" s="100">
        <v>7.2439540785296233</v>
      </c>
      <c r="CG13" s="100">
        <v>617.1848874907239</v>
      </c>
      <c r="CH13" s="100">
        <v>10</v>
      </c>
      <c r="CI13" s="100">
        <v>852</v>
      </c>
      <c r="CJ13" s="100">
        <v>10.183235984495187</v>
      </c>
      <c r="CK13" s="100">
        <v>867.61170587899005</v>
      </c>
      <c r="CL13" s="100">
        <v>7</v>
      </c>
      <c r="CM13" s="100">
        <v>596.4</v>
      </c>
      <c r="CN13" s="100">
        <v>8</v>
      </c>
      <c r="CO13" s="100">
        <v>681.6</v>
      </c>
      <c r="CP13" s="100">
        <v>10</v>
      </c>
      <c r="CQ13" s="100">
        <v>852</v>
      </c>
      <c r="CR13" s="100">
        <v>9.2502872101185183</v>
      </c>
      <c r="CS13" s="100">
        <v>788.12447030209773</v>
      </c>
      <c r="CT13" s="100">
        <v>3.8789428815004259</v>
      </c>
      <c r="CU13" s="100">
        <v>330.48593350383629</v>
      </c>
    </row>
    <row r="14" spans="1:99">
      <c r="C14" s="99" t="s">
        <v>180</v>
      </c>
      <c r="D14" s="100">
        <v>9</v>
      </c>
      <c r="E14" s="100">
        <v>4395.5999999999995</v>
      </c>
      <c r="F14" s="100">
        <v>6</v>
      </c>
      <c r="G14" s="100">
        <v>2930.3999999999996</v>
      </c>
      <c r="H14" s="100">
        <v>9</v>
      </c>
      <c r="I14" s="100">
        <v>4395.5999999999995</v>
      </c>
      <c r="J14" s="100">
        <v>9</v>
      </c>
      <c r="K14" s="100">
        <v>4395.5999999999995</v>
      </c>
      <c r="L14" s="100">
        <v>10</v>
      </c>
      <c r="M14" s="100">
        <v>4884</v>
      </c>
      <c r="N14" s="100">
        <v>9</v>
      </c>
      <c r="O14" s="100">
        <v>4395.5999999999995</v>
      </c>
      <c r="P14" s="100">
        <v>8</v>
      </c>
      <c r="Q14" s="100">
        <v>3907.2</v>
      </c>
      <c r="R14" s="100">
        <v>5</v>
      </c>
      <c r="S14" s="100">
        <v>2442</v>
      </c>
      <c r="T14" s="100">
        <v>8</v>
      </c>
      <c r="U14" s="100">
        <v>3907.2</v>
      </c>
      <c r="V14" s="100">
        <v>8</v>
      </c>
      <c r="W14" s="100">
        <v>3907.2</v>
      </c>
      <c r="X14" s="100">
        <v>8</v>
      </c>
      <c r="Y14" s="100">
        <v>3907.2</v>
      </c>
      <c r="Z14" s="100">
        <v>6</v>
      </c>
      <c r="AA14" s="100">
        <v>2930.3999999999996</v>
      </c>
      <c r="AB14" s="100">
        <v>8</v>
      </c>
      <c r="AC14" s="100">
        <v>3907.2</v>
      </c>
      <c r="AD14" s="100">
        <v>7</v>
      </c>
      <c r="AE14" s="100">
        <v>3418.7999999999997</v>
      </c>
      <c r="AF14" s="100">
        <v>11</v>
      </c>
      <c r="AG14" s="100">
        <v>5372.4</v>
      </c>
      <c r="AH14" s="100">
        <v>7</v>
      </c>
      <c r="AI14" s="100">
        <v>3418.7999999999997</v>
      </c>
      <c r="AJ14" s="100">
        <v>8</v>
      </c>
      <c r="AK14" s="100">
        <v>3907.2</v>
      </c>
      <c r="AL14" s="100">
        <v>8</v>
      </c>
      <c r="AM14" s="100">
        <v>3907.2</v>
      </c>
      <c r="AN14" s="100">
        <v>8</v>
      </c>
      <c r="AO14" s="100">
        <v>3907.2</v>
      </c>
      <c r="AP14" s="100">
        <v>12</v>
      </c>
      <c r="AQ14" s="100">
        <v>5860.7999999999993</v>
      </c>
      <c r="AR14" s="100">
        <v>10</v>
      </c>
      <c r="AS14" s="100">
        <v>4884</v>
      </c>
      <c r="AT14" s="100">
        <v>7</v>
      </c>
      <c r="AU14" s="100">
        <v>3418.7999999999997</v>
      </c>
      <c r="AV14" s="100">
        <v>6</v>
      </c>
      <c r="AW14" s="100">
        <v>2930.3999999999996</v>
      </c>
      <c r="AX14" s="100">
        <v>13</v>
      </c>
      <c r="AY14" s="100">
        <v>6349.2</v>
      </c>
      <c r="AZ14" s="100">
        <v>6</v>
      </c>
      <c r="BA14" s="100">
        <v>2930.3999999999996</v>
      </c>
      <c r="BB14" s="100">
        <v>6</v>
      </c>
      <c r="BC14" s="100">
        <v>2930.3999999999996</v>
      </c>
      <c r="BD14" s="100">
        <v>12</v>
      </c>
      <c r="BE14" s="100">
        <v>5860.7999999999993</v>
      </c>
      <c r="BF14" s="100">
        <v>10</v>
      </c>
      <c r="BG14" s="100">
        <v>4884</v>
      </c>
      <c r="BH14" s="100">
        <v>9</v>
      </c>
      <c r="BI14" s="100">
        <v>4395.5999999999995</v>
      </c>
      <c r="BJ14" s="100">
        <v>8</v>
      </c>
      <c r="BK14" s="100">
        <v>3907.2</v>
      </c>
      <c r="BL14" s="100">
        <v>12</v>
      </c>
      <c r="BM14" s="100">
        <v>5860.7999999999993</v>
      </c>
      <c r="BN14" s="100">
        <v>9</v>
      </c>
      <c r="BO14" s="100">
        <v>4395.5999999999995</v>
      </c>
      <c r="BP14" s="100">
        <v>10</v>
      </c>
      <c r="BQ14" s="100">
        <v>4884</v>
      </c>
      <c r="BR14" s="100">
        <v>9</v>
      </c>
      <c r="BS14" s="100">
        <v>4395.5999999999995</v>
      </c>
      <c r="BT14" s="100">
        <v>10</v>
      </c>
      <c r="BU14" s="100">
        <v>4884</v>
      </c>
      <c r="BV14" s="100">
        <v>6.6902843912880501</v>
      </c>
      <c r="BW14" s="100">
        <v>3267.5348967050836</v>
      </c>
      <c r="BX14" s="100">
        <v>11</v>
      </c>
      <c r="BY14" s="100">
        <v>5372.4</v>
      </c>
      <c r="BZ14" s="100">
        <v>5.8072830533702344</v>
      </c>
      <c r="CA14" s="100">
        <v>2836.2770432660222</v>
      </c>
      <c r="CB14" s="100">
        <v>7</v>
      </c>
      <c r="CC14" s="100">
        <v>3418.7999999999997</v>
      </c>
      <c r="CD14" s="100">
        <v>9</v>
      </c>
      <c r="CE14" s="100">
        <v>4395.5999999999995</v>
      </c>
      <c r="CF14" s="100">
        <v>7.2439540785296233</v>
      </c>
      <c r="CG14" s="100">
        <v>3537.9471719538678</v>
      </c>
      <c r="CH14" s="100">
        <v>10</v>
      </c>
      <c r="CI14" s="100">
        <v>4884</v>
      </c>
      <c r="CJ14" s="100">
        <v>10.183235984495187</v>
      </c>
      <c r="CK14" s="100">
        <v>4973.4924548274494</v>
      </c>
      <c r="CL14" s="100">
        <v>8</v>
      </c>
      <c r="CM14" s="100">
        <v>3907.2</v>
      </c>
      <c r="CN14" s="100">
        <v>9</v>
      </c>
      <c r="CO14" s="100">
        <v>4395.5999999999995</v>
      </c>
      <c r="CP14" s="100">
        <v>12</v>
      </c>
      <c r="CQ14" s="100">
        <v>5860.7999999999993</v>
      </c>
      <c r="CR14" s="100">
        <v>8.3252584891066661</v>
      </c>
      <c r="CS14" s="100">
        <v>4066.0562460796955</v>
      </c>
      <c r="CT14" s="100">
        <v>3.5805626598465476</v>
      </c>
      <c r="CU14" s="100">
        <v>1748.7468030690538</v>
      </c>
    </row>
    <row r="15" spans="1:99">
      <c r="C15" s="99" t="s">
        <v>181</v>
      </c>
      <c r="D15" s="100">
        <v>9</v>
      </c>
      <c r="E15" s="100">
        <v>6868.7999999999993</v>
      </c>
      <c r="F15" s="100">
        <v>5</v>
      </c>
      <c r="G15" s="100">
        <v>3815.9999999999995</v>
      </c>
      <c r="H15" s="100">
        <v>10</v>
      </c>
      <c r="I15" s="100">
        <v>7631.9999999999991</v>
      </c>
      <c r="J15" s="100">
        <v>9</v>
      </c>
      <c r="K15" s="100">
        <v>6868.7999999999993</v>
      </c>
      <c r="L15" s="100">
        <v>9</v>
      </c>
      <c r="M15" s="100">
        <v>6868.7999999999993</v>
      </c>
      <c r="N15" s="100">
        <v>10</v>
      </c>
      <c r="O15" s="100">
        <v>7631.9999999999991</v>
      </c>
      <c r="P15" s="100">
        <v>8</v>
      </c>
      <c r="Q15" s="100">
        <v>6105.5999999999995</v>
      </c>
      <c r="R15" s="100">
        <v>6</v>
      </c>
      <c r="S15" s="100">
        <v>4579.2</v>
      </c>
      <c r="T15" s="100">
        <v>8</v>
      </c>
      <c r="U15" s="100">
        <v>6105.5999999999995</v>
      </c>
      <c r="V15" s="100">
        <v>7</v>
      </c>
      <c r="W15" s="100">
        <v>5342.4</v>
      </c>
      <c r="X15" s="100">
        <v>9</v>
      </c>
      <c r="Y15" s="100">
        <v>6868.7999999999993</v>
      </c>
      <c r="Z15" s="100">
        <v>6</v>
      </c>
      <c r="AA15" s="100">
        <v>4579.2</v>
      </c>
      <c r="AB15" s="100">
        <v>7</v>
      </c>
      <c r="AC15" s="100">
        <v>5342.4</v>
      </c>
      <c r="AD15" s="100">
        <v>7</v>
      </c>
      <c r="AE15" s="100">
        <v>5342.4</v>
      </c>
      <c r="AF15" s="100">
        <v>11</v>
      </c>
      <c r="AG15" s="100">
        <v>8395.1999999999989</v>
      </c>
      <c r="AH15" s="100">
        <v>7</v>
      </c>
      <c r="AI15" s="100">
        <v>5342.4</v>
      </c>
      <c r="AJ15" s="100">
        <v>8</v>
      </c>
      <c r="AK15" s="100">
        <v>6105.5999999999995</v>
      </c>
      <c r="AL15" s="100">
        <v>7</v>
      </c>
      <c r="AM15" s="100">
        <v>5342.4</v>
      </c>
      <c r="AN15" s="100">
        <v>9</v>
      </c>
      <c r="AO15" s="100">
        <v>6868.7999999999993</v>
      </c>
      <c r="AP15" s="100">
        <v>10</v>
      </c>
      <c r="AQ15" s="100">
        <v>7631.9999999999991</v>
      </c>
      <c r="AR15" s="100">
        <v>9</v>
      </c>
      <c r="AS15" s="100">
        <v>6868.7999999999993</v>
      </c>
      <c r="AT15" s="100">
        <v>7</v>
      </c>
      <c r="AU15" s="100">
        <v>5342.4</v>
      </c>
      <c r="AV15" s="100">
        <v>6</v>
      </c>
      <c r="AW15" s="100">
        <v>4579.2</v>
      </c>
      <c r="AX15" s="100">
        <v>12</v>
      </c>
      <c r="AY15" s="100">
        <v>9158.4</v>
      </c>
      <c r="AZ15" s="100">
        <v>7</v>
      </c>
      <c r="BA15" s="100">
        <v>5342.4</v>
      </c>
      <c r="BB15" s="100">
        <v>6</v>
      </c>
      <c r="BC15" s="100">
        <v>4579.2</v>
      </c>
      <c r="BD15" s="100">
        <v>10</v>
      </c>
      <c r="BE15" s="100">
        <v>7631.9999999999991</v>
      </c>
      <c r="BF15" s="100">
        <v>11</v>
      </c>
      <c r="BG15" s="100">
        <v>8395.1999999999989</v>
      </c>
      <c r="BH15" s="100">
        <v>10</v>
      </c>
      <c r="BI15" s="100">
        <v>7631.9999999999991</v>
      </c>
      <c r="BJ15" s="100">
        <v>8</v>
      </c>
      <c r="BK15" s="100">
        <v>6105.5999999999995</v>
      </c>
      <c r="BL15" s="100">
        <v>10</v>
      </c>
      <c r="BM15" s="100">
        <v>7631.9999999999991</v>
      </c>
      <c r="BN15" s="100">
        <v>9</v>
      </c>
      <c r="BO15" s="100">
        <v>6868.7999999999993</v>
      </c>
      <c r="BP15" s="100">
        <v>10</v>
      </c>
      <c r="BQ15" s="100">
        <v>7631.9999999999991</v>
      </c>
      <c r="BR15" s="100">
        <v>9</v>
      </c>
      <c r="BS15" s="100">
        <v>6868.7999999999993</v>
      </c>
      <c r="BT15" s="100">
        <v>9</v>
      </c>
      <c r="BU15" s="100">
        <v>6868.7999999999993</v>
      </c>
      <c r="BV15" s="100">
        <v>6.6902843912880501</v>
      </c>
      <c r="BW15" s="100">
        <v>5106.0250474310396</v>
      </c>
      <c r="BX15" s="100">
        <v>11</v>
      </c>
      <c r="BY15" s="100">
        <v>8395.1999999999989</v>
      </c>
      <c r="BZ15" s="100">
        <v>5.8072830533702344</v>
      </c>
      <c r="CA15" s="100">
        <v>4432.1184263321629</v>
      </c>
      <c r="CB15" s="100">
        <v>6</v>
      </c>
      <c r="CC15" s="100">
        <v>4579.2</v>
      </c>
      <c r="CD15" s="100">
        <v>9</v>
      </c>
      <c r="CE15" s="100">
        <v>6868.7999999999993</v>
      </c>
      <c r="CF15" s="100">
        <v>6.4390702920263321</v>
      </c>
      <c r="CG15" s="100">
        <v>4914.2984468744962</v>
      </c>
      <c r="CH15" s="100">
        <v>9</v>
      </c>
      <c r="CI15" s="100">
        <v>6868.7999999999993</v>
      </c>
      <c r="CJ15" s="100">
        <v>10.183235984495187</v>
      </c>
      <c r="CK15" s="100">
        <v>7771.8457033667264</v>
      </c>
      <c r="CL15" s="100">
        <v>7</v>
      </c>
      <c r="CM15" s="100">
        <v>5342.4</v>
      </c>
      <c r="CN15" s="100">
        <v>9</v>
      </c>
      <c r="CO15" s="100">
        <v>6868.7999999999993</v>
      </c>
      <c r="CP15" s="100">
        <v>10</v>
      </c>
      <c r="CQ15" s="100">
        <v>7631.9999999999991</v>
      </c>
      <c r="CR15" s="100">
        <v>9.2502872101185183</v>
      </c>
      <c r="CS15" s="100">
        <v>7059.8191987624523</v>
      </c>
      <c r="CT15" s="100">
        <v>3.5805626598465476</v>
      </c>
      <c r="CU15" s="100">
        <v>2732.685421994885</v>
      </c>
    </row>
    <row r="16" spans="1:99">
      <c r="C16" s="99" t="s">
        <v>182</v>
      </c>
      <c r="D16" s="100">
        <v>9</v>
      </c>
      <c r="E16" s="100">
        <v>3067.2000000000003</v>
      </c>
      <c r="F16" s="100">
        <v>5</v>
      </c>
      <c r="G16" s="100">
        <v>1704</v>
      </c>
      <c r="H16" s="100">
        <v>9</v>
      </c>
      <c r="I16" s="100">
        <v>3067.2000000000003</v>
      </c>
      <c r="J16" s="100">
        <v>9</v>
      </c>
      <c r="K16" s="100">
        <v>3067.2000000000003</v>
      </c>
      <c r="L16" s="100">
        <v>10</v>
      </c>
      <c r="M16" s="100">
        <v>3408</v>
      </c>
      <c r="N16" s="100">
        <v>10</v>
      </c>
      <c r="O16" s="100">
        <v>3408</v>
      </c>
      <c r="P16" s="100">
        <v>9</v>
      </c>
      <c r="Q16" s="100">
        <v>3067.2000000000003</v>
      </c>
      <c r="R16" s="100">
        <v>5</v>
      </c>
      <c r="S16" s="100">
        <v>1704</v>
      </c>
      <c r="T16" s="100">
        <v>9</v>
      </c>
      <c r="U16" s="100">
        <v>3067.2000000000003</v>
      </c>
      <c r="V16" s="100">
        <v>8</v>
      </c>
      <c r="W16" s="100">
        <v>2726.4</v>
      </c>
      <c r="X16" s="100">
        <v>8</v>
      </c>
      <c r="Y16" s="100">
        <v>2726.4</v>
      </c>
      <c r="Z16" s="100">
        <v>6</v>
      </c>
      <c r="AA16" s="100">
        <v>2044.8000000000002</v>
      </c>
      <c r="AB16" s="100">
        <v>8</v>
      </c>
      <c r="AC16" s="100">
        <v>2726.4</v>
      </c>
      <c r="AD16" s="100">
        <v>7</v>
      </c>
      <c r="AE16" s="100">
        <v>2385.6</v>
      </c>
      <c r="AF16" s="100">
        <v>10</v>
      </c>
      <c r="AG16" s="100">
        <v>3408</v>
      </c>
      <c r="AH16" s="100">
        <v>7</v>
      </c>
      <c r="AI16" s="100">
        <v>2385.6</v>
      </c>
      <c r="AJ16" s="100">
        <v>7</v>
      </c>
      <c r="AK16" s="100">
        <v>2385.6</v>
      </c>
      <c r="AL16" s="100">
        <v>7</v>
      </c>
      <c r="AM16" s="100">
        <v>2385.6</v>
      </c>
      <c r="AN16" s="100">
        <v>9</v>
      </c>
      <c r="AO16" s="100">
        <v>3067.2000000000003</v>
      </c>
      <c r="AP16" s="100">
        <v>11</v>
      </c>
      <c r="AQ16" s="100">
        <v>3748.8</v>
      </c>
      <c r="AR16" s="100">
        <v>10</v>
      </c>
      <c r="AS16" s="100">
        <v>3408</v>
      </c>
      <c r="AT16" s="100">
        <v>8</v>
      </c>
      <c r="AU16" s="100">
        <v>2726.4</v>
      </c>
      <c r="AV16" s="100">
        <v>6</v>
      </c>
      <c r="AW16" s="100">
        <v>2044.8000000000002</v>
      </c>
      <c r="AX16" s="100">
        <v>11</v>
      </c>
      <c r="AY16" s="100">
        <v>3748.8</v>
      </c>
      <c r="AZ16" s="100">
        <v>7</v>
      </c>
      <c r="BA16" s="100">
        <v>2385.6</v>
      </c>
      <c r="BB16" s="100">
        <v>7</v>
      </c>
      <c r="BC16" s="100">
        <v>2385.6</v>
      </c>
      <c r="BD16" s="100">
        <v>11</v>
      </c>
      <c r="BE16" s="100">
        <v>3748.8</v>
      </c>
      <c r="BF16" s="100">
        <v>10</v>
      </c>
      <c r="BG16" s="100">
        <v>3408</v>
      </c>
      <c r="BH16" s="100">
        <v>9</v>
      </c>
      <c r="BI16" s="100">
        <v>3067.2000000000003</v>
      </c>
      <c r="BJ16" s="100">
        <v>9</v>
      </c>
      <c r="BK16" s="100">
        <v>3067.2000000000003</v>
      </c>
      <c r="BL16" s="100">
        <v>10</v>
      </c>
      <c r="BM16" s="100">
        <v>3408</v>
      </c>
      <c r="BN16" s="100">
        <v>9</v>
      </c>
      <c r="BO16" s="100">
        <v>3067.2000000000003</v>
      </c>
      <c r="BP16" s="100">
        <v>11</v>
      </c>
      <c r="BQ16" s="100">
        <v>3748.8</v>
      </c>
      <c r="BR16" s="100">
        <v>8</v>
      </c>
      <c r="BS16" s="100">
        <v>2726.4</v>
      </c>
      <c r="BT16" s="100">
        <v>11</v>
      </c>
      <c r="BU16" s="100">
        <v>3748.8</v>
      </c>
      <c r="BV16" s="100">
        <v>8.0283412695456597</v>
      </c>
      <c r="BW16" s="100">
        <v>2736.0587046611608</v>
      </c>
      <c r="BX16" s="100">
        <v>11</v>
      </c>
      <c r="BY16" s="100">
        <v>3748.8</v>
      </c>
      <c r="BZ16" s="100">
        <v>6.6368949181374113</v>
      </c>
      <c r="CA16" s="100">
        <v>2261.8537881012298</v>
      </c>
      <c r="CB16" s="100">
        <v>6</v>
      </c>
      <c r="CC16" s="100">
        <v>2044.8000000000002</v>
      </c>
      <c r="CD16" s="100">
        <v>9</v>
      </c>
      <c r="CE16" s="100">
        <v>3067.2000000000003</v>
      </c>
      <c r="CF16" s="100">
        <v>7.2439540785296233</v>
      </c>
      <c r="CG16" s="100">
        <v>2468.7395499628956</v>
      </c>
      <c r="CH16" s="100">
        <v>10</v>
      </c>
      <c r="CI16" s="100">
        <v>3408</v>
      </c>
      <c r="CJ16" s="100">
        <v>9.2574872586319881</v>
      </c>
      <c r="CK16" s="100">
        <v>3154.9516577417817</v>
      </c>
      <c r="CL16" s="100">
        <v>7</v>
      </c>
      <c r="CM16" s="100">
        <v>2385.6</v>
      </c>
      <c r="CN16" s="100">
        <v>9</v>
      </c>
      <c r="CO16" s="100">
        <v>3067.2000000000003</v>
      </c>
      <c r="CP16" s="100">
        <v>11</v>
      </c>
      <c r="CQ16" s="100">
        <v>3748.8</v>
      </c>
      <c r="CR16" s="100">
        <v>8.3252584891066661</v>
      </c>
      <c r="CS16" s="100">
        <v>2837.2480930875518</v>
      </c>
      <c r="CT16" s="100">
        <v>3.5805626598465476</v>
      </c>
      <c r="CU16" s="100">
        <v>1220.2557544757035</v>
      </c>
    </row>
    <row r="17" spans="2:99">
      <c r="C17" s="99" t="s">
        <v>183</v>
      </c>
      <c r="D17" s="100">
        <v>9</v>
      </c>
      <c r="E17" s="100">
        <v>3801.6</v>
      </c>
      <c r="F17" s="100">
        <v>6</v>
      </c>
      <c r="G17" s="100">
        <v>2534.3999999999996</v>
      </c>
      <c r="H17" s="100">
        <v>8</v>
      </c>
      <c r="I17" s="100">
        <v>3379.2</v>
      </c>
      <c r="J17" s="100">
        <v>10</v>
      </c>
      <c r="K17" s="100">
        <v>4224</v>
      </c>
      <c r="L17" s="100">
        <v>10</v>
      </c>
      <c r="M17" s="100">
        <v>4224</v>
      </c>
      <c r="N17" s="100">
        <v>9</v>
      </c>
      <c r="O17" s="100">
        <v>3801.6</v>
      </c>
      <c r="P17" s="100">
        <v>8</v>
      </c>
      <c r="Q17" s="100">
        <v>3379.2</v>
      </c>
      <c r="R17" s="100">
        <v>6</v>
      </c>
      <c r="S17" s="100">
        <v>2534.3999999999996</v>
      </c>
      <c r="T17" s="100">
        <v>9</v>
      </c>
      <c r="U17" s="100">
        <v>3801.6</v>
      </c>
      <c r="V17" s="100">
        <v>7</v>
      </c>
      <c r="W17" s="100">
        <v>2956.7999999999997</v>
      </c>
      <c r="X17" s="100">
        <v>8</v>
      </c>
      <c r="Y17" s="100">
        <v>3379.2</v>
      </c>
      <c r="Z17" s="100">
        <v>6</v>
      </c>
      <c r="AA17" s="100">
        <v>2534.3999999999996</v>
      </c>
      <c r="AB17" s="100">
        <v>8</v>
      </c>
      <c r="AC17" s="100">
        <v>3379.2</v>
      </c>
      <c r="AD17" s="100">
        <v>8</v>
      </c>
      <c r="AE17" s="100">
        <v>3379.2</v>
      </c>
      <c r="AF17" s="100">
        <v>10</v>
      </c>
      <c r="AG17" s="100">
        <v>4224</v>
      </c>
      <c r="AH17" s="100">
        <v>7</v>
      </c>
      <c r="AI17" s="100">
        <v>2956.7999999999997</v>
      </c>
      <c r="AJ17" s="100">
        <v>8</v>
      </c>
      <c r="AK17" s="100">
        <v>3379.2</v>
      </c>
      <c r="AL17" s="100">
        <v>8</v>
      </c>
      <c r="AM17" s="100">
        <v>3379.2</v>
      </c>
      <c r="AN17" s="100">
        <v>9</v>
      </c>
      <c r="AO17" s="100">
        <v>3801.6</v>
      </c>
      <c r="AP17" s="100">
        <v>10</v>
      </c>
      <c r="AQ17" s="100">
        <v>4224</v>
      </c>
      <c r="AR17" s="100">
        <v>9</v>
      </c>
      <c r="AS17" s="100">
        <v>3801.6</v>
      </c>
      <c r="AT17" s="100">
        <v>8</v>
      </c>
      <c r="AU17" s="100">
        <v>3379.2</v>
      </c>
      <c r="AV17" s="100">
        <v>6</v>
      </c>
      <c r="AW17" s="100">
        <v>2534.3999999999996</v>
      </c>
      <c r="AX17" s="100">
        <v>10</v>
      </c>
      <c r="AY17" s="100">
        <v>4224</v>
      </c>
      <c r="AZ17" s="100">
        <v>7</v>
      </c>
      <c r="BA17" s="100">
        <v>2956.7999999999997</v>
      </c>
      <c r="BB17" s="100">
        <v>6</v>
      </c>
      <c r="BC17" s="100">
        <v>2534.3999999999996</v>
      </c>
      <c r="BD17" s="100">
        <v>10</v>
      </c>
      <c r="BE17" s="100">
        <v>4224</v>
      </c>
      <c r="BF17" s="100">
        <v>11</v>
      </c>
      <c r="BG17" s="100">
        <v>4646.3999999999996</v>
      </c>
      <c r="BH17" s="100">
        <v>9</v>
      </c>
      <c r="BI17" s="100">
        <v>3801.6</v>
      </c>
      <c r="BJ17" s="100">
        <v>8</v>
      </c>
      <c r="BK17" s="100">
        <v>3379.2</v>
      </c>
      <c r="BL17" s="100">
        <v>11</v>
      </c>
      <c r="BM17" s="100">
        <v>4646.3999999999996</v>
      </c>
      <c r="BN17" s="100">
        <v>9</v>
      </c>
      <c r="BO17" s="100">
        <v>3801.6</v>
      </c>
      <c r="BP17" s="100">
        <v>10</v>
      </c>
      <c r="BQ17" s="100">
        <v>4224</v>
      </c>
      <c r="BR17" s="100">
        <v>9</v>
      </c>
      <c r="BS17" s="100">
        <v>3801.6</v>
      </c>
      <c r="BT17" s="100">
        <v>9</v>
      </c>
      <c r="BU17" s="100">
        <v>3801.6</v>
      </c>
      <c r="BV17" s="100">
        <v>8.0283412695456597</v>
      </c>
      <c r="BW17" s="100">
        <v>3391.1713522560863</v>
      </c>
      <c r="BX17" s="100">
        <v>11</v>
      </c>
      <c r="BY17" s="100">
        <v>4646.3999999999996</v>
      </c>
      <c r="BZ17" s="100">
        <v>5.8072830533702344</v>
      </c>
      <c r="CA17" s="100">
        <v>2452.9963617435869</v>
      </c>
      <c r="CB17" s="100">
        <v>6</v>
      </c>
      <c r="CC17" s="100">
        <v>2534.3999999999996</v>
      </c>
      <c r="CD17" s="100">
        <v>9</v>
      </c>
      <c r="CE17" s="100">
        <v>3801.6</v>
      </c>
      <c r="CF17" s="100">
        <v>6.4390702920263321</v>
      </c>
      <c r="CG17" s="100">
        <v>2719.8632913519227</v>
      </c>
      <c r="CH17" s="100">
        <v>9</v>
      </c>
      <c r="CI17" s="100">
        <v>3801.6</v>
      </c>
      <c r="CJ17" s="100">
        <v>10.183235984495187</v>
      </c>
      <c r="CK17" s="100">
        <v>4301.3988798507671</v>
      </c>
      <c r="CL17" s="100">
        <v>7</v>
      </c>
      <c r="CM17" s="100">
        <v>2956.7999999999997</v>
      </c>
      <c r="CN17" s="100">
        <v>8</v>
      </c>
      <c r="CO17" s="100">
        <v>3379.2</v>
      </c>
      <c r="CP17" s="100">
        <v>11</v>
      </c>
      <c r="CQ17" s="100">
        <v>4646.3999999999996</v>
      </c>
      <c r="CR17" s="100">
        <v>8.3252584891066661</v>
      </c>
      <c r="CS17" s="100">
        <v>3516.5891857986558</v>
      </c>
      <c r="CT17" s="100">
        <v>3.8789428815004259</v>
      </c>
      <c r="CU17" s="100">
        <v>1638.4654731457797</v>
      </c>
    </row>
    <row r="18" spans="2:99">
      <c r="C18" s="99" t="s">
        <v>184</v>
      </c>
      <c r="D18" s="100">
        <v>8</v>
      </c>
      <c r="E18" s="100">
        <v>5222.3999999999996</v>
      </c>
      <c r="F18" s="100">
        <v>6</v>
      </c>
      <c r="G18" s="100">
        <v>3916.7999999999997</v>
      </c>
      <c r="H18" s="100">
        <v>9</v>
      </c>
      <c r="I18" s="100">
        <v>5875.2</v>
      </c>
      <c r="J18" s="100">
        <v>9</v>
      </c>
      <c r="K18" s="100">
        <v>5875.2</v>
      </c>
      <c r="L18" s="100">
        <v>8</v>
      </c>
      <c r="M18" s="100">
        <v>5222.3999999999996</v>
      </c>
      <c r="N18" s="100">
        <v>9</v>
      </c>
      <c r="O18" s="100">
        <v>5875.2</v>
      </c>
      <c r="P18" s="100">
        <v>8</v>
      </c>
      <c r="Q18" s="100">
        <v>5222.3999999999996</v>
      </c>
      <c r="R18" s="100">
        <v>6</v>
      </c>
      <c r="S18" s="100">
        <v>3916.7999999999997</v>
      </c>
      <c r="T18" s="100">
        <v>8</v>
      </c>
      <c r="U18" s="100">
        <v>5222.3999999999996</v>
      </c>
      <c r="V18" s="100">
        <v>8</v>
      </c>
      <c r="W18" s="100">
        <v>5222.3999999999996</v>
      </c>
      <c r="X18" s="100">
        <v>9</v>
      </c>
      <c r="Y18" s="100">
        <v>5875.2</v>
      </c>
      <c r="Z18" s="100">
        <v>6</v>
      </c>
      <c r="AA18" s="100">
        <v>3916.7999999999997</v>
      </c>
      <c r="AB18" s="100">
        <v>8</v>
      </c>
      <c r="AC18" s="100">
        <v>5222.3999999999996</v>
      </c>
      <c r="AD18" s="100">
        <v>7</v>
      </c>
      <c r="AE18" s="100">
        <v>4569.5999999999995</v>
      </c>
      <c r="AF18" s="100">
        <v>10</v>
      </c>
      <c r="AG18" s="100">
        <v>6528</v>
      </c>
      <c r="AH18" s="100">
        <v>6</v>
      </c>
      <c r="AI18" s="100">
        <v>3916.7999999999997</v>
      </c>
      <c r="AJ18" s="100">
        <v>8</v>
      </c>
      <c r="AK18" s="100">
        <v>5222.3999999999996</v>
      </c>
      <c r="AL18" s="100">
        <v>8</v>
      </c>
      <c r="AM18" s="100">
        <v>5222.3999999999996</v>
      </c>
      <c r="AN18" s="100">
        <v>8</v>
      </c>
      <c r="AO18" s="100">
        <v>5222.3999999999996</v>
      </c>
      <c r="AP18" s="100">
        <v>10</v>
      </c>
      <c r="AQ18" s="100">
        <v>6528</v>
      </c>
      <c r="AR18" s="100">
        <v>9</v>
      </c>
      <c r="AS18" s="100">
        <v>5875.2</v>
      </c>
      <c r="AT18" s="100">
        <v>7</v>
      </c>
      <c r="AU18" s="100">
        <v>4569.5999999999995</v>
      </c>
      <c r="AV18" s="100">
        <v>6</v>
      </c>
      <c r="AW18" s="100">
        <v>3916.7999999999997</v>
      </c>
      <c r="AX18" s="100">
        <v>12</v>
      </c>
      <c r="AY18" s="100">
        <v>7833.5999999999995</v>
      </c>
      <c r="AZ18" s="100">
        <v>7</v>
      </c>
      <c r="BA18" s="100">
        <v>4569.5999999999995</v>
      </c>
      <c r="BB18" s="100">
        <v>7</v>
      </c>
      <c r="BC18" s="100">
        <v>4569.5999999999995</v>
      </c>
      <c r="BD18" s="100">
        <v>11</v>
      </c>
      <c r="BE18" s="100">
        <v>7180.7999999999993</v>
      </c>
      <c r="BF18" s="100">
        <v>10</v>
      </c>
      <c r="BG18" s="100">
        <v>6528</v>
      </c>
      <c r="BH18" s="100">
        <v>9</v>
      </c>
      <c r="BI18" s="100">
        <v>5875.2</v>
      </c>
      <c r="BJ18" s="100">
        <v>8</v>
      </c>
      <c r="BK18" s="100">
        <v>5222.3999999999996</v>
      </c>
      <c r="BL18" s="100">
        <v>11</v>
      </c>
      <c r="BM18" s="100">
        <v>7180.7999999999993</v>
      </c>
      <c r="BN18" s="100">
        <v>9</v>
      </c>
      <c r="BO18" s="100">
        <v>5875.2</v>
      </c>
      <c r="BP18" s="100">
        <v>10</v>
      </c>
      <c r="BQ18" s="100">
        <v>6528</v>
      </c>
      <c r="BR18" s="100">
        <v>8</v>
      </c>
      <c r="BS18" s="100">
        <v>5222.3999999999996</v>
      </c>
      <c r="BT18" s="100">
        <v>10</v>
      </c>
      <c r="BU18" s="100">
        <v>6528</v>
      </c>
      <c r="BV18" s="100">
        <v>8.0283412695456597</v>
      </c>
      <c r="BW18" s="100">
        <v>5240.9011807594061</v>
      </c>
      <c r="BX18" s="100">
        <v>11</v>
      </c>
      <c r="BY18" s="100">
        <v>7180.7999999999993</v>
      </c>
      <c r="BZ18" s="100">
        <v>6.6368949181374113</v>
      </c>
      <c r="CA18" s="100">
        <v>4332.5650025601017</v>
      </c>
      <c r="CB18" s="100">
        <v>6</v>
      </c>
      <c r="CC18" s="100">
        <v>3916.7999999999997</v>
      </c>
      <c r="CD18" s="100">
        <v>9</v>
      </c>
      <c r="CE18" s="100">
        <v>5875.2</v>
      </c>
      <c r="CF18" s="100">
        <v>6.4390702920263321</v>
      </c>
      <c r="CG18" s="100">
        <v>4203.4250866347893</v>
      </c>
      <c r="CH18" s="100">
        <v>9</v>
      </c>
      <c r="CI18" s="100">
        <v>5875.2</v>
      </c>
      <c r="CJ18" s="100">
        <v>11.108984710358385</v>
      </c>
      <c r="CK18" s="100">
        <v>7251.9452189219528</v>
      </c>
      <c r="CL18" s="100">
        <v>7</v>
      </c>
      <c r="CM18" s="100">
        <v>4569.5999999999995</v>
      </c>
      <c r="CN18" s="100">
        <v>9</v>
      </c>
      <c r="CO18" s="100">
        <v>5875.2</v>
      </c>
      <c r="CP18" s="100">
        <v>10</v>
      </c>
      <c r="CQ18" s="100">
        <v>6528</v>
      </c>
      <c r="CR18" s="100">
        <v>8.3252584891066661</v>
      </c>
      <c r="CS18" s="100">
        <v>5434.7287416888312</v>
      </c>
      <c r="CT18" s="100">
        <v>3.8789428815004259</v>
      </c>
      <c r="CU18" s="100">
        <v>2532.173913043478</v>
      </c>
    </row>
    <row r="19" spans="2:99">
      <c r="C19" s="99" t="s">
        <v>185</v>
      </c>
      <c r="D19" s="100">
        <v>8</v>
      </c>
      <c r="E19" s="100">
        <v>2640</v>
      </c>
      <c r="F19" s="100">
        <v>5</v>
      </c>
      <c r="G19" s="100">
        <v>1650</v>
      </c>
      <c r="H19" s="100">
        <v>9</v>
      </c>
      <c r="I19" s="100">
        <v>2970</v>
      </c>
      <c r="J19" s="100">
        <v>9</v>
      </c>
      <c r="K19" s="100">
        <v>2970</v>
      </c>
      <c r="L19" s="100">
        <v>10</v>
      </c>
      <c r="M19" s="100">
        <v>3300</v>
      </c>
      <c r="N19" s="100">
        <v>9</v>
      </c>
      <c r="O19" s="100">
        <v>2970</v>
      </c>
      <c r="P19" s="100">
        <v>8</v>
      </c>
      <c r="Q19" s="100">
        <v>2640</v>
      </c>
      <c r="R19" s="100">
        <v>5</v>
      </c>
      <c r="S19" s="100">
        <v>1650</v>
      </c>
      <c r="T19" s="100">
        <v>9</v>
      </c>
      <c r="U19" s="100">
        <v>2970</v>
      </c>
      <c r="V19" s="100">
        <v>7</v>
      </c>
      <c r="W19" s="100">
        <v>2310</v>
      </c>
      <c r="X19" s="100">
        <v>8</v>
      </c>
      <c r="Y19" s="100">
        <v>2640</v>
      </c>
      <c r="Z19" s="100">
        <v>6</v>
      </c>
      <c r="AA19" s="100">
        <v>1980</v>
      </c>
      <c r="AB19" s="100">
        <v>8</v>
      </c>
      <c r="AC19" s="100">
        <v>2640</v>
      </c>
      <c r="AD19" s="100">
        <v>7</v>
      </c>
      <c r="AE19" s="100">
        <v>2310</v>
      </c>
      <c r="AF19" s="100">
        <v>11</v>
      </c>
      <c r="AG19" s="100">
        <v>3630</v>
      </c>
      <c r="AH19" s="100">
        <v>6</v>
      </c>
      <c r="AI19" s="100">
        <v>1980</v>
      </c>
      <c r="AJ19" s="100">
        <v>8</v>
      </c>
      <c r="AK19" s="100">
        <v>2640</v>
      </c>
      <c r="AL19" s="100">
        <v>7</v>
      </c>
      <c r="AM19" s="100">
        <v>2310</v>
      </c>
      <c r="AN19" s="100">
        <v>9</v>
      </c>
      <c r="AO19" s="100">
        <v>2970</v>
      </c>
      <c r="AP19" s="100">
        <v>12</v>
      </c>
      <c r="AQ19" s="100">
        <v>3960</v>
      </c>
      <c r="AR19" s="100">
        <v>10</v>
      </c>
      <c r="AS19" s="100">
        <v>3300</v>
      </c>
      <c r="AT19" s="100">
        <v>6</v>
      </c>
      <c r="AU19" s="100">
        <v>1980</v>
      </c>
      <c r="AV19" s="100">
        <v>6</v>
      </c>
      <c r="AW19" s="100">
        <v>1980</v>
      </c>
      <c r="AX19" s="100">
        <v>12</v>
      </c>
      <c r="AY19" s="100">
        <v>3960</v>
      </c>
      <c r="AZ19" s="100">
        <v>7</v>
      </c>
      <c r="BA19" s="100">
        <v>2310</v>
      </c>
      <c r="BB19" s="100">
        <v>7</v>
      </c>
      <c r="BC19" s="100">
        <v>2310</v>
      </c>
      <c r="BD19" s="100">
        <v>12</v>
      </c>
      <c r="BE19" s="100">
        <v>3960</v>
      </c>
      <c r="BF19" s="100">
        <v>10</v>
      </c>
      <c r="BG19" s="100">
        <v>3300</v>
      </c>
      <c r="BH19" s="100">
        <v>10</v>
      </c>
      <c r="BI19" s="100">
        <v>3300</v>
      </c>
      <c r="BJ19" s="100">
        <v>9</v>
      </c>
      <c r="BK19" s="100">
        <v>2970</v>
      </c>
      <c r="BL19" s="100">
        <v>11</v>
      </c>
      <c r="BM19" s="100">
        <v>3630</v>
      </c>
      <c r="BN19" s="100">
        <v>10</v>
      </c>
      <c r="BO19" s="100">
        <v>3300</v>
      </c>
      <c r="BP19" s="100">
        <v>9</v>
      </c>
      <c r="BQ19" s="100">
        <v>2970</v>
      </c>
      <c r="BR19" s="100">
        <v>9</v>
      </c>
      <c r="BS19" s="100">
        <v>2970</v>
      </c>
      <c r="BT19" s="100">
        <v>10</v>
      </c>
      <c r="BU19" s="100">
        <v>3300</v>
      </c>
      <c r="BV19" s="100">
        <v>6.6902843912880501</v>
      </c>
      <c r="BW19" s="100">
        <v>2207.7938491250566</v>
      </c>
      <c r="BX19" s="100">
        <v>10</v>
      </c>
      <c r="BY19" s="100">
        <v>3300</v>
      </c>
      <c r="BZ19" s="100">
        <v>6.6368949181374113</v>
      </c>
      <c r="CA19" s="100">
        <v>2190.1753229853457</v>
      </c>
      <c r="CB19" s="100">
        <v>7</v>
      </c>
      <c r="CC19" s="100">
        <v>2310</v>
      </c>
      <c r="CD19" s="100">
        <v>9</v>
      </c>
      <c r="CE19" s="100">
        <v>2970</v>
      </c>
      <c r="CF19" s="100">
        <v>6.4390702920263321</v>
      </c>
      <c r="CG19" s="100">
        <v>2124.8931963686896</v>
      </c>
      <c r="CH19" s="100">
        <v>10</v>
      </c>
      <c r="CI19" s="100">
        <v>3300</v>
      </c>
      <c r="CJ19" s="100">
        <v>10.183235984495187</v>
      </c>
      <c r="CK19" s="100">
        <v>3360.4678748834117</v>
      </c>
      <c r="CL19" s="100">
        <v>8</v>
      </c>
      <c r="CM19" s="100">
        <v>2640</v>
      </c>
      <c r="CN19" s="100">
        <v>9</v>
      </c>
      <c r="CO19" s="100">
        <v>2970</v>
      </c>
      <c r="CP19" s="100">
        <v>12</v>
      </c>
      <c r="CQ19" s="100">
        <v>3960</v>
      </c>
      <c r="CR19" s="100">
        <v>7.4002297680948148</v>
      </c>
      <c r="CS19" s="100">
        <v>2442.0758234712889</v>
      </c>
      <c r="CT19" s="100">
        <v>3.8789428815004259</v>
      </c>
      <c r="CU19" s="100">
        <v>1280.0511508951406</v>
      </c>
    </row>
    <row r="20" spans="2:99">
      <c r="B20" s="99" t="s">
        <v>127</v>
      </c>
      <c r="C20" s="99" t="s">
        <v>186</v>
      </c>
      <c r="D20" s="100">
        <v>19</v>
      </c>
      <c r="E20" s="100">
        <v>5449.2</v>
      </c>
      <c r="F20" s="100">
        <v>14</v>
      </c>
      <c r="G20" s="100">
        <v>4015.2000000000003</v>
      </c>
      <c r="H20" s="100">
        <v>21</v>
      </c>
      <c r="I20" s="100">
        <v>6022.8</v>
      </c>
      <c r="J20" s="100">
        <v>17</v>
      </c>
      <c r="K20" s="100">
        <v>4875.6000000000004</v>
      </c>
      <c r="L20" s="100">
        <v>18</v>
      </c>
      <c r="M20" s="100">
        <v>5162.4000000000005</v>
      </c>
      <c r="N20" s="100">
        <v>14</v>
      </c>
      <c r="O20" s="100">
        <v>4015.2000000000003</v>
      </c>
      <c r="P20" s="100">
        <v>12</v>
      </c>
      <c r="Q20" s="100">
        <v>3441.6000000000004</v>
      </c>
      <c r="R20" s="100">
        <v>20</v>
      </c>
      <c r="S20" s="100">
        <v>5736</v>
      </c>
      <c r="T20" s="100">
        <v>15</v>
      </c>
      <c r="U20" s="100">
        <v>4302</v>
      </c>
      <c r="V20" s="100">
        <v>24</v>
      </c>
      <c r="W20" s="100">
        <v>6883.2000000000007</v>
      </c>
      <c r="X20" s="100">
        <v>21</v>
      </c>
      <c r="Y20" s="100">
        <v>6022.8</v>
      </c>
      <c r="Z20" s="100">
        <v>22</v>
      </c>
      <c r="AA20" s="100">
        <v>6309.6</v>
      </c>
      <c r="AB20" s="100">
        <v>16</v>
      </c>
      <c r="AC20" s="100">
        <v>4588.8</v>
      </c>
      <c r="AD20" s="100">
        <v>19</v>
      </c>
      <c r="AE20" s="100">
        <v>5449.2</v>
      </c>
      <c r="AF20" s="100">
        <v>16</v>
      </c>
      <c r="AG20" s="100">
        <v>4588.8</v>
      </c>
      <c r="AH20" s="100">
        <v>22</v>
      </c>
      <c r="AI20" s="100">
        <v>6309.6</v>
      </c>
      <c r="AJ20" s="100">
        <v>20</v>
      </c>
      <c r="AK20" s="100">
        <v>5736</v>
      </c>
      <c r="AL20" s="100">
        <v>23</v>
      </c>
      <c r="AM20" s="100">
        <v>6596.4000000000005</v>
      </c>
      <c r="AN20" s="100">
        <v>19</v>
      </c>
      <c r="AO20" s="100">
        <v>5449.2</v>
      </c>
      <c r="AP20" s="100">
        <v>22</v>
      </c>
      <c r="AQ20" s="100">
        <v>6309.6</v>
      </c>
      <c r="AR20" s="100">
        <v>24</v>
      </c>
      <c r="AS20" s="100">
        <v>6883.2000000000007</v>
      </c>
      <c r="AT20" s="100">
        <v>21</v>
      </c>
      <c r="AU20" s="100">
        <v>6022.8</v>
      </c>
      <c r="AV20" s="100">
        <v>18</v>
      </c>
      <c r="AW20" s="100">
        <v>5162.4000000000005</v>
      </c>
      <c r="AX20" s="100">
        <v>16</v>
      </c>
      <c r="AY20" s="100">
        <v>4588.8</v>
      </c>
      <c r="AZ20" s="100">
        <v>16</v>
      </c>
      <c r="BA20" s="100">
        <v>4588.8</v>
      </c>
      <c r="BB20" s="100">
        <v>18</v>
      </c>
      <c r="BC20" s="100">
        <v>5162.4000000000005</v>
      </c>
      <c r="BD20" s="100">
        <v>21</v>
      </c>
      <c r="BE20" s="100">
        <v>6022.8</v>
      </c>
      <c r="BF20" s="100">
        <v>15</v>
      </c>
      <c r="BG20" s="100">
        <v>4302</v>
      </c>
      <c r="BH20" s="100">
        <v>23</v>
      </c>
      <c r="BI20" s="100">
        <v>6596.4000000000005</v>
      </c>
      <c r="BJ20" s="100">
        <v>26</v>
      </c>
      <c r="BK20" s="100">
        <v>7456.8</v>
      </c>
      <c r="BL20" s="100">
        <v>27</v>
      </c>
      <c r="BM20" s="100">
        <v>7743.6</v>
      </c>
      <c r="BN20" s="100">
        <v>21</v>
      </c>
      <c r="BO20" s="100">
        <v>6022.8</v>
      </c>
      <c r="BP20" s="100">
        <v>20</v>
      </c>
      <c r="BQ20" s="100">
        <v>5736</v>
      </c>
      <c r="BR20" s="100">
        <v>24</v>
      </c>
      <c r="BS20" s="100">
        <v>6883.2000000000007</v>
      </c>
      <c r="BT20" s="100">
        <v>22</v>
      </c>
      <c r="BU20" s="100">
        <v>6309.6</v>
      </c>
      <c r="BV20" s="100">
        <v>13.3805687825761</v>
      </c>
      <c r="BW20" s="100">
        <v>3837.5471268428255</v>
      </c>
      <c r="BX20" s="100">
        <v>24</v>
      </c>
      <c r="BY20" s="100">
        <v>6883.2000000000007</v>
      </c>
      <c r="BZ20" s="100">
        <v>12.444177971507644</v>
      </c>
      <c r="CA20" s="100">
        <v>3568.9902422283926</v>
      </c>
      <c r="CB20" s="100">
        <v>25</v>
      </c>
      <c r="CC20" s="100">
        <v>7170</v>
      </c>
      <c r="CD20" s="100">
        <v>26</v>
      </c>
      <c r="CE20" s="100">
        <v>7456.8</v>
      </c>
      <c r="CF20" s="100">
        <v>16.097675730065827</v>
      </c>
      <c r="CG20" s="100">
        <v>4616.8133993828797</v>
      </c>
      <c r="CH20" s="100">
        <v>21</v>
      </c>
      <c r="CI20" s="100">
        <v>6022.8</v>
      </c>
      <c r="CJ20" s="100">
        <v>25.920964324169571</v>
      </c>
      <c r="CK20" s="100">
        <v>7434.1325681718336</v>
      </c>
      <c r="CL20" s="100">
        <v>14</v>
      </c>
      <c r="CM20" s="100">
        <v>4015.2000000000003</v>
      </c>
      <c r="CN20" s="100">
        <v>21</v>
      </c>
      <c r="CO20" s="100">
        <v>6022.8</v>
      </c>
      <c r="CP20" s="100">
        <v>20</v>
      </c>
      <c r="CQ20" s="100">
        <v>5736</v>
      </c>
      <c r="CR20" s="100">
        <v>24.05074674630815</v>
      </c>
      <c r="CS20" s="100">
        <v>6897.7541668411777</v>
      </c>
      <c r="CT20" s="100">
        <v>5.3708439897698215</v>
      </c>
      <c r="CU20" s="100">
        <v>1540.3580562659849</v>
      </c>
    </row>
    <row r="21" spans="2:99">
      <c r="C21" s="99" t="s">
        <v>187</v>
      </c>
      <c r="D21" s="100">
        <v>20</v>
      </c>
      <c r="E21" s="100">
        <v>1248</v>
      </c>
      <c r="F21" s="100">
        <v>13</v>
      </c>
      <c r="G21" s="100">
        <v>811.19999999999993</v>
      </c>
      <c r="H21" s="100">
        <v>21</v>
      </c>
      <c r="I21" s="100">
        <v>1310.3999999999999</v>
      </c>
      <c r="J21" s="100">
        <v>16</v>
      </c>
      <c r="K21" s="100">
        <v>998.4</v>
      </c>
      <c r="L21" s="100">
        <v>16</v>
      </c>
      <c r="M21" s="100">
        <v>998.4</v>
      </c>
      <c r="N21" s="100">
        <v>14</v>
      </c>
      <c r="O21" s="100">
        <v>873.6</v>
      </c>
      <c r="P21" s="100">
        <v>12</v>
      </c>
      <c r="Q21" s="100">
        <v>748.8</v>
      </c>
      <c r="R21" s="100">
        <v>21</v>
      </c>
      <c r="S21" s="100">
        <v>1310.3999999999999</v>
      </c>
      <c r="T21" s="100">
        <v>14</v>
      </c>
      <c r="U21" s="100">
        <v>873.6</v>
      </c>
      <c r="V21" s="100">
        <v>26</v>
      </c>
      <c r="W21" s="100">
        <v>1622.3999999999999</v>
      </c>
      <c r="X21" s="100">
        <v>19</v>
      </c>
      <c r="Y21" s="100">
        <v>1185.5999999999999</v>
      </c>
      <c r="Z21" s="100">
        <v>22</v>
      </c>
      <c r="AA21" s="100">
        <v>1372.8</v>
      </c>
      <c r="AB21" s="100">
        <v>16</v>
      </c>
      <c r="AC21" s="100">
        <v>998.4</v>
      </c>
      <c r="AD21" s="100">
        <v>22</v>
      </c>
      <c r="AE21" s="100">
        <v>1372.8</v>
      </c>
      <c r="AF21" s="100">
        <v>15</v>
      </c>
      <c r="AG21" s="100">
        <v>936</v>
      </c>
      <c r="AH21" s="100">
        <v>23</v>
      </c>
      <c r="AI21" s="100">
        <v>1435.2</v>
      </c>
      <c r="AJ21" s="100">
        <v>20</v>
      </c>
      <c r="AK21" s="100">
        <v>1248</v>
      </c>
      <c r="AL21" s="100">
        <v>22</v>
      </c>
      <c r="AM21" s="100">
        <v>1372.8</v>
      </c>
      <c r="AN21" s="100">
        <v>20</v>
      </c>
      <c r="AO21" s="100">
        <v>1248</v>
      </c>
      <c r="AP21" s="100">
        <v>22</v>
      </c>
      <c r="AQ21" s="100">
        <v>1372.8</v>
      </c>
      <c r="AR21" s="100">
        <v>20</v>
      </c>
      <c r="AS21" s="100">
        <v>1248</v>
      </c>
      <c r="AT21" s="100">
        <v>21</v>
      </c>
      <c r="AU21" s="100">
        <v>1310.3999999999999</v>
      </c>
      <c r="AV21" s="100">
        <v>19</v>
      </c>
      <c r="AW21" s="100">
        <v>1185.5999999999999</v>
      </c>
      <c r="AX21" s="100">
        <v>16</v>
      </c>
      <c r="AY21" s="100">
        <v>998.4</v>
      </c>
      <c r="AZ21" s="100">
        <v>17</v>
      </c>
      <c r="BA21" s="100">
        <v>1060.8</v>
      </c>
      <c r="BB21" s="100">
        <v>18</v>
      </c>
      <c r="BC21" s="100">
        <v>1123.2</v>
      </c>
      <c r="BD21" s="100">
        <v>24</v>
      </c>
      <c r="BE21" s="100">
        <v>1497.6</v>
      </c>
      <c r="BF21" s="100">
        <v>18</v>
      </c>
      <c r="BG21" s="100">
        <v>1123.2</v>
      </c>
      <c r="BH21" s="100">
        <v>27</v>
      </c>
      <c r="BI21" s="100">
        <v>1684.8</v>
      </c>
      <c r="BJ21" s="100">
        <v>28</v>
      </c>
      <c r="BK21" s="100">
        <v>1747.2</v>
      </c>
      <c r="BL21" s="100">
        <v>27</v>
      </c>
      <c r="BM21" s="100">
        <v>1684.8</v>
      </c>
      <c r="BN21" s="100">
        <v>18</v>
      </c>
      <c r="BO21" s="100">
        <v>1123.2</v>
      </c>
      <c r="BP21" s="100">
        <v>22</v>
      </c>
      <c r="BQ21" s="100">
        <v>1372.8</v>
      </c>
      <c r="BR21" s="100">
        <v>24</v>
      </c>
      <c r="BS21" s="100">
        <v>1497.6</v>
      </c>
      <c r="BT21" s="100">
        <v>20</v>
      </c>
      <c r="BU21" s="100">
        <v>1248</v>
      </c>
      <c r="BV21" s="100">
        <v>14.718625660833711</v>
      </c>
      <c r="BW21" s="100">
        <v>918.44224123602351</v>
      </c>
      <c r="BX21" s="100">
        <v>26</v>
      </c>
      <c r="BY21" s="100">
        <v>1622.3999999999999</v>
      </c>
      <c r="BZ21" s="100">
        <v>13.273789836274823</v>
      </c>
      <c r="CA21" s="100">
        <v>828.28448578354892</v>
      </c>
      <c r="CB21" s="100">
        <v>26</v>
      </c>
      <c r="CC21" s="100">
        <v>1622.3999999999999</v>
      </c>
      <c r="CD21" s="100">
        <v>25</v>
      </c>
      <c r="CE21" s="100">
        <v>1560</v>
      </c>
      <c r="CF21" s="100">
        <v>16.097675730065827</v>
      </c>
      <c r="CG21" s="100">
        <v>1004.4949655561076</v>
      </c>
      <c r="CH21" s="100">
        <v>24</v>
      </c>
      <c r="CI21" s="100">
        <v>1497.6</v>
      </c>
      <c r="CJ21" s="100">
        <v>25.920964324169571</v>
      </c>
      <c r="CK21" s="100">
        <v>1617.4681738281811</v>
      </c>
      <c r="CL21" s="100">
        <v>16</v>
      </c>
      <c r="CM21" s="100">
        <v>998.4</v>
      </c>
      <c r="CN21" s="100">
        <v>21</v>
      </c>
      <c r="CO21" s="100">
        <v>1310.3999999999999</v>
      </c>
      <c r="CP21" s="100">
        <v>23</v>
      </c>
      <c r="CQ21" s="100">
        <v>1435.2</v>
      </c>
      <c r="CR21" s="100">
        <v>25.90080418833185</v>
      </c>
      <c r="CS21" s="100">
        <v>1616.2101813519075</v>
      </c>
      <c r="CT21" s="100">
        <v>5.9676044330775788</v>
      </c>
      <c r="CU21" s="100">
        <v>372.37851662404091</v>
      </c>
    </row>
    <row r="22" spans="2:99">
      <c r="C22" s="99" t="s">
        <v>188</v>
      </c>
      <c r="D22" s="100">
        <v>20</v>
      </c>
      <c r="E22" s="100">
        <v>3744</v>
      </c>
      <c r="F22" s="100">
        <v>14</v>
      </c>
      <c r="G22" s="100">
        <v>2620.7999999999997</v>
      </c>
      <c r="H22" s="100">
        <v>23</v>
      </c>
      <c r="I22" s="100">
        <v>4305.5999999999995</v>
      </c>
      <c r="J22" s="100">
        <v>16</v>
      </c>
      <c r="K22" s="100">
        <v>2995.2</v>
      </c>
      <c r="L22" s="100">
        <v>18</v>
      </c>
      <c r="M22" s="100">
        <v>3369.6</v>
      </c>
      <c r="N22" s="100">
        <v>14</v>
      </c>
      <c r="O22" s="100">
        <v>2620.7999999999997</v>
      </c>
      <c r="P22" s="100">
        <v>13</v>
      </c>
      <c r="Q22" s="100">
        <v>2433.6</v>
      </c>
      <c r="R22" s="100">
        <v>23</v>
      </c>
      <c r="S22" s="100">
        <v>4305.5999999999995</v>
      </c>
      <c r="T22" s="100">
        <v>15</v>
      </c>
      <c r="U22" s="100">
        <v>2808</v>
      </c>
      <c r="V22" s="100">
        <v>24</v>
      </c>
      <c r="W22" s="100">
        <v>4492.7999999999993</v>
      </c>
      <c r="X22" s="100">
        <v>19</v>
      </c>
      <c r="Y22" s="100">
        <v>3556.7999999999997</v>
      </c>
      <c r="Z22" s="100">
        <v>23</v>
      </c>
      <c r="AA22" s="100">
        <v>4305.5999999999995</v>
      </c>
      <c r="AB22" s="100">
        <v>18</v>
      </c>
      <c r="AC22" s="100">
        <v>3369.6</v>
      </c>
      <c r="AD22" s="100">
        <v>20</v>
      </c>
      <c r="AE22" s="100">
        <v>3744</v>
      </c>
      <c r="AF22" s="100">
        <v>16</v>
      </c>
      <c r="AG22" s="100">
        <v>2995.2</v>
      </c>
      <c r="AH22" s="100">
        <v>24</v>
      </c>
      <c r="AI22" s="100">
        <v>4492.7999999999993</v>
      </c>
      <c r="AJ22" s="100">
        <v>18</v>
      </c>
      <c r="AK22" s="100">
        <v>3369.6</v>
      </c>
      <c r="AL22" s="100">
        <v>22</v>
      </c>
      <c r="AM22" s="100">
        <v>4118.3999999999996</v>
      </c>
      <c r="AN22" s="100">
        <v>21</v>
      </c>
      <c r="AO22" s="100">
        <v>3931.2</v>
      </c>
      <c r="AP22" s="100">
        <v>25</v>
      </c>
      <c r="AQ22" s="100">
        <v>4680</v>
      </c>
      <c r="AR22" s="100">
        <v>24</v>
      </c>
      <c r="AS22" s="100">
        <v>4492.7999999999993</v>
      </c>
      <c r="AT22" s="100">
        <v>18</v>
      </c>
      <c r="AU22" s="100">
        <v>3369.6</v>
      </c>
      <c r="AV22" s="100">
        <v>21</v>
      </c>
      <c r="AW22" s="100">
        <v>3931.2</v>
      </c>
      <c r="AX22" s="100">
        <v>17</v>
      </c>
      <c r="AY22" s="100">
        <v>3182.3999999999996</v>
      </c>
      <c r="AZ22" s="100">
        <v>14</v>
      </c>
      <c r="BA22" s="100">
        <v>2620.7999999999997</v>
      </c>
      <c r="BB22" s="100">
        <v>18</v>
      </c>
      <c r="BC22" s="100">
        <v>3369.6</v>
      </c>
      <c r="BD22" s="100">
        <v>26</v>
      </c>
      <c r="BE22" s="100">
        <v>4867.2</v>
      </c>
      <c r="BF22" s="100">
        <v>15</v>
      </c>
      <c r="BG22" s="100">
        <v>2808</v>
      </c>
      <c r="BH22" s="100">
        <v>25</v>
      </c>
      <c r="BI22" s="100">
        <v>4680</v>
      </c>
      <c r="BJ22" s="100">
        <v>24</v>
      </c>
      <c r="BK22" s="100">
        <v>4492.7999999999993</v>
      </c>
      <c r="BL22" s="100">
        <v>25</v>
      </c>
      <c r="BM22" s="100">
        <v>4680</v>
      </c>
      <c r="BN22" s="100">
        <v>18</v>
      </c>
      <c r="BO22" s="100">
        <v>3369.6</v>
      </c>
      <c r="BP22" s="100">
        <v>23</v>
      </c>
      <c r="BQ22" s="100">
        <v>4305.5999999999995</v>
      </c>
      <c r="BR22" s="100">
        <v>22</v>
      </c>
      <c r="BS22" s="100">
        <v>4118.3999999999996</v>
      </c>
      <c r="BT22" s="100">
        <v>20</v>
      </c>
      <c r="BU22" s="100">
        <v>3744</v>
      </c>
      <c r="BV22" s="100">
        <v>14.049597221704905</v>
      </c>
      <c r="BW22" s="100">
        <v>2630.0845999031581</v>
      </c>
      <c r="BX22" s="100">
        <v>23</v>
      </c>
      <c r="BY22" s="100">
        <v>4305.5999999999995</v>
      </c>
      <c r="BZ22" s="100">
        <v>14.103401701041999</v>
      </c>
      <c r="CA22" s="100">
        <v>2640.1567984350622</v>
      </c>
      <c r="CB22" s="100">
        <v>25</v>
      </c>
      <c r="CC22" s="100">
        <v>4680</v>
      </c>
      <c r="CD22" s="100">
        <v>24</v>
      </c>
      <c r="CE22" s="100">
        <v>4492.7999999999993</v>
      </c>
      <c r="CF22" s="100">
        <v>17.707443303072413</v>
      </c>
      <c r="CG22" s="100">
        <v>3314.8333863351554</v>
      </c>
      <c r="CH22" s="100">
        <v>21</v>
      </c>
      <c r="CI22" s="100">
        <v>3931.2</v>
      </c>
      <c r="CJ22" s="100">
        <v>26.846713050032768</v>
      </c>
      <c r="CK22" s="100">
        <v>5025.704682966134</v>
      </c>
      <c r="CL22" s="100">
        <v>15</v>
      </c>
      <c r="CM22" s="100">
        <v>2808</v>
      </c>
      <c r="CN22" s="100">
        <v>21</v>
      </c>
      <c r="CO22" s="100">
        <v>3931.2</v>
      </c>
      <c r="CP22" s="100">
        <v>22</v>
      </c>
      <c r="CQ22" s="100">
        <v>4118.3999999999996</v>
      </c>
      <c r="CR22" s="100">
        <v>23.125718025296294</v>
      </c>
      <c r="CS22" s="100">
        <v>4329.1344143354663</v>
      </c>
      <c r="CT22" s="100">
        <v>5.9676044330775788</v>
      </c>
      <c r="CU22" s="100">
        <v>1117.1355498721227</v>
      </c>
    </row>
    <row r="23" spans="2:99">
      <c r="C23" s="99" t="s">
        <v>189</v>
      </c>
      <c r="D23" s="100">
        <v>21</v>
      </c>
      <c r="E23" s="100">
        <v>6174</v>
      </c>
      <c r="F23" s="100">
        <v>14</v>
      </c>
      <c r="G23" s="100">
        <v>4116</v>
      </c>
      <c r="H23" s="100">
        <v>21</v>
      </c>
      <c r="I23" s="100">
        <v>6174</v>
      </c>
      <c r="J23" s="100">
        <v>17</v>
      </c>
      <c r="K23" s="100">
        <v>4998</v>
      </c>
      <c r="L23" s="100">
        <v>19</v>
      </c>
      <c r="M23" s="100">
        <v>5586</v>
      </c>
      <c r="N23" s="100">
        <v>13</v>
      </c>
      <c r="O23" s="100">
        <v>3822</v>
      </c>
      <c r="P23" s="100">
        <v>12</v>
      </c>
      <c r="Q23" s="100">
        <v>3528</v>
      </c>
      <c r="R23" s="100">
        <v>21</v>
      </c>
      <c r="S23" s="100">
        <v>6174</v>
      </c>
      <c r="T23" s="100">
        <v>14</v>
      </c>
      <c r="U23" s="100">
        <v>4116</v>
      </c>
      <c r="V23" s="100">
        <v>25</v>
      </c>
      <c r="W23" s="100">
        <v>7350</v>
      </c>
      <c r="X23" s="100">
        <v>19</v>
      </c>
      <c r="Y23" s="100">
        <v>5586</v>
      </c>
      <c r="Z23" s="100">
        <v>24</v>
      </c>
      <c r="AA23" s="100">
        <v>7056</v>
      </c>
      <c r="AB23" s="100">
        <v>17</v>
      </c>
      <c r="AC23" s="100">
        <v>4998</v>
      </c>
      <c r="AD23" s="100">
        <v>21</v>
      </c>
      <c r="AE23" s="100">
        <v>6174</v>
      </c>
      <c r="AF23" s="100">
        <v>15</v>
      </c>
      <c r="AG23" s="100">
        <v>4410</v>
      </c>
      <c r="AH23" s="100">
        <v>24</v>
      </c>
      <c r="AI23" s="100">
        <v>7056</v>
      </c>
      <c r="AJ23" s="100">
        <v>19</v>
      </c>
      <c r="AK23" s="100">
        <v>5586</v>
      </c>
      <c r="AL23" s="100">
        <v>21</v>
      </c>
      <c r="AM23" s="100">
        <v>6174</v>
      </c>
      <c r="AN23" s="100">
        <v>18</v>
      </c>
      <c r="AO23" s="100">
        <v>5292</v>
      </c>
      <c r="AP23" s="100">
        <v>23</v>
      </c>
      <c r="AQ23" s="100">
        <v>6762</v>
      </c>
      <c r="AR23" s="100">
        <v>20</v>
      </c>
      <c r="AS23" s="100">
        <v>5880</v>
      </c>
      <c r="AT23" s="100">
        <v>19</v>
      </c>
      <c r="AU23" s="100">
        <v>5586</v>
      </c>
      <c r="AV23" s="100">
        <v>21</v>
      </c>
      <c r="AW23" s="100">
        <v>6174</v>
      </c>
      <c r="AX23" s="100">
        <v>17</v>
      </c>
      <c r="AY23" s="100">
        <v>4998</v>
      </c>
      <c r="AZ23" s="100">
        <v>15</v>
      </c>
      <c r="BA23" s="100">
        <v>4410</v>
      </c>
      <c r="BB23" s="100">
        <v>20</v>
      </c>
      <c r="BC23" s="100">
        <v>5880</v>
      </c>
      <c r="BD23" s="100">
        <v>25</v>
      </c>
      <c r="BE23" s="100">
        <v>7350</v>
      </c>
      <c r="BF23" s="100">
        <v>16</v>
      </c>
      <c r="BG23" s="100">
        <v>4704</v>
      </c>
      <c r="BH23" s="100">
        <v>24</v>
      </c>
      <c r="BI23" s="100">
        <v>7056</v>
      </c>
      <c r="BJ23" s="100">
        <v>28</v>
      </c>
      <c r="BK23" s="100">
        <v>8232</v>
      </c>
      <c r="BL23" s="100">
        <v>25</v>
      </c>
      <c r="BM23" s="100">
        <v>7350</v>
      </c>
      <c r="BN23" s="100">
        <v>21</v>
      </c>
      <c r="BO23" s="100">
        <v>6174</v>
      </c>
      <c r="BP23" s="100">
        <v>21</v>
      </c>
      <c r="BQ23" s="100">
        <v>6174</v>
      </c>
      <c r="BR23" s="100">
        <v>23</v>
      </c>
      <c r="BS23" s="100">
        <v>6762</v>
      </c>
      <c r="BT23" s="100">
        <v>19</v>
      </c>
      <c r="BU23" s="100">
        <v>5586</v>
      </c>
      <c r="BV23" s="100">
        <v>12.711540343447295</v>
      </c>
      <c r="BW23" s="100">
        <v>3737.1928609735046</v>
      </c>
      <c r="BX23" s="100">
        <v>25</v>
      </c>
      <c r="BY23" s="100">
        <v>7350</v>
      </c>
      <c r="BZ23" s="100">
        <v>13.273789836274823</v>
      </c>
      <c r="CA23" s="100">
        <v>3902.4942118647978</v>
      </c>
      <c r="CB23" s="100">
        <v>27</v>
      </c>
      <c r="CC23" s="100">
        <v>7938</v>
      </c>
      <c r="CD23" s="100">
        <v>25</v>
      </c>
      <c r="CE23" s="100">
        <v>7350</v>
      </c>
      <c r="CF23" s="100">
        <v>16.097675730065827</v>
      </c>
      <c r="CG23" s="100">
        <v>4732.7166646393534</v>
      </c>
      <c r="CH23" s="100">
        <v>24</v>
      </c>
      <c r="CI23" s="100">
        <v>7056</v>
      </c>
      <c r="CJ23" s="100">
        <v>24.069466872443172</v>
      </c>
      <c r="CK23" s="100">
        <v>7076.4232604982926</v>
      </c>
      <c r="CL23" s="100">
        <v>15</v>
      </c>
      <c r="CM23" s="100">
        <v>4410</v>
      </c>
      <c r="CN23" s="100">
        <v>20</v>
      </c>
      <c r="CO23" s="100">
        <v>5880</v>
      </c>
      <c r="CP23" s="100">
        <v>22</v>
      </c>
      <c r="CQ23" s="100">
        <v>6468</v>
      </c>
      <c r="CR23" s="100">
        <v>24.05074674630815</v>
      </c>
      <c r="CS23" s="100">
        <v>7070.9195434145959</v>
      </c>
      <c r="CT23" s="100">
        <v>6.2659846547314579</v>
      </c>
      <c r="CU23" s="100">
        <v>1842.1994884910487</v>
      </c>
    </row>
    <row r="24" spans="2:99">
      <c r="C24" s="99" t="s">
        <v>190</v>
      </c>
      <c r="D24" s="100">
        <v>21</v>
      </c>
      <c r="E24" s="100">
        <v>7711.2</v>
      </c>
      <c r="F24" s="100">
        <v>13</v>
      </c>
      <c r="G24" s="100">
        <v>4773.5999999999995</v>
      </c>
      <c r="H24" s="100">
        <v>22</v>
      </c>
      <c r="I24" s="100">
        <v>8078.4</v>
      </c>
      <c r="J24" s="100">
        <v>17</v>
      </c>
      <c r="K24" s="100">
        <v>6242.4</v>
      </c>
      <c r="L24" s="100">
        <v>17</v>
      </c>
      <c r="M24" s="100">
        <v>6242.4</v>
      </c>
      <c r="N24" s="100">
        <v>16</v>
      </c>
      <c r="O24" s="100">
        <v>5875.2</v>
      </c>
      <c r="P24" s="100">
        <v>14</v>
      </c>
      <c r="Q24" s="100">
        <v>5140.8</v>
      </c>
      <c r="R24" s="100">
        <v>21</v>
      </c>
      <c r="S24" s="100">
        <v>7711.2</v>
      </c>
      <c r="T24" s="100">
        <v>14</v>
      </c>
      <c r="U24" s="100">
        <v>5140.8</v>
      </c>
      <c r="V24" s="100">
        <v>21</v>
      </c>
      <c r="W24" s="100">
        <v>7711.2</v>
      </c>
      <c r="X24" s="100">
        <v>20</v>
      </c>
      <c r="Y24" s="100">
        <v>7344</v>
      </c>
      <c r="Z24" s="100">
        <v>20</v>
      </c>
      <c r="AA24" s="100">
        <v>7344</v>
      </c>
      <c r="AB24" s="100">
        <v>16</v>
      </c>
      <c r="AC24" s="100">
        <v>5875.2</v>
      </c>
      <c r="AD24" s="100">
        <v>19</v>
      </c>
      <c r="AE24" s="100">
        <v>6976.8</v>
      </c>
      <c r="AF24" s="100">
        <v>14</v>
      </c>
      <c r="AG24" s="100">
        <v>5140.8</v>
      </c>
      <c r="AH24" s="100">
        <v>23</v>
      </c>
      <c r="AI24" s="100">
        <v>8445.6</v>
      </c>
      <c r="AJ24" s="100">
        <v>17</v>
      </c>
      <c r="AK24" s="100">
        <v>6242.4</v>
      </c>
      <c r="AL24" s="100">
        <v>19</v>
      </c>
      <c r="AM24" s="100">
        <v>6976.8</v>
      </c>
      <c r="AN24" s="100">
        <v>19</v>
      </c>
      <c r="AO24" s="100">
        <v>6976.8</v>
      </c>
      <c r="AP24" s="100">
        <v>20</v>
      </c>
      <c r="AQ24" s="100">
        <v>7344</v>
      </c>
      <c r="AR24" s="100">
        <v>23</v>
      </c>
      <c r="AS24" s="100">
        <v>8445.6</v>
      </c>
      <c r="AT24" s="100">
        <v>21</v>
      </c>
      <c r="AU24" s="100">
        <v>7711.2</v>
      </c>
      <c r="AV24" s="100">
        <v>18</v>
      </c>
      <c r="AW24" s="100">
        <v>6609.5999999999995</v>
      </c>
      <c r="AX24" s="100">
        <v>18</v>
      </c>
      <c r="AY24" s="100">
        <v>6609.5999999999995</v>
      </c>
      <c r="AZ24" s="100">
        <v>16</v>
      </c>
      <c r="BA24" s="100">
        <v>5875.2</v>
      </c>
      <c r="BB24" s="100">
        <v>18</v>
      </c>
      <c r="BC24" s="100">
        <v>6609.5999999999995</v>
      </c>
      <c r="BD24" s="100">
        <v>24</v>
      </c>
      <c r="BE24" s="100">
        <v>8812.7999999999993</v>
      </c>
      <c r="BF24" s="100">
        <v>16</v>
      </c>
      <c r="BG24" s="100">
        <v>5875.2</v>
      </c>
      <c r="BH24" s="100">
        <v>25</v>
      </c>
      <c r="BI24" s="100">
        <v>9180</v>
      </c>
      <c r="BJ24" s="100">
        <v>25</v>
      </c>
      <c r="BK24" s="100">
        <v>9180</v>
      </c>
      <c r="BL24" s="100">
        <v>26</v>
      </c>
      <c r="BM24" s="100">
        <v>9547.1999999999989</v>
      </c>
      <c r="BN24" s="100">
        <v>18</v>
      </c>
      <c r="BO24" s="100">
        <v>6609.5999999999995</v>
      </c>
      <c r="BP24" s="100">
        <v>22</v>
      </c>
      <c r="BQ24" s="100">
        <v>8078.4</v>
      </c>
      <c r="BR24" s="100">
        <v>24</v>
      </c>
      <c r="BS24" s="100">
        <v>8812.7999999999993</v>
      </c>
      <c r="BT24" s="100">
        <v>19</v>
      </c>
      <c r="BU24" s="100">
        <v>6976.8</v>
      </c>
      <c r="BV24" s="100">
        <v>12.711540343447295</v>
      </c>
      <c r="BW24" s="100">
        <v>4667.6776141138462</v>
      </c>
      <c r="BX24" s="100">
        <v>25</v>
      </c>
      <c r="BY24" s="100">
        <v>9180</v>
      </c>
      <c r="BZ24" s="100">
        <v>14.103401701041999</v>
      </c>
      <c r="CA24" s="100">
        <v>5178.7691046226219</v>
      </c>
      <c r="CB24" s="100">
        <v>24</v>
      </c>
      <c r="CC24" s="100">
        <v>8812.7999999999993</v>
      </c>
      <c r="CD24" s="100">
        <v>26</v>
      </c>
      <c r="CE24" s="100">
        <v>9547.1999999999989</v>
      </c>
      <c r="CF24" s="100">
        <v>18.512327089575706</v>
      </c>
      <c r="CG24" s="100">
        <v>6797.7265072921991</v>
      </c>
      <c r="CH24" s="100">
        <v>22</v>
      </c>
      <c r="CI24" s="100">
        <v>8078.4</v>
      </c>
      <c r="CJ24" s="100">
        <v>24.99521559830637</v>
      </c>
      <c r="CK24" s="100">
        <v>9178.2431676980996</v>
      </c>
      <c r="CL24" s="100">
        <v>14</v>
      </c>
      <c r="CM24" s="100">
        <v>5140.8</v>
      </c>
      <c r="CN24" s="100">
        <v>24</v>
      </c>
      <c r="CO24" s="100">
        <v>8812.7999999999993</v>
      </c>
      <c r="CP24" s="100">
        <v>22</v>
      </c>
      <c r="CQ24" s="100">
        <v>8078.4</v>
      </c>
      <c r="CR24" s="100">
        <v>24.975775467319998</v>
      </c>
      <c r="CS24" s="100">
        <v>9171.1047515999035</v>
      </c>
      <c r="CT24" s="100">
        <v>5.6692242114236997</v>
      </c>
      <c r="CU24" s="100">
        <v>2081.7391304347825</v>
      </c>
    </row>
    <row r="25" spans="2:99">
      <c r="C25" s="99" t="s">
        <v>191</v>
      </c>
      <c r="D25" s="100">
        <v>18</v>
      </c>
      <c r="E25" s="100">
        <v>9547.1999999999989</v>
      </c>
      <c r="F25" s="100">
        <v>14</v>
      </c>
      <c r="G25" s="100">
        <v>7425.5999999999995</v>
      </c>
      <c r="H25" s="100">
        <v>22</v>
      </c>
      <c r="I25" s="100">
        <v>11668.8</v>
      </c>
      <c r="J25" s="100">
        <v>18</v>
      </c>
      <c r="K25" s="100">
        <v>9547.1999999999989</v>
      </c>
      <c r="L25" s="100">
        <v>19</v>
      </c>
      <c r="M25" s="100">
        <v>10077.6</v>
      </c>
      <c r="N25" s="100">
        <v>15</v>
      </c>
      <c r="O25" s="100">
        <v>7956</v>
      </c>
      <c r="P25" s="100">
        <v>14</v>
      </c>
      <c r="Q25" s="100">
        <v>7425.5999999999995</v>
      </c>
      <c r="R25" s="100">
        <v>20</v>
      </c>
      <c r="S25" s="100">
        <v>10608</v>
      </c>
      <c r="T25" s="100">
        <v>14</v>
      </c>
      <c r="U25" s="100">
        <v>7425.5999999999995</v>
      </c>
      <c r="V25" s="100">
        <v>22</v>
      </c>
      <c r="W25" s="100">
        <v>11668.8</v>
      </c>
      <c r="X25" s="100">
        <v>20</v>
      </c>
      <c r="Y25" s="100">
        <v>10608</v>
      </c>
      <c r="Z25" s="100">
        <v>23</v>
      </c>
      <c r="AA25" s="100">
        <v>12199.199999999999</v>
      </c>
      <c r="AB25" s="100">
        <v>16</v>
      </c>
      <c r="AC25" s="100">
        <v>8486.4</v>
      </c>
      <c r="AD25" s="100">
        <v>21</v>
      </c>
      <c r="AE25" s="100">
        <v>11138.4</v>
      </c>
      <c r="AF25" s="100">
        <v>14</v>
      </c>
      <c r="AG25" s="100">
        <v>7425.5999999999995</v>
      </c>
      <c r="AH25" s="100">
        <v>25</v>
      </c>
      <c r="AI25" s="100">
        <v>13260</v>
      </c>
      <c r="AJ25" s="100">
        <v>21</v>
      </c>
      <c r="AK25" s="100">
        <v>11138.4</v>
      </c>
      <c r="AL25" s="100">
        <v>19</v>
      </c>
      <c r="AM25" s="100">
        <v>10077.6</v>
      </c>
      <c r="AN25" s="100">
        <v>20</v>
      </c>
      <c r="AO25" s="100">
        <v>10608</v>
      </c>
      <c r="AP25" s="100">
        <v>23</v>
      </c>
      <c r="AQ25" s="100">
        <v>12199.199999999999</v>
      </c>
      <c r="AR25" s="100">
        <v>22</v>
      </c>
      <c r="AS25" s="100">
        <v>11668.8</v>
      </c>
      <c r="AT25" s="100">
        <v>18</v>
      </c>
      <c r="AU25" s="100">
        <v>9547.1999999999989</v>
      </c>
      <c r="AV25" s="100">
        <v>18</v>
      </c>
      <c r="AW25" s="100">
        <v>9547.1999999999989</v>
      </c>
      <c r="AX25" s="100">
        <v>16</v>
      </c>
      <c r="AY25" s="100">
        <v>8486.4</v>
      </c>
      <c r="AZ25" s="100">
        <v>16</v>
      </c>
      <c r="BA25" s="100">
        <v>8486.4</v>
      </c>
      <c r="BB25" s="100">
        <v>18</v>
      </c>
      <c r="BC25" s="100">
        <v>9547.1999999999989</v>
      </c>
      <c r="BD25" s="100">
        <v>24</v>
      </c>
      <c r="BE25" s="100">
        <v>12729.599999999999</v>
      </c>
      <c r="BF25" s="100">
        <v>15</v>
      </c>
      <c r="BG25" s="100">
        <v>7956</v>
      </c>
      <c r="BH25" s="100">
        <v>24</v>
      </c>
      <c r="BI25" s="100">
        <v>12729.599999999999</v>
      </c>
      <c r="BJ25" s="100">
        <v>23</v>
      </c>
      <c r="BK25" s="100">
        <v>12199.199999999999</v>
      </c>
      <c r="BL25" s="100">
        <v>23</v>
      </c>
      <c r="BM25" s="100">
        <v>12199.199999999999</v>
      </c>
      <c r="BN25" s="100">
        <v>18</v>
      </c>
      <c r="BO25" s="100">
        <v>9547.1999999999989</v>
      </c>
      <c r="BP25" s="100">
        <v>23</v>
      </c>
      <c r="BQ25" s="100">
        <v>12199.199999999999</v>
      </c>
      <c r="BR25" s="100">
        <v>26</v>
      </c>
      <c r="BS25" s="100">
        <v>13790.4</v>
      </c>
      <c r="BT25" s="100">
        <v>22</v>
      </c>
      <c r="BU25" s="100">
        <v>11668.8</v>
      </c>
      <c r="BV25" s="100">
        <v>12.04251190431849</v>
      </c>
      <c r="BW25" s="100">
        <v>6387.3483140505268</v>
      </c>
      <c r="BX25" s="100">
        <v>24</v>
      </c>
      <c r="BY25" s="100">
        <v>12729.599999999999</v>
      </c>
      <c r="BZ25" s="100">
        <v>12.444177971507644</v>
      </c>
      <c r="CA25" s="100">
        <v>6600.3919960876538</v>
      </c>
      <c r="CB25" s="100">
        <v>23</v>
      </c>
      <c r="CC25" s="100">
        <v>12199.199999999999</v>
      </c>
      <c r="CD25" s="100">
        <v>27</v>
      </c>
      <c r="CE25" s="100">
        <v>14320.8</v>
      </c>
      <c r="CF25" s="100">
        <v>17.707443303072413</v>
      </c>
      <c r="CG25" s="100">
        <v>9392.0279279496081</v>
      </c>
      <c r="CH25" s="100">
        <v>20</v>
      </c>
      <c r="CI25" s="100">
        <v>10608</v>
      </c>
      <c r="CJ25" s="100">
        <v>24.069466872443172</v>
      </c>
      <c r="CK25" s="100">
        <v>12766.445229143857</v>
      </c>
      <c r="CL25" s="100">
        <v>15</v>
      </c>
      <c r="CM25" s="100">
        <v>7956</v>
      </c>
      <c r="CN25" s="100">
        <v>21</v>
      </c>
      <c r="CO25" s="100">
        <v>11138.4</v>
      </c>
      <c r="CP25" s="100">
        <v>21</v>
      </c>
      <c r="CQ25" s="100">
        <v>11138.4</v>
      </c>
      <c r="CR25" s="100">
        <v>24.05074674630815</v>
      </c>
      <c r="CS25" s="100">
        <v>12756.516074241843</v>
      </c>
      <c r="CT25" s="100">
        <v>5.3708439897698215</v>
      </c>
      <c r="CU25" s="100">
        <v>2848.695652173913</v>
      </c>
    </row>
    <row r="26" spans="2:99">
      <c r="C26" s="99" t="s">
        <v>192</v>
      </c>
      <c r="D26" s="100">
        <v>19</v>
      </c>
      <c r="E26" s="100">
        <v>9234</v>
      </c>
      <c r="F26" s="100">
        <v>13</v>
      </c>
      <c r="G26" s="100">
        <v>6318</v>
      </c>
      <c r="H26" s="100">
        <v>24</v>
      </c>
      <c r="I26" s="100">
        <v>11664</v>
      </c>
      <c r="J26" s="100">
        <v>15</v>
      </c>
      <c r="K26" s="100">
        <v>7290</v>
      </c>
      <c r="L26" s="100">
        <v>16</v>
      </c>
      <c r="M26" s="100">
        <v>7776</v>
      </c>
      <c r="N26" s="100">
        <v>14</v>
      </c>
      <c r="O26" s="100">
        <v>6804</v>
      </c>
      <c r="P26" s="100">
        <v>13</v>
      </c>
      <c r="Q26" s="100">
        <v>6318</v>
      </c>
      <c r="R26" s="100">
        <v>22</v>
      </c>
      <c r="S26" s="100">
        <v>10692</v>
      </c>
      <c r="T26" s="100">
        <v>13</v>
      </c>
      <c r="U26" s="100">
        <v>6318</v>
      </c>
      <c r="V26" s="100">
        <v>23</v>
      </c>
      <c r="W26" s="100">
        <v>11178</v>
      </c>
      <c r="X26" s="100">
        <v>18</v>
      </c>
      <c r="Y26" s="100">
        <v>8748</v>
      </c>
      <c r="Z26" s="100">
        <v>21</v>
      </c>
      <c r="AA26" s="100">
        <v>10206</v>
      </c>
      <c r="AB26" s="100">
        <v>17</v>
      </c>
      <c r="AC26" s="100">
        <v>8262</v>
      </c>
      <c r="AD26" s="100">
        <v>18</v>
      </c>
      <c r="AE26" s="100">
        <v>8748</v>
      </c>
      <c r="AF26" s="100">
        <v>16</v>
      </c>
      <c r="AG26" s="100">
        <v>7776</v>
      </c>
      <c r="AH26" s="100">
        <v>26</v>
      </c>
      <c r="AI26" s="100">
        <v>12636</v>
      </c>
      <c r="AJ26" s="100">
        <v>20</v>
      </c>
      <c r="AK26" s="100">
        <v>9720</v>
      </c>
      <c r="AL26" s="100">
        <v>20</v>
      </c>
      <c r="AM26" s="100">
        <v>9720</v>
      </c>
      <c r="AN26" s="100">
        <v>20</v>
      </c>
      <c r="AO26" s="100">
        <v>9720</v>
      </c>
      <c r="AP26" s="100">
        <v>22</v>
      </c>
      <c r="AQ26" s="100">
        <v>10692</v>
      </c>
      <c r="AR26" s="100">
        <v>23</v>
      </c>
      <c r="AS26" s="100">
        <v>11178</v>
      </c>
      <c r="AT26" s="100">
        <v>19</v>
      </c>
      <c r="AU26" s="100">
        <v>9234</v>
      </c>
      <c r="AV26" s="100">
        <v>21</v>
      </c>
      <c r="AW26" s="100">
        <v>10206</v>
      </c>
      <c r="AX26" s="100">
        <v>16</v>
      </c>
      <c r="AY26" s="100">
        <v>7776</v>
      </c>
      <c r="AZ26" s="100">
        <v>14</v>
      </c>
      <c r="BA26" s="100">
        <v>6804</v>
      </c>
      <c r="BB26" s="100">
        <v>18</v>
      </c>
      <c r="BC26" s="100">
        <v>8748</v>
      </c>
      <c r="BD26" s="100">
        <v>21</v>
      </c>
      <c r="BE26" s="100">
        <v>10206</v>
      </c>
      <c r="BF26" s="100">
        <v>16</v>
      </c>
      <c r="BG26" s="100">
        <v>7776</v>
      </c>
      <c r="BH26" s="100">
        <v>26</v>
      </c>
      <c r="BI26" s="100">
        <v>12636</v>
      </c>
      <c r="BJ26" s="100">
        <v>26</v>
      </c>
      <c r="BK26" s="100">
        <v>12636</v>
      </c>
      <c r="BL26" s="100">
        <v>24</v>
      </c>
      <c r="BM26" s="100">
        <v>11664</v>
      </c>
      <c r="BN26" s="100">
        <v>18</v>
      </c>
      <c r="BO26" s="100">
        <v>8748</v>
      </c>
      <c r="BP26" s="100">
        <v>20</v>
      </c>
      <c r="BQ26" s="100">
        <v>9720</v>
      </c>
      <c r="BR26" s="100">
        <v>25</v>
      </c>
      <c r="BS26" s="100">
        <v>12150</v>
      </c>
      <c r="BT26" s="100">
        <v>21</v>
      </c>
      <c r="BU26" s="100">
        <v>10206</v>
      </c>
      <c r="BV26" s="100">
        <v>12.711540343447295</v>
      </c>
      <c r="BW26" s="100">
        <v>6177.8086069153851</v>
      </c>
      <c r="BX26" s="100">
        <v>24</v>
      </c>
      <c r="BY26" s="100">
        <v>11664</v>
      </c>
      <c r="BZ26" s="100">
        <v>13.273789836274823</v>
      </c>
      <c r="CA26" s="100">
        <v>6451.0618604295641</v>
      </c>
      <c r="CB26" s="100">
        <v>25</v>
      </c>
      <c r="CC26" s="100">
        <v>12150</v>
      </c>
      <c r="CD26" s="100">
        <v>23</v>
      </c>
      <c r="CE26" s="100">
        <v>11178</v>
      </c>
      <c r="CF26" s="100">
        <v>16.90255951656912</v>
      </c>
      <c r="CG26" s="100">
        <v>8214.6439250525927</v>
      </c>
      <c r="CH26" s="100">
        <v>23</v>
      </c>
      <c r="CI26" s="100">
        <v>11178</v>
      </c>
      <c r="CJ26" s="100">
        <v>27.772461775895966</v>
      </c>
      <c r="CK26" s="100">
        <v>13497.41642308544</v>
      </c>
      <c r="CL26" s="100">
        <v>15</v>
      </c>
      <c r="CM26" s="100">
        <v>7290</v>
      </c>
      <c r="CN26" s="100">
        <v>22</v>
      </c>
      <c r="CO26" s="100">
        <v>10692</v>
      </c>
      <c r="CP26" s="100">
        <v>21</v>
      </c>
      <c r="CQ26" s="100">
        <v>10206</v>
      </c>
      <c r="CR26" s="100">
        <v>24.05074674630815</v>
      </c>
      <c r="CS26" s="100">
        <v>11688.662918705761</v>
      </c>
      <c r="CT26" s="100">
        <v>5.6692242114236997</v>
      </c>
      <c r="CU26" s="100">
        <v>2755.2429667519182</v>
      </c>
    </row>
    <row r="27" spans="2:99">
      <c r="C27" s="99" t="s">
        <v>193</v>
      </c>
      <c r="D27" s="100">
        <v>18</v>
      </c>
      <c r="E27" s="100">
        <v>7689.5999999999995</v>
      </c>
      <c r="F27" s="100">
        <v>13</v>
      </c>
      <c r="G27" s="100">
        <v>5553.5999999999995</v>
      </c>
      <c r="H27" s="100">
        <v>23</v>
      </c>
      <c r="I27" s="100">
        <v>9825.6</v>
      </c>
      <c r="J27" s="100">
        <v>17</v>
      </c>
      <c r="K27" s="100">
        <v>7262.4</v>
      </c>
      <c r="L27" s="100">
        <v>19</v>
      </c>
      <c r="M27" s="100">
        <v>8116.8</v>
      </c>
      <c r="N27" s="100">
        <v>14</v>
      </c>
      <c r="O27" s="100">
        <v>5980.8</v>
      </c>
      <c r="P27" s="100">
        <v>12</v>
      </c>
      <c r="Q27" s="100">
        <v>5126.3999999999996</v>
      </c>
      <c r="R27" s="100">
        <v>21</v>
      </c>
      <c r="S27" s="100">
        <v>8971.1999999999989</v>
      </c>
      <c r="T27" s="100">
        <v>15</v>
      </c>
      <c r="U27" s="100">
        <v>6408</v>
      </c>
      <c r="V27" s="100">
        <v>22</v>
      </c>
      <c r="W27" s="100">
        <v>9398.4</v>
      </c>
      <c r="X27" s="100">
        <v>19</v>
      </c>
      <c r="Y27" s="100">
        <v>8116.8</v>
      </c>
      <c r="Z27" s="100">
        <v>24</v>
      </c>
      <c r="AA27" s="100">
        <v>10252.799999999999</v>
      </c>
      <c r="AB27" s="100">
        <v>17</v>
      </c>
      <c r="AC27" s="100">
        <v>7262.4</v>
      </c>
      <c r="AD27" s="100">
        <v>20</v>
      </c>
      <c r="AE27" s="100">
        <v>8544</v>
      </c>
      <c r="AF27" s="100">
        <v>14</v>
      </c>
      <c r="AG27" s="100">
        <v>5980.8</v>
      </c>
      <c r="AH27" s="100">
        <v>23</v>
      </c>
      <c r="AI27" s="100">
        <v>9825.6</v>
      </c>
      <c r="AJ27" s="100">
        <v>21</v>
      </c>
      <c r="AK27" s="100">
        <v>8971.1999999999989</v>
      </c>
      <c r="AL27" s="100">
        <v>23</v>
      </c>
      <c r="AM27" s="100">
        <v>9825.6</v>
      </c>
      <c r="AN27" s="100">
        <v>20</v>
      </c>
      <c r="AO27" s="100">
        <v>8544</v>
      </c>
      <c r="AP27" s="100">
        <v>24</v>
      </c>
      <c r="AQ27" s="100">
        <v>10252.799999999999</v>
      </c>
      <c r="AR27" s="100">
        <v>23</v>
      </c>
      <c r="AS27" s="100">
        <v>9825.6</v>
      </c>
      <c r="AT27" s="100">
        <v>20</v>
      </c>
      <c r="AU27" s="100">
        <v>8544</v>
      </c>
      <c r="AV27" s="100">
        <v>19</v>
      </c>
      <c r="AW27" s="100">
        <v>8116.8</v>
      </c>
      <c r="AX27" s="100">
        <v>17</v>
      </c>
      <c r="AY27" s="100">
        <v>7262.4</v>
      </c>
      <c r="AZ27" s="100">
        <v>17</v>
      </c>
      <c r="BA27" s="100">
        <v>7262.4</v>
      </c>
      <c r="BB27" s="100">
        <v>19</v>
      </c>
      <c r="BC27" s="100">
        <v>8116.8</v>
      </c>
      <c r="BD27" s="100">
        <v>25</v>
      </c>
      <c r="BE27" s="100">
        <v>10680</v>
      </c>
      <c r="BF27" s="100">
        <v>16</v>
      </c>
      <c r="BG27" s="100">
        <v>6835.2</v>
      </c>
      <c r="BH27" s="100">
        <v>25</v>
      </c>
      <c r="BI27" s="100">
        <v>10680</v>
      </c>
      <c r="BJ27" s="100">
        <v>24</v>
      </c>
      <c r="BK27" s="100">
        <v>10252.799999999999</v>
      </c>
      <c r="BL27" s="100">
        <v>23</v>
      </c>
      <c r="BM27" s="100">
        <v>9825.6</v>
      </c>
      <c r="BN27" s="100">
        <v>19</v>
      </c>
      <c r="BO27" s="100">
        <v>8116.8</v>
      </c>
      <c r="BP27" s="100">
        <v>19</v>
      </c>
      <c r="BQ27" s="100">
        <v>8116.8</v>
      </c>
      <c r="BR27" s="100">
        <v>23</v>
      </c>
      <c r="BS27" s="100">
        <v>9825.6</v>
      </c>
      <c r="BT27" s="100">
        <v>19</v>
      </c>
      <c r="BU27" s="100">
        <v>8116.8</v>
      </c>
      <c r="BV27" s="100">
        <v>12.04251190431849</v>
      </c>
      <c r="BW27" s="100">
        <v>5144.5610855248588</v>
      </c>
      <c r="BX27" s="100">
        <v>23</v>
      </c>
      <c r="BY27" s="100">
        <v>9825.6</v>
      </c>
      <c r="BZ27" s="100">
        <v>14.103401701041999</v>
      </c>
      <c r="CA27" s="100">
        <v>6024.973206685142</v>
      </c>
      <c r="CB27" s="100">
        <v>27</v>
      </c>
      <c r="CC27" s="100">
        <v>11534.4</v>
      </c>
      <c r="CD27" s="100">
        <v>25</v>
      </c>
      <c r="CE27" s="100">
        <v>10680</v>
      </c>
      <c r="CF27" s="100">
        <v>17.707443303072413</v>
      </c>
      <c r="CG27" s="100">
        <v>7564.6197790725346</v>
      </c>
      <c r="CH27" s="100">
        <v>23</v>
      </c>
      <c r="CI27" s="100">
        <v>9825.6</v>
      </c>
      <c r="CJ27" s="100">
        <v>24.069466872443172</v>
      </c>
      <c r="CK27" s="100">
        <v>10282.476247907724</v>
      </c>
      <c r="CL27" s="100">
        <v>15</v>
      </c>
      <c r="CM27" s="100">
        <v>6408</v>
      </c>
      <c r="CN27" s="100">
        <v>23</v>
      </c>
      <c r="CO27" s="100">
        <v>9825.6</v>
      </c>
      <c r="CP27" s="100">
        <v>21</v>
      </c>
      <c r="CQ27" s="100">
        <v>8971.1999999999989</v>
      </c>
      <c r="CR27" s="100">
        <v>24.05074674630815</v>
      </c>
      <c r="CS27" s="100">
        <v>10274.479010022842</v>
      </c>
      <c r="CT27" s="100">
        <v>5.6692242114236997</v>
      </c>
      <c r="CU27" s="100">
        <v>2421.8925831202046</v>
      </c>
    </row>
    <row r="28" spans="2:99">
      <c r="C28" s="99" t="s">
        <v>194</v>
      </c>
      <c r="D28" s="100">
        <v>19</v>
      </c>
      <c r="E28" s="100">
        <v>14022</v>
      </c>
      <c r="F28" s="100">
        <v>12</v>
      </c>
      <c r="G28" s="100">
        <v>8856</v>
      </c>
      <c r="H28" s="100">
        <v>23</v>
      </c>
      <c r="I28" s="100">
        <v>16974</v>
      </c>
      <c r="J28" s="100">
        <v>17</v>
      </c>
      <c r="K28" s="100">
        <v>12546</v>
      </c>
      <c r="L28" s="100">
        <v>18</v>
      </c>
      <c r="M28" s="100">
        <v>13284</v>
      </c>
      <c r="N28" s="100">
        <v>13</v>
      </c>
      <c r="O28" s="100">
        <v>9594</v>
      </c>
      <c r="P28" s="100">
        <v>13</v>
      </c>
      <c r="Q28" s="100">
        <v>9594</v>
      </c>
      <c r="R28" s="100">
        <v>21</v>
      </c>
      <c r="S28" s="100">
        <v>15498</v>
      </c>
      <c r="T28" s="100">
        <v>12</v>
      </c>
      <c r="U28" s="100">
        <v>8856</v>
      </c>
      <c r="V28" s="100">
        <v>21</v>
      </c>
      <c r="W28" s="100">
        <v>15498</v>
      </c>
      <c r="X28" s="100">
        <v>18</v>
      </c>
      <c r="Y28" s="100">
        <v>13284</v>
      </c>
      <c r="Z28" s="100">
        <v>24</v>
      </c>
      <c r="AA28" s="100">
        <v>17712</v>
      </c>
      <c r="AB28" s="100">
        <v>14</v>
      </c>
      <c r="AC28" s="100">
        <v>10332</v>
      </c>
      <c r="AD28" s="100">
        <v>19</v>
      </c>
      <c r="AE28" s="100">
        <v>14022</v>
      </c>
      <c r="AF28" s="100">
        <v>15</v>
      </c>
      <c r="AG28" s="100">
        <v>11070</v>
      </c>
      <c r="AH28" s="100">
        <v>26</v>
      </c>
      <c r="AI28" s="100">
        <v>19188</v>
      </c>
      <c r="AJ28" s="100">
        <v>18</v>
      </c>
      <c r="AK28" s="100">
        <v>13284</v>
      </c>
      <c r="AL28" s="100">
        <v>22</v>
      </c>
      <c r="AM28" s="100">
        <v>16236</v>
      </c>
      <c r="AN28" s="100">
        <v>18</v>
      </c>
      <c r="AO28" s="100">
        <v>13284</v>
      </c>
      <c r="AP28" s="100">
        <v>22</v>
      </c>
      <c r="AQ28" s="100">
        <v>16236</v>
      </c>
      <c r="AR28" s="100">
        <v>20</v>
      </c>
      <c r="AS28" s="100">
        <v>14760</v>
      </c>
      <c r="AT28" s="100">
        <v>20</v>
      </c>
      <c r="AU28" s="100">
        <v>14760</v>
      </c>
      <c r="AV28" s="100">
        <v>17</v>
      </c>
      <c r="AW28" s="100">
        <v>12546</v>
      </c>
      <c r="AX28" s="100">
        <v>18</v>
      </c>
      <c r="AY28" s="100">
        <v>13284</v>
      </c>
      <c r="AZ28" s="100">
        <v>14</v>
      </c>
      <c r="BA28" s="100">
        <v>10332</v>
      </c>
      <c r="BB28" s="100">
        <v>19</v>
      </c>
      <c r="BC28" s="100">
        <v>14022</v>
      </c>
      <c r="BD28" s="100">
        <v>24</v>
      </c>
      <c r="BE28" s="100">
        <v>17712</v>
      </c>
      <c r="BF28" s="100">
        <v>16</v>
      </c>
      <c r="BG28" s="100">
        <v>11808</v>
      </c>
      <c r="BH28" s="100">
        <v>23</v>
      </c>
      <c r="BI28" s="100">
        <v>16974</v>
      </c>
      <c r="BJ28" s="100">
        <v>28</v>
      </c>
      <c r="BK28" s="100">
        <v>20664</v>
      </c>
      <c r="BL28" s="100">
        <v>26</v>
      </c>
      <c r="BM28" s="100">
        <v>19188</v>
      </c>
      <c r="BN28" s="100">
        <v>18</v>
      </c>
      <c r="BO28" s="100">
        <v>13284</v>
      </c>
      <c r="BP28" s="100">
        <v>20</v>
      </c>
      <c r="BQ28" s="100">
        <v>14760</v>
      </c>
      <c r="BR28" s="100">
        <v>22</v>
      </c>
      <c r="BS28" s="100">
        <v>16236</v>
      </c>
      <c r="BT28" s="100">
        <v>19</v>
      </c>
      <c r="BU28" s="100">
        <v>14022</v>
      </c>
      <c r="BV28" s="100">
        <v>12.04251190431849</v>
      </c>
      <c r="BW28" s="100">
        <v>8887.3737853870462</v>
      </c>
      <c r="BX28" s="100">
        <v>24</v>
      </c>
      <c r="BY28" s="100">
        <v>17712</v>
      </c>
      <c r="BZ28" s="100">
        <v>13.273789836274823</v>
      </c>
      <c r="CA28" s="100">
        <v>9796.0568991708187</v>
      </c>
      <c r="CB28" s="100">
        <v>26</v>
      </c>
      <c r="CC28" s="100">
        <v>19188</v>
      </c>
      <c r="CD28" s="100">
        <v>24</v>
      </c>
      <c r="CE28" s="100">
        <v>17712</v>
      </c>
      <c r="CF28" s="100">
        <v>17.707443303072413</v>
      </c>
      <c r="CG28" s="100">
        <v>13068.093157667441</v>
      </c>
      <c r="CH28" s="100">
        <v>23</v>
      </c>
      <c r="CI28" s="100">
        <v>16974</v>
      </c>
      <c r="CJ28" s="100">
        <v>24.99521559830637</v>
      </c>
      <c r="CK28" s="100">
        <v>18446.469111550101</v>
      </c>
      <c r="CL28" s="100">
        <v>14</v>
      </c>
      <c r="CM28" s="100">
        <v>10332</v>
      </c>
      <c r="CN28" s="100">
        <v>21</v>
      </c>
      <c r="CO28" s="100">
        <v>15498</v>
      </c>
      <c r="CP28" s="100">
        <v>21</v>
      </c>
      <c r="CQ28" s="100">
        <v>15498</v>
      </c>
      <c r="CR28" s="100">
        <v>23.125718025296294</v>
      </c>
      <c r="CS28" s="100">
        <v>17066.779902668666</v>
      </c>
      <c r="CT28" s="100">
        <v>5.3708439897698215</v>
      </c>
      <c r="CU28" s="100">
        <v>3963.6828644501284</v>
      </c>
    </row>
    <row r="29" spans="2:99">
      <c r="C29" s="99" t="s">
        <v>195</v>
      </c>
      <c r="D29" s="100">
        <v>21</v>
      </c>
      <c r="E29" s="100">
        <v>7106.4</v>
      </c>
      <c r="F29" s="100">
        <v>13</v>
      </c>
      <c r="G29" s="100">
        <v>4399.2</v>
      </c>
      <c r="H29" s="100">
        <v>22</v>
      </c>
      <c r="I29" s="100">
        <v>7444.7999999999993</v>
      </c>
      <c r="J29" s="100">
        <v>17</v>
      </c>
      <c r="K29" s="100">
        <v>5752.7999999999993</v>
      </c>
      <c r="L29" s="100">
        <v>17</v>
      </c>
      <c r="M29" s="100">
        <v>5752.7999999999993</v>
      </c>
      <c r="N29" s="100">
        <v>16</v>
      </c>
      <c r="O29" s="100">
        <v>5414.4</v>
      </c>
      <c r="P29" s="100">
        <v>12</v>
      </c>
      <c r="Q29" s="100">
        <v>4060.7999999999997</v>
      </c>
      <c r="R29" s="100">
        <v>21</v>
      </c>
      <c r="S29" s="100">
        <v>7106.4</v>
      </c>
      <c r="T29" s="100">
        <v>15</v>
      </c>
      <c r="U29" s="100">
        <v>5076</v>
      </c>
      <c r="V29" s="100">
        <v>22</v>
      </c>
      <c r="W29" s="100">
        <v>7444.7999999999993</v>
      </c>
      <c r="X29" s="100">
        <v>20</v>
      </c>
      <c r="Y29" s="100">
        <v>6768</v>
      </c>
      <c r="Z29" s="100">
        <v>20</v>
      </c>
      <c r="AA29" s="100">
        <v>6768</v>
      </c>
      <c r="AB29" s="100">
        <v>16</v>
      </c>
      <c r="AC29" s="100">
        <v>5414.4</v>
      </c>
      <c r="AD29" s="100">
        <v>19</v>
      </c>
      <c r="AE29" s="100">
        <v>6429.5999999999995</v>
      </c>
      <c r="AF29" s="100">
        <v>15</v>
      </c>
      <c r="AG29" s="100">
        <v>5076</v>
      </c>
      <c r="AH29" s="100">
        <v>23</v>
      </c>
      <c r="AI29" s="100">
        <v>7783.2</v>
      </c>
      <c r="AJ29" s="100">
        <v>18</v>
      </c>
      <c r="AK29" s="100">
        <v>6091.2</v>
      </c>
      <c r="AL29" s="100">
        <v>23</v>
      </c>
      <c r="AM29" s="100">
        <v>7783.2</v>
      </c>
      <c r="AN29" s="100">
        <v>17</v>
      </c>
      <c r="AO29" s="100">
        <v>5752.7999999999993</v>
      </c>
      <c r="AP29" s="100">
        <v>20</v>
      </c>
      <c r="AQ29" s="100">
        <v>6768</v>
      </c>
      <c r="AR29" s="100">
        <v>20</v>
      </c>
      <c r="AS29" s="100">
        <v>6768</v>
      </c>
      <c r="AT29" s="100">
        <v>21</v>
      </c>
      <c r="AU29" s="100">
        <v>7106.4</v>
      </c>
      <c r="AV29" s="100">
        <v>19</v>
      </c>
      <c r="AW29" s="100">
        <v>6429.5999999999995</v>
      </c>
      <c r="AX29" s="100">
        <v>18</v>
      </c>
      <c r="AY29" s="100">
        <v>6091.2</v>
      </c>
      <c r="AZ29" s="100">
        <v>14</v>
      </c>
      <c r="BA29" s="100">
        <v>4737.5999999999995</v>
      </c>
      <c r="BB29" s="100">
        <v>20</v>
      </c>
      <c r="BC29" s="100">
        <v>6768</v>
      </c>
      <c r="BD29" s="100">
        <v>24</v>
      </c>
      <c r="BE29" s="100">
        <v>8121.5999999999995</v>
      </c>
      <c r="BF29" s="100">
        <v>18</v>
      </c>
      <c r="BG29" s="100">
        <v>6091.2</v>
      </c>
      <c r="BH29" s="100">
        <v>25</v>
      </c>
      <c r="BI29" s="100">
        <v>8460</v>
      </c>
      <c r="BJ29" s="100">
        <v>28</v>
      </c>
      <c r="BK29" s="100">
        <v>9475.1999999999989</v>
      </c>
      <c r="BL29" s="100">
        <v>26</v>
      </c>
      <c r="BM29" s="100">
        <v>8798.4</v>
      </c>
      <c r="BN29" s="100">
        <v>19</v>
      </c>
      <c r="BO29" s="100">
        <v>6429.5999999999995</v>
      </c>
      <c r="BP29" s="100">
        <v>20</v>
      </c>
      <c r="BQ29" s="100">
        <v>6768</v>
      </c>
      <c r="BR29" s="100">
        <v>23</v>
      </c>
      <c r="BS29" s="100">
        <v>7783.2</v>
      </c>
      <c r="BT29" s="100">
        <v>19</v>
      </c>
      <c r="BU29" s="100">
        <v>6429.5999999999995</v>
      </c>
      <c r="BV29" s="100">
        <v>12.711540343447295</v>
      </c>
      <c r="BW29" s="100">
        <v>4301.5852522225641</v>
      </c>
      <c r="BX29" s="100">
        <v>24</v>
      </c>
      <c r="BY29" s="100">
        <v>8121.5999999999995</v>
      </c>
      <c r="BZ29" s="100">
        <v>13.273789836274823</v>
      </c>
      <c r="CA29" s="100">
        <v>4491.8504805953999</v>
      </c>
      <c r="CB29" s="100">
        <v>27</v>
      </c>
      <c r="CC29" s="100">
        <v>9136.7999999999993</v>
      </c>
      <c r="CD29" s="100">
        <v>24</v>
      </c>
      <c r="CE29" s="100">
        <v>8121.5999999999995</v>
      </c>
      <c r="CF29" s="100">
        <v>17.707443303072413</v>
      </c>
      <c r="CG29" s="100">
        <v>5992.1988137597045</v>
      </c>
      <c r="CH29" s="100">
        <v>22</v>
      </c>
      <c r="CI29" s="100">
        <v>7444.7999999999993</v>
      </c>
      <c r="CJ29" s="100">
        <v>25.920964324169571</v>
      </c>
      <c r="CK29" s="100">
        <v>8771.654327298982</v>
      </c>
      <c r="CL29" s="100">
        <v>14</v>
      </c>
      <c r="CM29" s="100">
        <v>4737.5999999999995</v>
      </c>
      <c r="CN29" s="100">
        <v>20</v>
      </c>
      <c r="CO29" s="100">
        <v>6768</v>
      </c>
      <c r="CP29" s="100">
        <v>21</v>
      </c>
      <c r="CQ29" s="100">
        <v>7106.4</v>
      </c>
      <c r="CR29" s="100">
        <v>23.125718025296294</v>
      </c>
      <c r="CS29" s="100">
        <v>7825.7429797602654</v>
      </c>
      <c r="CT29" s="100">
        <v>5.6692242114236997</v>
      </c>
      <c r="CU29" s="100">
        <v>1918.4654731457799</v>
      </c>
    </row>
    <row r="30" spans="2:99">
      <c r="C30" s="99" t="s">
        <v>196</v>
      </c>
      <c r="D30" s="100">
        <v>17</v>
      </c>
      <c r="E30" s="100">
        <v>2366.3999999999996</v>
      </c>
      <c r="F30" s="100">
        <v>13</v>
      </c>
      <c r="G30" s="100">
        <v>1809.6</v>
      </c>
      <c r="H30" s="100">
        <v>22</v>
      </c>
      <c r="I30" s="100">
        <v>3062.3999999999996</v>
      </c>
      <c r="J30" s="100">
        <v>18</v>
      </c>
      <c r="K30" s="100">
        <v>2505.6</v>
      </c>
      <c r="L30" s="100">
        <v>16</v>
      </c>
      <c r="M30" s="100">
        <v>2227.1999999999998</v>
      </c>
      <c r="N30" s="100">
        <v>14</v>
      </c>
      <c r="O30" s="100">
        <v>1948.7999999999997</v>
      </c>
      <c r="P30" s="100">
        <v>13</v>
      </c>
      <c r="Q30" s="100">
        <v>1809.6</v>
      </c>
      <c r="R30" s="100">
        <v>21</v>
      </c>
      <c r="S30" s="100">
        <v>2923.2</v>
      </c>
      <c r="T30" s="100">
        <v>15</v>
      </c>
      <c r="U30" s="100">
        <v>2088</v>
      </c>
      <c r="V30" s="100">
        <v>22</v>
      </c>
      <c r="W30" s="100">
        <v>3062.3999999999996</v>
      </c>
      <c r="X30" s="100">
        <v>19</v>
      </c>
      <c r="Y30" s="100">
        <v>2644.7999999999997</v>
      </c>
      <c r="Z30" s="100">
        <v>21</v>
      </c>
      <c r="AA30" s="100">
        <v>2923.2</v>
      </c>
      <c r="AB30" s="100">
        <v>16</v>
      </c>
      <c r="AC30" s="100">
        <v>2227.1999999999998</v>
      </c>
      <c r="AD30" s="100">
        <v>20</v>
      </c>
      <c r="AE30" s="100">
        <v>2784</v>
      </c>
      <c r="AF30" s="100">
        <v>15</v>
      </c>
      <c r="AG30" s="100">
        <v>2088</v>
      </c>
      <c r="AH30" s="100">
        <v>24</v>
      </c>
      <c r="AI30" s="100">
        <v>3340.7999999999997</v>
      </c>
      <c r="AJ30" s="100">
        <v>20</v>
      </c>
      <c r="AK30" s="100">
        <v>2784</v>
      </c>
      <c r="AL30" s="100">
        <v>20</v>
      </c>
      <c r="AM30" s="100">
        <v>2784</v>
      </c>
      <c r="AN30" s="100">
        <v>19</v>
      </c>
      <c r="AO30" s="100">
        <v>2644.7999999999997</v>
      </c>
      <c r="AP30" s="100">
        <v>21</v>
      </c>
      <c r="AQ30" s="100">
        <v>2923.2</v>
      </c>
      <c r="AR30" s="100">
        <v>24</v>
      </c>
      <c r="AS30" s="100">
        <v>3340.7999999999997</v>
      </c>
      <c r="AT30" s="100">
        <v>19</v>
      </c>
      <c r="AU30" s="100">
        <v>2644.7999999999997</v>
      </c>
      <c r="AV30" s="100">
        <v>21</v>
      </c>
      <c r="AW30" s="100">
        <v>2923.2</v>
      </c>
      <c r="AX30" s="100">
        <v>16</v>
      </c>
      <c r="AY30" s="100">
        <v>2227.1999999999998</v>
      </c>
      <c r="AZ30" s="100">
        <v>15</v>
      </c>
      <c r="BA30" s="100">
        <v>2088</v>
      </c>
      <c r="BB30" s="100">
        <v>19</v>
      </c>
      <c r="BC30" s="100">
        <v>2644.7999999999997</v>
      </c>
      <c r="BD30" s="100">
        <v>25</v>
      </c>
      <c r="BE30" s="100">
        <v>3479.9999999999995</v>
      </c>
      <c r="BF30" s="100">
        <v>17</v>
      </c>
      <c r="BG30" s="100">
        <v>2366.3999999999996</v>
      </c>
      <c r="BH30" s="100">
        <v>25</v>
      </c>
      <c r="BI30" s="100">
        <v>3479.9999999999995</v>
      </c>
      <c r="BJ30" s="100">
        <v>24</v>
      </c>
      <c r="BK30" s="100">
        <v>3340.7999999999997</v>
      </c>
      <c r="BL30" s="100">
        <v>23</v>
      </c>
      <c r="BM30" s="100">
        <v>3201.6</v>
      </c>
      <c r="BN30" s="100">
        <v>18</v>
      </c>
      <c r="BO30" s="100">
        <v>2505.6</v>
      </c>
      <c r="BP30" s="100">
        <v>21</v>
      </c>
      <c r="BQ30" s="100">
        <v>2923.2</v>
      </c>
      <c r="BR30" s="100">
        <v>23</v>
      </c>
      <c r="BS30" s="100">
        <v>3201.6</v>
      </c>
      <c r="BT30" s="100">
        <v>22</v>
      </c>
      <c r="BU30" s="100">
        <v>3062.3999999999996</v>
      </c>
      <c r="BV30" s="100">
        <v>12.711540343447295</v>
      </c>
      <c r="BW30" s="100">
        <v>1769.4464158078633</v>
      </c>
      <c r="BX30" s="100">
        <v>27</v>
      </c>
      <c r="BY30" s="100">
        <v>3758.3999999999996</v>
      </c>
      <c r="BZ30" s="100">
        <v>14.933013565809174</v>
      </c>
      <c r="CA30" s="100">
        <v>2078.6754883606368</v>
      </c>
      <c r="CB30" s="100">
        <v>26</v>
      </c>
      <c r="CC30" s="100">
        <v>3619.2</v>
      </c>
      <c r="CD30" s="100">
        <v>26</v>
      </c>
      <c r="CE30" s="100">
        <v>3619.2</v>
      </c>
      <c r="CF30" s="100">
        <v>16.097675730065827</v>
      </c>
      <c r="CG30" s="100">
        <v>2240.7964616251629</v>
      </c>
      <c r="CH30" s="100">
        <v>21</v>
      </c>
      <c r="CI30" s="100">
        <v>2923.2</v>
      </c>
      <c r="CJ30" s="100">
        <v>26.846713050032768</v>
      </c>
      <c r="CK30" s="100">
        <v>3737.0624565645612</v>
      </c>
      <c r="CL30" s="100">
        <v>14</v>
      </c>
      <c r="CM30" s="100">
        <v>1948.7999999999997</v>
      </c>
      <c r="CN30" s="100">
        <v>21</v>
      </c>
      <c r="CO30" s="100">
        <v>2923.2</v>
      </c>
      <c r="CP30" s="100">
        <v>23</v>
      </c>
      <c r="CQ30" s="100">
        <v>3201.6</v>
      </c>
      <c r="CR30" s="100">
        <v>24.975775467319998</v>
      </c>
      <c r="CS30" s="100">
        <v>3476.6279450509437</v>
      </c>
      <c r="CT30" s="100">
        <v>5.6692242114236997</v>
      </c>
      <c r="CU30" s="100">
        <v>789.15601023017894</v>
      </c>
    </row>
    <row r="31" spans="2:99">
      <c r="C31" s="99" t="s">
        <v>197</v>
      </c>
      <c r="D31" s="100">
        <v>19</v>
      </c>
      <c r="E31" s="100">
        <v>6475.2</v>
      </c>
      <c r="F31" s="100">
        <v>13</v>
      </c>
      <c r="G31" s="100">
        <v>4430.4000000000005</v>
      </c>
      <c r="H31" s="100">
        <v>21</v>
      </c>
      <c r="I31" s="100">
        <v>7156.8</v>
      </c>
      <c r="J31" s="100">
        <v>16</v>
      </c>
      <c r="K31" s="100">
        <v>5452.8</v>
      </c>
      <c r="L31" s="100">
        <v>18</v>
      </c>
      <c r="M31" s="100">
        <v>6134.4000000000005</v>
      </c>
      <c r="N31" s="100">
        <v>15</v>
      </c>
      <c r="O31" s="100">
        <v>5112</v>
      </c>
      <c r="P31" s="100">
        <v>14</v>
      </c>
      <c r="Q31" s="100">
        <v>4771.2</v>
      </c>
      <c r="R31" s="100">
        <v>19</v>
      </c>
      <c r="S31" s="100">
        <v>6475.2</v>
      </c>
      <c r="T31" s="100">
        <v>15</v>
      </c>
      <c r="U31" s="100">
        <v>5112</v>
      </c>
      <c r="V31" s="100">
        <v>23</v>
      </c>
      <c r="W31" s="100">
        <v>7838.4000000000005</v>
      </c>
      <c r="X31" s="100">
        <v>21</v>
      </c>
      <c r="Y31" s="100">
        <v>7156.8</v>
      </c>
      <c r="Z31" s="100">
        <v>22</v>
      </c>
      <c r="AA31" s="100">
        <v>7497.6</v>
      </c>
      <c r="AB31" s="100">
        <v>16</v>
      </c>
      <c r="AC31" s="100">
        <v>5452.8</v>
      </c>
      <c r="AD31" s="100">
        <v>21</v>
      </c>
      <c r="AE31" s="100">
        <v>7156.8</v>
      </c>
      <c r="AF31" s="100">
        <v>14</v>
      </c>
      <c r="AG31" s="100">
        <v>4771.2</v>
      </c>
      <c r="AH31" s="100">
        <v>23</v>
      </c>
      <c r="AI31" s="100">
        <v>7838.4000000000005</v>
      </c>
      <c r="AJ31" s="100">
        <v>18</v>
      </c>
      <c r="AK31" s="100">
        <v>6134.4000000000005</v>
      </c>
      <c r="AL31" s="100">
        <v>20</v>
      </c>
      <c r="AM31" s="100">
        <v>6816</v>
      </c>
      <c r="AN31" s="100">
        <v>18</v>
      </c>
      <c r="AO31" s="100">
        <v>6134.4000000000005</v>
      </c>
      <c r="AP31" s="100">
        <v>20</v>
      </c>
      <c r="AQ31" s="100">
        <v>6816</v>
      </c>
      <c r="AR31" s="100">
        <v>20</v>
      </c>
      <c r="AS31" s="100">
        <v>6816</v>
      </c>
      <c r="AT31" s="100">
        <v>21</v>
      </c>
      <c r="AU31" s="100">
        <v>7156.8</v>
      </c>
      <c r="AV31" s="100">
        <v>18</v>
      </c>
      <c r="AW31" s="100">
        <v>6134.4000000000005</v>
      </c>
      <c r="AX31" s="100">
        <v>17</v>
      </c>
      <c r="AY31" s="100">
        <v>5793.6</v>
      </c>
      <c r="AZ31" s="100">
        <v>16</v>
      </c>
      <c r="BA31" s="100">
        <v>5452.8</v>
      </c>
      <c r="BB31" s="100">
        <v>20</v>
      </c>
      <c r="BC31" s="100">
        <v>6816</v>
      </c>
      <c r="BD31" s="100">
        <v>22</v>
      </c>
      <c r="BE31" s="100">
        <v>7497.6</v>
      </c>
      <c r="BF31" s="100">
        <v>17</v>
      </c>
      <c r="BG31" s="100">
        <v>5793.6</v>
      </c>
      <c r="BH31" s="100">
        <v>26</v>
      </c>
      <c r="BI31" s="100">
        <v>8860.8000000000011</v>
      </c>
      <c r="BJ31" s="100">
        <v>25</v>
      </c>
      <c r="BK31" s="100">
        <v>8520</v>
      </c>
      <c r="BL31" s="100">
        <v>25</v>
      </c>
      <c r="BM31" s="100">
        <v>8520</v>
      </c>
      <c r="BN31" s="100">
        <v>18</v>
      </c>
      <c r="BO31" s="100">
        <v>6134.4000000000005</v>
      </c>
      <c r="BP31" s="100">
        <v>20</v>
      </c>
      <c r="BQ31" s="100">
        <v>6816</v>
      </c>
      <c r="BR31" s="100">
        <v>24</v>
      </c>
      <c r="BS31" s="100">
        <v>8179.2000000000007</v>
      </c>
      <c r="BT31" s="100">
        <v>18</v>
      </c>
      <c r="BU31" s="100">
        <v>6134.4000000000005</v>
      </c>
      <c r="BV31" s="100">
        <v>12.711540343447295</v>
      </c>
      <c r="BW31" s="100">
        <v>4332.0929490468379</v>
      </c>
      <c r="BX31" s="100">
        <v>22</v>
      </c>
      <c r="BY31" s="100">
        <v>7497.6</v>
      </c>
      <c r="BZ31" s="100">
        <v>12.444177971507644</v>
      </c>
      <c r="CA31" s="100">
        <v>4240.9758526898049</v>
      </c>
      <c r="CB31" s="100">
        <v>26</v>
      </c>
      <c r="CC31" s="100">
        <v>8860.8000000000011</v>
      </c>
      <c r="CD31" s="100">
        <v>24</v>
      </c>
      <c r="CE31" s="100">
        <v>8179.2000000000007</v>
      </c>
      <c r="CF31" s="100">
        <v>17.707443303072413</v>
      </c>
      <c r="CG31" s="100">
        <v>6034.6966776870786</v>
      </c>
      <c r="CH31" s="100">
        <v>21</v>
      </c>
      <c r="CI31" s="100">
        <v>7156.8</v>
      </c>
      <c r="CJ31" s="100">
        <v>23.143718146579975</v>
      </c>
      <c r="CK31" s="100">
        <v>7887.379144354456</v>
      </c>
      <c r="CL31" s="100">
        <v>15</v>
      </c>
      <c r="CM31" s="100">
        <v>5112</v>
      </c>
      <c r="CN31" s="100">
        <v>20</v>
      </c>
      <c r="CO31" s="100">
        <v>6816</v>
      </c>
      <c r="CP31" s="100">
        <v>21</v>
      </c>
      <c r="CQ31" s="100">
        <v>7156.8</v>
      </c>
      <c r="CR31" s="100">
        <v>24.975775467319998</v>
      </c>
      <c r="CS31" s="100">
        <v>8511.7442792626553</v>
      </c>
      <c r="CT31" s="100">
        <v>5.6692242114236997</v>
      </c>
      <c r="CU31" s="100">
        <v>1932.071611253197</v>
      </c>
    </row>
    <row r="32" spans="2:99">
      <c r="C32" s="99" t="s">
        <v>198</v>
      </c>
      <c r="D32" s="100">
        <v>20</v>
      </c>
      <c r="E32" s="100">
        <v>16800</v>
      </c>
      <c r="F32" s="100">
        <v>13</v>
      </c>
      <c r="G32" s="100">
        <v>10920</v>
      </c>
      <c r="H32" s="100">
        <v>21</v>
      </c>
      <c r="I32" s="100">
        <v>17640</v>
      </c>
      <c r="J32" s="100">
        <v>15</v>
      </c>
      <c r="K32" s="100">
        <v>12600</v>
      </c>
      <c r="L32" s="100">
        <v>18</v>
      </c>
      <c r="M32" s="100">
        <v>15120</v>
      </c>
      <c r="N32" s="100">
        <v>13</v>
      </c>
      <c r="O32" s="100">
        <v>10920</v>
      </c>
      <c r="P32" s="100">
        <v>13</v>
      </c>
      <c r="Q32" s="100">
        <v>10920</v>
      </c>
      <c r="R32" s="100">
        <v>21</v>
      </c>
      <c r="S32" s="100">
        <v>17640</v>
      </c>
      <c r="T32" s="100">
        <v>14</v>
      </c>
      <c r="U32" s="100">
        <v>11760</v>
      </c>
      <c r="V32" s="100">
        <v>21</v>
      </c>
      <c r="W32" s="100">
        <v>17640</v>
      </c>
      <c r="X32" s="100">
        <v>18</v>
      </c>
      <c r="Y32" s="100">
        <v>15120</v>
      </c>
      <c r="Z32" s="100">
        <v>22</v>
      </c>
      <c r="AA32" s="100">
        <v>18480</v>
      </c>
      <c r="AB32" s="100">
        <v>14</v>
      </c>
      <c r="AC32" s="100">
        <v>11760</v>
      </c>
      <c r="AD32" s="100">
        <v>20</v>
      </c>
      <c r="AE32" s="100">
        <v>16800</v>
      </c>
      <c r="AF32" s="100">
        <v>16</v>
      </c>
      <c r="AG32" s="100">
        <v>13440</v>
      </c>
      <c r="AH32" s="100">
        <v>23</v>
      </c>
      <c r="AI32" s="100">
        <v>19320</v>
      </c>
      <c r="AJ32" s="100">
        <v>18</v>
      </c>
      <c r="AK32" s="100">
        <v>15120</v>
      </c>
      <c r="AL32" s="100">
        <v>19</v>
      </c>
      <c r="AM32" s="100">
        <v>15960</v>
      </c>
      <c r="AN32" s="100">
        <v>20</v>
      </c>
      <c r="AO32" s="100">
        <v>16800</v>
      </c>
      <c r="AP32" s="100">
        <v>20</v>
      </c>
      <c r="AQ32" s="100">
        <v>16800</v>
      </c>
      <c r="AR32" s="100">
        <v>23</v>
      </c>
      <c r="AS32" s="100">
        <v>19320</v>
      </c>
      <c r="AT32" s="100">
        <v>19</v>
      </c>
      <c r="AU32" s="100">
        <v>15960</v>
      </c>
      <c r="AV32" s="100">
        <v>19</v>
      </c>
      <c r="AW32" s="100">
        <v>15960</v>
      </c>
      <c r="AX32" s="100">
        <v>17</v>
      </c>
      <c r="AY32" s="100">
        <v>14280</v>
      </c>
      <c r="AZ32" s="100">
        <v>14</v>
      </c>
      <c r="BA32" s="100">
        <v>11760</v>
      </c>
      <c r="BB32" s="100">
        <v>18</v>
      </c>
      <c r="BC32" s="100">
        <v>15120</v>
      </c>
      <c r="BD32" s="100">
        <v>25</v>
      </c>
      <c r="BE32" s="100">
        <v>21000</v>
      </c>
      <c r="BF32" s="100">
        <v>14</v>
      </c>
      <c r="BG32" s="100">
        <v>11760</v>
      </c>
      <c r="BH32" s="100">
        <v>24</v>
      </c>
      <c r="BI32" s="100">
        <v>20160</v>
      </c>
      <c r="BJ32" s="100">
        <v>26</v>
      </c>
      <c r="BK32" s="100">
        <v>21840</v>
      </c>
      <c r="BL32" s="100">
        <v>26</v>
      </c>
      <c r="BM32" s="100">
        <v>21840</v>
      </c>
      <c r="BN32" s="100">
        <v>19</v>
      </c>
      <c r="BO32" s="100">
        <v>15960</v>
      </c>
      <c r="BP32" s="100">
        <v>21</v>
      </c>
      <c r="BQ32" s="100">
        <v>17640</v>
      </c>
      <c r="BR32" s="100">
        <v>21</v>
      </c>
      <c r="BS32" s="100">
        <v>17640</v>
      </c>
      <c r="BT32" s="100">
        <v>21</v>
      </c>
      <c r="BU32" s="100">
        <v>17640</v>
      </c>
      <c r="BV32" s="100">
        <v>12.04251190431849</v>
      </c>
      <c r="BW32" s="100">
        <v>10115.709999627532</v>
      </c>
      <c r="BX32" s="100">
        <v>25</v>
      </c>
      <c r="BY32" s="100">
        <v>21000</v>
      </c>
      <c r="BZ32" s="100">
        <v>11.614566106740469</v>
      </c>
      <c r="CA32" s="100">
        <v>9756.2355296619935</v>
      </c>
      <c r="CB32" s="100">
        <v>24</v>
      </c>
      <c r="CC32" s="100">
        <v>20160</v>
      </c>
      <c r="CD32" s="100">
        <v>23</v>
      </c>
      <c r="CE32" s="100">
        <v>19320</v>
      </c>
      <c r="CF32" s="100">
        <v>16.097675730065827</v>
      </c>
      <c r="CG32" s="100">
        <v>13522.047613255294</v>
      </c>
      <c r="CH32" s="100">
        <v>22</v>
      </c>
      <c r="CI32" s="100">
        <v>18480</v>
      </c>
      <c r="CJ32" s="100">
        <v>26.846713050032768</v>
      </c>
      <c r="CK32" s="100">
        <v>22551.238962027524</v>
      </c>
      <c r="CL32" s="100">
        <v>14</v>
      </c>
      <c r="CM32" s="100">
        <v>11760</v>
      </c>
      <c r="CN32" s="100">
        <v>20</v>
      </c>
      <c r="CO32" s="100">
        <v>16800</v>
      </c>
      <c r="CP32" s="100">
        <v>22</v>
      </c>
      <c r="CQ32" s="100">
        <v>18480</v>
      </c>
      <c r="CR32" s="100">
        <v>24.975775467319998</v>
      </c>
      <c r="CS32" s="100">
        <v>20979.6513925488</v>
      </c>
      <c r="CT32" s="100">
        <v>6.2659846547314579</v>
      </c>
      <c r="CU32" s="100">
        <v>5263.4271099744246</v>
      </c>
    </row>
    <row r="33" spans="2:99">
      <c r="C33" s="99" t="s">
        <v>199</v>
      </c>
      <c r="D33" s="100">
        <v>17</v>
      </c>
      <c r="E33" s="100">
        <v>8058</v>
      </c>
      <c r="F33" s="100">
        <v>14</v>
      </c>
      <c r="G33" s="100">
        <v>6636</v>
      </c>
      <c r="H33" s="100">
        <v>24</v>
      </c>
      <c r="I33" s="100">
        <v>11376</v>
      </c>
      <c r="J33" s="100">
        <v>17</v>
      </c>
      <c r="K33" s="100">
        <v>8058</v>
      </c>
      <c r="L33" s="100">
        <v>17</v>
      </c>
      <c r="M33" s="100">
        <v>8058</v>
      </c>
      <c r="N33" s="100">
        <v>15</v>
      </c>
      <c r="O33" s="100">
        <v>7110</v>
      </c>
      <c r="P33" s="100">
        <v>13</v>
      </c>
      <c r="Q33" s="100">
        <v>6162</v>
      </c>
      <c r="R33" s="100">
        <v>19</v>
      </c>
      <c r="S33" s="100">
        <v>9006</v>
      </c>
      <c r="T33" s="100">
        <v>14</v>
      </c>
      <c r="U33" s="100">
        <v>6636</v>
      </c>
      <c r="V33" s="100">
        <v>22</v>
      </c>
      <c r="W33" s="100">
        <v>10428</v>
      </c>
      <c r="X33" s="100">
        <v>21</v>
      </c>
      <c r="Y33" s="100">
        <v>9954</v>
      </c>
      <c r="Z33" s="100">
        <v>21</v>
      </c>
      <c r="AA33" s="100">
        <v>9954</v>
      </c>
      <c r="AB33" s="100">
        <v>17</v>
      </c>
      <c r="AC33" s="100">
        <v>8058</v>
      </c>
      <c r="AD33" s="100">
        <v>17</v>
      </c>
      <c r="AE33" s="100">
        <v>8058</v>
      </c>
      <c r="AF33" s="100">
        <v>14</v>
      </c>
      <c r="AG33" s="100">
        <v>6636</v>
      </c>
      <c r="AH33" s="100">
        <v>26</v>
      </c>
      <c r="AI33" s="100">
        <v>12324</v>
      </c>
      <c r="AJ33" s="100">
        <v>18</v>
      </c>
      <c r="AK33" s="100">
        <v>8532</v>
      </c>
      <c r="AL33" s="100">
        <v>22</v>
      </c>
      <c r="AM33" s="100">
        <v>10428</v>
      </c>
      <c r="AN33" s="100">
        <v>17</v>
      </c>
      <c r="AO33" s="100">
        <v>8058</v>
      </c>
      <c r="AP33" s="100">
        <v>24</v>
      </c>
      <c r="AQ33" s="100">
        <v>11376</v>
      </c>
      <c r="AR33" s="100">
        <v>23</v>
      </c>
      <c r="AS33" s="100">
        <v>10902</v>
      </c>
      <c r="AT33" s="100">
        <v>18</v>
      </c>
      <c r="AU33" s="100">
        <v>8532</v>
      </c>
      <c r="AV33" s="100">
        <v>20</v>
      </c>
      <c r="AW33" s="100">
        <v>9480</v>
      </c>
      <c r="AX33" s="100">
        <v>16</v>
      </c>
      <c r="AY33" s="100">
        <v>7584</v>
      </c>
      <c r="AZ33" s="100">
        <v>16</v>
      </c>
      <c r="BA33" s="100">
        <v>7584</v>
      </c>
      <c r="BB33" s="100">
        <v>18</v>
      </c>
      <c r="BC33" s="100">
        <v>8532</v>
      </c>
      <c r="BD33" s="100">
        <v>25</v>
      </c>
      <c r="BE33" s="100">
        <v>11850</v>
      </c>
      <c r="BF33" s="100">
        <v>16</v>
      </c>
      <c r="BG33" s="100">
        <v>7584</v>
      </c>
      <c r="BH33" s="100">
        <v>24</v>
      </c>
      <c r="BI33" s="100">
        <v>11376</v>
      </c>
      <c r="BJ33" s="100">
        <v>28</v>
      </c>
      <c r="BK33" s="100">
        <v>13272</v>
      </c>
      <c r="BL33" s="100">
        <v>23</v>
      </c>
      <c r="BM33" s="100">
        <v>10902</v>
      </c>
      <c r="BN33" s="100">
        <v>17</v>
      </c>
      <c r="BO33" s="100">
        <v>8058</v>
      </c>
      <c r="BP33" s="100">
        <v>22</v>
      </c>
      <c r="BQ33" s="100">
        <v>10428</v>
      </c>
      <c r="BR33" s="100">
        <v>23</v>
      </c>
      <c r="BS33" s="100">
        <v>10902</v>
      </c>
      <c r="BT33" s="100">
        <v>20</v>
      </c>
      <c r="BU33" s="100">
        <v>9480</v>
      </c>
      <c r="BV33" s="100">
        <v>12.711540343447295</v>
      </c>
      <c r="BW33" s="100">
        <v>6025.2701227940179</v>
      </c>
      <c r="BX33" s="100">
        <v>26</v>
      </c>
      <c r="BY33" s="100">
        <v>12324</v>
      </c>
      <c r="BZ33" s="100">
        <v>13.273789836274823</v>
      </c>
      <c r="CA33" s="100">
        <v>6291.776382394266</v>
      </c>
      <c r="CB33" s="100">
        <v>23</v>
      </c>
      <c r="CC33" s="100">
        <v>10902</v>
      </c>
      <c r="CD33" s="100">
        <v>27</v>
      </c>
      <c r="CE33" s="100">
        <v>12798</v>
      </c>
      <c r="CF33" s="100">
        <v>18.512327089575706</v>
      </c>
      <c r="CG33" s="100">
        <v>8774.8430404588853</v>
      </c>
      <c r="CH33" s="100">
        <v>24</v>
      </c>
      <c r="CI33" s="100">
        <v>11376</v>
      </c>
      <c r="CJ33" s="100">
        <v>25.920964324169571</v>
      </c>
      <c r="CK33" s="100">
        <v>12286.537089656376</v>
      </c>
      <c r="CL33" s="100">
        <v>14</v>
      </c>
      <c r="CM33" s="100">
        <v>6636</v>
      </c>
      <c r="CN33" s="100">
        <v>23</v>
      </c>
      <c r="CO33" s="100">
        <v>10902</v>
      </c>
      <c r="CP33" s="100">
        <v>21</v>
      </c>
      <c r="CQ33" s="100">
        <v>9954</v>
      </c>
      <c r="CR33" s="100">
        <v>24.975775467319998</v>
      </c>
      <c r="CS33" s="100">
        <v>11838.517571509679</v>
      </c>
      <c r="CT33" s="100">
        <v>5.6692242114236997</v>
      </c>
      <c r="CU33" s="100">
        <v>2687.2122762148338</v>
      </c>
    </row>
    <row r="34" spans="2:99">
      <c r="C34" s="99" t="s">
        <v>200</v>
      </c>
      <c r="D34" s="100">
        <v>19</v>
      </c>
      <c r="E34" s="100">
        <v>10419.6</v>
      </c>
      <c r="F34" s="100">
        <v>13</v>
      </c>
      <c r="G34" s="100">
        <v>7129.2</v>
      </c>
      <c r="H34" s="100">
        <v>24</v>
      </c>
      <c r="I34" s="100">
        <v>13161.599999999999</v>
      </c>
      <c r="J34" s="100">
        <v>17</v>
      </c>
      <c r="K34" s="100">
        <v>9322.7999999999993</v>
      </c>
      <c r="L34" s="100">
        <v>17</v>
      </c>
      <c r="M34" s="100">
        <v>9322.7999999999993</v>
      </c>
      <c r="N34" s="100">
        <v>14</v>
      </c>
      <c r="O34" s="100">
        <v>7677.5999999999995</v>
      </c>
      <c r="P34" s="100">
        <v>13</v>
      </c>
      <c r="Q34" s="100">
        <v>7129.2</v>
      </c>
      <c r="R34" s="100">
        <v>20</v>
      </c>
      <c r="S34" s="100">
        <v>10968</v>
      </c>
      <c r="T34" s="100">
        <v>15</v>
      </c>
      <c r="U34" s="100">
        <v>8226</v>
      </c>
      <c r="V34" s="100">
        <v>23</v>
      </c>
      <c r="W34" s="100">
        <v>12613.199999999999</v>
      </c>
      <c r="X34" s="100">
        <v>18</v>
      </c>
      <c r="Y34" s="100">
        <v>9871.1999999999989</v>
      </c>
      <c r="Z34" s="100">
        <v>23</v>
      </c>
      <c r="AA34" s="100">
        <v>12613.199999999999</v>
      </c>
      <c r="AB34" s="100">
        <v>17</v>
      </c>
      <c r="AC34" s="100">
        <v>9322.7999999999993</v>
      </c>
      <c r="AD34" s="100">
        <v>18</v>
      </c>
      <c r="AE34" s="100">
        <v>9871.1999999999989</v>
      </c>
      <c r="AF34" s="100">
        <v>16</v>
      </c>
      <c r="AG34" s="100">
        <v>8774.4</v>
      </c>
      <c r="AH34" s="100">
        <v>26</v>
      </c>
      <c r="AI34" s="100">
        <v>14258.4</v>
      </c>
      <c r="AJ34" s="100">
        <v>21</v>
      </c>
      <c r="AK34" s="100">
        <v>11516.4</v>
      </c>
      <c r="AL34" s="100">
        <v>22</v>
      </c>
      <c r="AM34" s="100">
        <v>12064.8</v>
      </c>
      <c r="AN34" s="100">
        <v>17</v>
      </c>
      <c r="AO34" s="100">
        <v>9322.7999999999993</v>
      </c>
      <c r="AP34" s="100">
        <v>24</v>
      </c>
      <c r="AQ34" s="100">
        <v>13161.599999999999</v>
      </c>
      <c r="AR34" s="100">
        <v>22</v>
      </c>
      <c r="AS34" s="100">
        <v>12064.8</v>
      </c>
      <c r="AT34" s="100">
        <v>20</v>
      </c>
      <c r="AU34" s="100">
        <v>10968</v>
      </c>
      <c r="AV34" s="100">
        <v>21</v>
      </c>
      <c r="AW34" s="100">
        <v>11516.4</v>
      </c>
      <c r="AX34" s="100">
        <v>18</v>
      </c>
      <c r="AY34" s="100">
        <v>9871.1999999999989</v>
      </c>
      <c r="AZ34" s="100">
        <v>15</v>
      </c>
      <c r="BA34" s="100">
        <v>8226</v>
      </c>
      <c r="BB34" s="100">
        <v>17</v>
      </c>
      <c r="BC34" s="100">
        <v>9322.7999999999993</v>
      </c>
      <c r="BD34" s="100">
        <v>21</v>
      </c>
      <c r="BE34" s="100">
        <v>11516.4</v>
      </c>
      <c r="BF34" s="100">
        <v>15</v>
      </c>
      <c r="BG34" s="100">
        <v>8226</v>
      </c>
      <c r="BH34" s="100">
        <v>24</v>
      </c>
      <c r="BI34" s="100">
        <v>13161.599999999999</v>
      </c>
      <c r="BJ34" s="100">
        <v>26</v>
      </c>
      <c r="BK34" s="100">
        <v>14258.4</v>
      </c>
      <c r="BL34" s="100">
        <v>26</v>
      </c>
      <c r="BM34" s="100">
        <v>14258.4</v>
      </c>
      <c r="BN34" s="100">
        <v>18</v>
      </c>
      <c r="BO34" s="100">
        <v>9871.1999999999989</v>
      </c>
      <c r="BP34" s="100">
        <v>20</v>
      </c>
      <c r="BQ34" s="100">
        <v>10968</v>
      </c>
      <c r="BR34" s="100">
        <v>21</v>
      </c>
      <c r="BS34" s="100">
        <v>11516.4</v>
      </c>
      <c r="BT34" s="100">
        <v>20</v>
      </c>
      <c r="BU34" s="100">
        <v>10968</v>
      </c>
      <c r="BV34" s="100">
        <v>12.04251190431849</v>
      </c>
      <c r="BW34" s="100">
        <v>6604.1135283282592</v>
      </c>
      <c r="BX34" s="100">
        <v>22</v>
      </c>
      <c r="BY34" s="100">
        <v>12064.8</v>
      </c>
      <c r="BZ34" s="100">
        <v>14.103401701041999</v>
      </c>
      <c r="CA34" s="100">
        <v>7734.3054928514321</v>
      </c>
      <c r="CB34" s="100">
        <v>25</v>
      </c>
      <c r="CC34" s="100">
        <v>13710</v>
      </c>
      <c r="CD34" s="100">
        <v>24</v>
      </c>
      <c r="CE34" s="100">
        <v>13161.599999999999</v>
      </c>
      <c r="CF34" s="100">
        <v>16.097675730065827</v>
      </c>
      <c r="CG34" s="100">
        <v>8827.9653703680997</v>
      </c>
      <c r="CH34" s="100">
        <v>20</v>
      </c>
      <c r="CI34" s="100">
        <v>10968</v>
      </c>
      <c r="CJ34" s="100">
        <v>26.846713050032768</v>
      </c>
      <c r="CK34" s="100">
        <v>14722.73743663797</v>
      </c>
      <c r="CL34" s="100">
        <v>15</v>
      </c>
      <c r="CM34" s="100">
        <v>8226</v>
      </c>
      <c r="CN34" s="100">
        <v>21</v>
      </c>
      <c r="CO34" s="100">
        <v>11516.4</v>
      </c>
      <c r="CP34" s="100">
        <v>21</v>
      </c>
      <c r="CQ34" s="100">
        <v>11516.4</v>
      </c>
      <c r="CR34" s="100">
        <v>25.90080418833185</v>
      </c>
      <c r="CS34" s="100">
        <v>14204.001016881186</v>
      </c>
      <c r="CT34" s="100">
        <v>5.3708439897698215</v>
      </c>
      <c r="CU34" s="100">
        <v>2945.37084398977</v>
      </c>
    </row>
    <row r="35" spans="2:99">
      <c r="C35" s="99" t="s">
        <v>201</v>
      </c>
      <c r="D35" s="100">
        <v>19</v>
      </c>
      <c r="E35" s="100">
        <v>9553.1999999999989</v>
      </c>
      <c r="F35" s="100">
        <v>14</v>
      </c>
      <c r="G35" s="100">
        <v>7039.1999999999989</v>
      </c>
      <c r="H35" s="100">
        <v>24</v>
      </c>
      <c r="I35" s="100">
        <v>12067.199999999997</v>
      </c>
      <c r="J35" s="100">
        <v>16</v>
      </c>
      <c r="K35" s="100">
        <v>8044.7999999999984</v>
      </c>
      <c r="L35" s="100">
        <v>18</v>
      </c>
      <c r="M35" s="100">
        <v>9050.3999999999978</v>
      </c>
      <c r="N35" s="100">
        <v>14</v>
      </c>
      <c r="O35" s="100">
        <v>7039.1999999999989</v>
      </c>
      <c r="P35" s="100">
        <v>13</v>
      </c>
      <c r="Q35" s="100">
        <v>6536.3999999999987</v>
      </c>
      <c r="R35" s="100">
        <v>22</v>
      </c>
      <c r="S35" s="100">
        <v>11061.599999999999</v>
      </c>
      <c r="T35" s="100">
        <v>15</v>
      </c>
      <c r="U35" s="100">
        <v>7541.9999999999982</v>
      </c>
      <c r="V35" s="100">
        <v>25</v>
      </c>
      <c r="W35" s="100">
        <v>12569.999999999998</v>
      </c>
      <c r="X35" s="100">
        <v>20</v>
      </c>
      <c r="Y35" s="100">
        <v>10055.999999999998</v>
      </c>
      <c r="Z35" s="100">
        <v>24</v>
      </c>
      <c r="AA35" s="100">
        <v>12067.199999999997</v>
      </c>
      <c r="AB35" s="100">
        <v>17</v>
      </c>
      <c r="AC35" s="100">
        <v>8547.5999999999985</v>
      </c>
      <c r="AD35" s="100">
        <v>19</v>
      </c>
      <c r="AE35" s="100">
        <v>9553.1999999999989</v>
      </c>
      <c r="AF35" s="100">
        <v>14</v>
      </c>
      <c r="AG35" s="100">
        <v>7039.1999999999989</v>
      </c>
      <c r="AH35" s="100">
        <v>22</v>
      </c>
      <c r="AI35" s="100">
        <v>11061.599999999999</v>
      </c>
      <c r="AJ35" s="100">
        <v>19</v>
      </c>
      <c r="AK35" s="100">
        <v>9553.1999999999989</v>
      </c>
      <c r="AL35" s="100">
        <v>19</v>
      </c>
      <c r="AM35" s="100">
        <v>9553.1999999999989</v>
      </c>
      <c r="AN35" s="100">
        <v>17</v>
      </c>
      <c r="AO35" s="100">
        <v>8547.5999999999985</v>
      </c>
      <c r="AP35" s="100">
        <v>22</v>
      </c>
      <c r="AQ35" s="100">
        <v>11061.599999999999</v>
      </c>
      <c r="AR35" s="100">
        <v>22</v>
      </c>
      <c r="AS35" s="100">
        <v>11061.599999999999</v>
      </c>
      <c r="AT35" s="100">
        <v>21</v>
      </c>
      <c r="AU35" s="100">
        <v>10558.799999999997</v>
      </c>
      <c r="AV35" s="100">
        <v>20</v>
      </c>
      <c r="AW35" s="100">
        <v>10055.999999999998</v>
      </c>
      <c r="AX35" s="100">
        <v>18</v>
      </c>
      <c r="AY35" s="100">
        <v>9050.3999999999978</v>
      </c>
      <c r="AZ35" s="100">
        <v>16</v>
      </c>
      <c r="BA35" s="100">
        <v>8044.7999999999984</v>
      </c>
      <c r="BB35" s="100">
        <v>20</v>
      </c>
      <c r="BC35" s="100">
        <v>10055.999999999998</v>
      </c>
      <c r="BD35" s="100">
        <v>24</v>
      </c>
      <c r="BE35" s="100">
        <v>12067.199999999997</v>
      </c>
      <c r="BF35" s="100">
        <v>15</v>
      </c>
      <c r="BG35" s="100">
        <v>7541.9999999999982</v>
      </c>
      <c r="BH35" s="100">
        <v>23</v>
      </c>
      <c r="BI35" s="100">
        <v>11564.399999999998</v>
      </c>
      <c r="BJ35" s="100">
        <v>24</v>
      </c>
      <c r="BK35" s="100">
        <v>12067.199999999997</v>
      </c>
      <c r="BL35" s="100">
        <v>24</v>
      </c>
      <c r="BM35" s="100">
        <v>12067.199999999997</v>
      </c>
      <c r="BN35" s="100">
        <v>20</v>
      </c>
      <c r="BO35" s="100">
        <v>10055.999999999998</v>
      </c>
      <c r="BP35" s="100">
        <v>20</v>
      </c>
      <c r="BQ35" s="100">
        <v>10055.999999999998</v>
      </c>
      <c r="BR35" s="100">
        <v>22</v>
      </c>
      <c r="BS35" s="100">
        <v>11061.599999999999</v>
      </c>
      <c r="BT35" s="100">
        <v>21</v>
      </c>
      <c r="BU35" s="100">
        <v>10558.799999999997</v>
      </c>
      <c r="BV35" s="100">
        <v>14.049597221704905</v>
      </c>
      <c r="BW35" s="100">
        <v>7064.1374830732248</v>
      </c>
      <c r="BX35" s="100">
        <v>23</v>
      </c>
      <c r="BY35" s="100">
        <v>11564.399999999998</v>
      </c>
      <c r="BZ35" s="100">
        <v>14.103401701041999</v>
      </c>
      <c r="CA35" s="100">
        <v>7091.1903752839162</v>
      </c>
      <c r="CB35" s="100">
        <v>23</v>
      </c>
      <c r="CC35" s="100">
        <v>11564.399999999998</v>
      </c>
      <c r="CD35" s="100">
        <v>24</v>
      </c>
      <c r="CE35" s="100">
        <v>12067.199999999997</v>
      </c>
      <c r="CF35" s="100">
        <v>16.90255951656912</v>
      </c>
      <c r="CG35" s="100">
        <v>8498.6069249309512</v>
      </c>
      <c r="CH35" s="100">
        <v>23</v>
      </c>
      <c r="CI35" s="100">
        <v>11564.399999999998</v>
      </c>
      <c r="CJ35" s="100">
        <v>24.069466872443172</v>
      </c>
      <c r="CK35" s="100">
        <v>12102.127943464424</v>
      </c>
      <c r="CL35" s="100">
        <v>15</v>
      </c>
      <c r="CM35" s="100">
        <v>7541.9999999999982</v>
      </c>
      <c r="CN35" s="100">
        <v>22</v>
      </c>
      <c r="CO35" s="100">
        <v>11061.599999999999</v>
      </c>
      <c r="CP35" s="100">
        <v>23</v>
      </c>
      <c r="CQ35" s="100">
        <v>11564.399999999998</v>
      </c>
      <c r="CR35" s="100">
        <v>25.90080418833185</v>
      </c>
      <c r="CS35" s="100">
        <v>13022.924345893252</v>
      </c>
      <c r="CT35" s="100">
        <v>6.2659846547314579</v>
      </c>
      <c r="CU35" s="100">
        <v>3150.5370843989763</v>
      </c>
    </row>
    <row r="36" spans="2:99">
      <c r="C36" s="99" t="s">
        <v>202</v>
      </c>
      <c r="D36" s="100">
        <v>20</v>
      </c>
      <c r="E36" s="100">
        <v>15216</v>
      </c>
      <c r="F36" s="100">
        <v>14</v>
      </c>
      <c r="G36" s="100">
        <v>10651.199999999999</v>
      </c>
      <c r="H36" s="100">
        <v>21</v>
      </c>
      <c r="I36" s="100">
        <v>15976.8</v>
      </c>
      <c r="J36" s="100">
        <v>15</v>
      </c>
      <c r="K36" s="100">
        <v>11412</v>
      </c>
      <c r="L36" s="100">
        <v>17</v>
      </c>
      <c r="M36" s="100">
        <v>12933.599999999999</v>
      </c>
      <c r="N36" s="100">
        <v>14</v>
      </c>
      <c r="O36" s="100">
        <v>10651.199999999999</v>
      </c>
      <c r="P36" s="100">
        <v>14</v>
      </c>
      <c r="Q36" s="100">
        <v>10651.199999999999</v>
      </c>
      <c r="R36" s="100">
        <v>21</v>
      </c>
      <c r="S36" s="100">
        <v>15976.8</v>
      </c>
      <c r="T36" s="100">
        <v>14</v>
      </c>
      <c r="U36" s="100">
        <v>10651.199999999999</v>
      </c>
      <c r="V36" s="100">
        <v>23</v>
      </c>
      <c r="W36" s="100">
        <v>17498.399999999998</v>
      </c>
      <c r="X36" s="100">
        <v>18</v>
      </c>
      <c r="Y36" s="100">
        <v>13694.4</v>
      </c>
      <c r="Z36" s="100">
        <v>22</v>
      </c>
      <c r="AA36" s="100">
        <v>16737.599999999999</v>
      </c>
      <c r="AB36" s="100">
        <v>16</v>
      </c>
      <c r="AC36" s="100">
        <v>12172.8</v>
      </c>
      <c r="AD36" s="100">
        <v>19</v>
      </c>
      <c r="AE36" s="100">
        <v>14455.199999999999</v>
      </c>
      <c r="AF36" s="100">
        <v>14</v>
      </c>
      <c r="AG36" s="100">
        <v>10651.199999999999</v>
      </c>
      <c r="AH36" s="100">
        <v>26</v>
      </c>
      <c r="AI36" s="100">
        <v>19780.8</v>
      </c>
      <c r="AJ36" s="100">
        <v>20</v>
      </c>
      <c r="AK36" s="100">
        <v>15216</v>
      </c>
      <c r="AL36" s="100">
        <v>21</v>
      </c>
      <c r="AM36" s="100">
        <v>15976.8</v>
      </c>
      <c r="AN36" s="100">
        <v>17</v>
      </c>
      <c r="AO36" s="100">
        <v>12933.599999999999</v>
      </c>
      <c r="AP36" s="100">
        <v>23</v>
      </c>
      <c r="AQ36" s="100">
        <v>17498.399999999998</v>
      </c>
      <c r="AR36" s="100">
        <v>20</v>
      </c>
      <c r="AS36" s="100">
        <v>15216</v>
      </c>
      <c r="AT36" s="100">
        <v>19</v>
      </c>
      <c r="AU36" s="100">
        <v>14455.199999999999</v>
      </c>
      <c r="AV36" s="100">
        <v>17</v>
      </c>
      <c r="AW36" s="100">
        <v>12933.599999999999</v>
      </c>
      <c r="AX36" s="100">
        <v>18</v>
      </c>
      <c r="AY36" s="100">
        <v>13694.4</v>
      </c>
      <c r="AZ36" s="100">
        <v>17</v>
      </c>
      <c r="BA36" s="100">
        <v>12933.599999999999</v>
      </c>
      <c r="BB36" s="100">
        <v>18</v>
      </c>
      <c r="BC36" s="100">
        <v>13694.4</v>
      </c>
      <c r="BD36" s="100">
        <v>21</v>
      </c>
      <c r="BE36" s="100">
        <v>15976.8</v>
      </c>
      <c r="BF36" s="100">
        <v>15</v>
      </c>
      <c r="BG36" s="100">
        <v>11412</v>
      </c>
      <c r="BH36" s="100">
        <v>23</v>
      </c>
      <c r="BI36" s="100">
        <v>17498.399999999998</v>
      </c>
      <c r="BJ36" s="100">
        <v>25</v>
      </c>
      <c r="BK36" s="100">
        <v>19020</v>
      </c>
      <c r="BL36" s="100">
        <v>22</v>
      </c>
      <c r="BM36" s="100">
        <v>16737.599999999999</v>
      </c>
      <c r="BN36" s="100">
        <v>20</v>
      </c>
      <c r="BO36" s="100">
        <v>15216</v>
      </c>
      <c r="BP36" s="100">
        <v>21</v>
      </c>
      <c r="BQ36" s="100">
        <v>15976.8</v>
      </c>
      <c r="BR36" s="100">
        <v>22</v>
      </c>
      <c r="BS36" s="100">
        <v>16737.599999999999</v>
      </c>
      <c r="BT36" s="100">
        <v>21</v>
      </c>
      <c r="BU36" s="100">
        <v>15976.8</v>
      </c>
      <c r="BV36" s="100">
        <v>12.04251190431849</v>
      </c>
      <c r="BW36" s="100">
        <v>9161.9430568055068</v>
      </c>
      <c r="BX36" s="100">
        <v>24</v>
      </c>
      <c r="BY36" s="100">
        <v>18259.199999999997</v>
      </c>
      <c r="BZ36" s="100">
        <v>13.273789836274823</v>
      </c>
      <c r="CA36" s="100">
        <v>10098.699307437884</v>
      </c>
      <c r="CB36" s="100">
        <v>23</v>
      </c>
      <c r="CC36" s="100">
        <v>17498.399999999998</v>
      </c>
      <c r="CD36" s="100">
        <v>25</v>
      </c>
      <c r="CE36" s="100">
        <v>19020</v>
      </c>
      <c r="CF36" s="100">
        <v>18.512327089575706</v>
      </c>
      <c r="CG36" s="100">
        <v>14084.178449749195</v>
      </c>
      <c r="CH36" s="100">
        <v>19</v>
      </c>
      <c r="CI36" s="100">
        <v>14455.199999999999</v>
      </c>
      <c r="CJ36" s="100">
        <v>25.920964324169571</v>
      </c>
      <c r="CK36" s="100">
        <v>19720.66965782821</v>
      </c>
      <c r="CL36" s="100">
        <v>15</v>
      </c>
      <c r="CM36" s="100">
        <v>11412</v>
      </c>
      <c r="CN36" s="100">
        <v>20</v>
      </c>
      <c r="CO36" s="100">
        <v>15216</v>
      </c>
      <c r="CP36" s="100">
        <v>20</v>
      </c>
      <c r="CQ36" s="100">
        <v>15216</v>
      </c>
      <c r="CR36" s="100">
        <v>25.90080418833185</v>
      </c>
      <c r="CS36" s="100">
        <v>19705.33182648287</v>
      </c>
      <c r="CT36" s="100">
        <v>5.3708439897698215</v>
      </c>
      <c r="CU36" s="100">
        <v>4086.1381074168798</v>
      </c>
    </row>
    <row r="37" spans="2:99">
      <c r="B37" s="99" t="s">
        <v>128</v>
      </c>
      <c r="C37" s="99" t="s">
        <v>203</v>
      </c>
      <c r="D37" s="100">
        <v>19</v>
      </c>
      <c r="E37" s="100">
        <v>16347.6</v>
      </c>
      <c r="F37" s="100">
        <v>22</v>
      </c>
      <c r="G37" s="100">
        <v>18928.8</v>
      </c>
      <c r="H37" s="100">
        <v>20</v>
      </c>
      <c r="I37" s="100">
        <v>17208</v>
      </c>
      <c r="J37" s="100">
        <v>20</v>
      </c>
      <c r="K37" s="100">
        <v>17208</v>
      </c>
      <c r="L37" s="100">
        <v>27</v>
      </c>
      <c r="M37" s="100">
        <v>23230.799999999999</v>
      </c>
      <c r="N37" s="100">
        <v>23</v>
      </c>
      <c r="O37" s="100">
        <v>19789.2</v>
      </c>
      <c r="P37" s="100">
        <v>15</v>
      </c>
      <c r="Q37" s="100">
        <v>12906</v>
      </c>
      <c r="R37" s="100">
        <v>23</v>
      </c>
      <c r="S37" s="100">
        <v>19789.2</v>
      </c>
      <c r="T37" s="100">
        <v>26</v>
      </c>
      <c r="U37" s="100">
        <v>22370.399999999998</v>
      </c>
      <c r="V37" s="100">
        <v>23</v>
      </c>
      <c r="W37" s="100">
        <v>19789.2</v>
      </c>
      <c r="X37" s="100">
        <v>19</v>
      </c>
      <c r="Y37" s="100">
        <v>16347.6</v>
      </c>
      <c r="Z37" s="100">
        <v>14</v>
      </c>
      <c r="AA37" s="100">
        <v>12045.6</v>
      </c>
      <c r="AB37" s="100">
        <v>25</v>
      </c>
      <c r="AC37" s="100">
        <v>21510</v>
      </c>
      <c r="AD37" s="100">
        <v>28</v>
      </c>
      <c r="AE37" s="100">
        <v>24091.200000000001</v>
      </c>
      <c r="AF37" s="100">
        <v>17</v>
      </c>
      <c r="AG37" s="100">
        <v>14626.8</v>
      </c>
      <c r="AH37" s="100">
        <v>27</v>
      </c>
      <c r="AI37" s="100">
        <v>23230.799999999999</v>
      </c>
      <c r="AJ37" s="100">
        <v>16</v>
      </c>
      <c r="AK37" s="100">
        <v>13766.4</v>
      </c>
      <c r="AL37" s="100">
        <v>22</v>
      </c>
      <c r="AM37" s="100">
        <v>18928.8</v>
      </c>
      <c r="AN37" s="100">
        <v>24</v>
      </c>
      <c r="AO37" s="100">
        <v>20649.599999999999</v>
      </c>
      <c r="AP37" s="100">
        <v>26</v>
      </c>
      <c r="AQ37" s="100">
        <v>22370.399999999998</v>
      </c>
      <c r="AR37" s="100">
        <v>14</v>
      </c>
      <c r="AS37" s="100">
        <v>12045.6</v>
      </c>
      <c r="AT37" s="100">
        <v>25</v>
      </c>
      <c r="AU37" s="100">
        <v>21510</v>
      </c>
      <c r="AV37" s="100">
        <v>18</v>
      </c>
      <c r="AW37" s="100">
        <v>15487.199999999999</v>
      </c>
      <c r="AX37" s="100">
        <v>15</v>
      </c>
      <c r="AY37" s="100">
        <v>12906</v>
      </c>
      <c r="AZ37" s="100">
        <v>30</v>
      </c>
      <c r="BA37" s="100">
        <v>25812</v>
      </c>
      <c r="BB37" s="100">
        <v>22</v>
      </c>
      <c r="BC37" s="100">
        <v>18928.8</v>
      </c>
      <c r="BD37" s="100">
        <v>17</v>
      </c>
      <c r="BE37" s="100">
        <v>14626.8</v>
      </c>
      <c r="BF37" s="100">
        <v>18</v>
      </c>
      <c r="BG37" s="100">
        <v>15487.199999999999</v>
      </c>
      <c r="BH37" s="100">
        <v>20</v>
      </c>
      <c r="BI37" s="100">
        <v>17208</v>
      </c>
      <c r="BJ37" s="100">
        <v>21</v>
      </c>
      <c r="BK37" s="100">
        <v>18068.399999999998</v>
      </c>
      <c r="BL37" s="100">
        <v>21</v>
      </c>
      <c r="BM37" s="100">
        <v>18068.399999999998</v>
      </c>
      <c r="BN37" s="100">
        <v>22</v>
      </c>
      <c r="BO37" s="100">
        <v>18928.8</v>
      </c>
      <c r="BP37" s="100">
        <v>17</v>
      </c>
      <c r="BQ37" s="100">
        <v>14626.8</v>
      </c>
      <c r="BR37" s="100">
        <v>24</v>
      </c>
      <c r="BS37" s="100">
        <v>20649.599999999999</v>
      </c>
      <c r="BT37" s="100">
        <v>18</v>
      </c>
      <c r="BU37" s="100">
        <v>15487.199999999999</v>
      </c>
      <c r="BV37" s="100">
        <v>12.04251190431849</v>
      </c>
      <c r="BW37" s="100">
        <v>10361.377242475628</v>
      </c>
      <c r="BX37" s="100">
        <v>22</v>
      </c>
      <c r="BY37" s="100">
        <v>18928.8</v>
      </c>
      <c r="BZ37" s="100">
        <v>20.740296619179407</v>
      </c>
      <c r="CA37" s="100">
        <v>17844.951211141961</v>
      </c>
      <c r="CB37" s="100">
        <v>24</v>
      </c>
      <c r="CC37" s="100">
        <v>20649.599999999999</v>
      </c>
      <c r="CD37" s="100">
        <v>16</v>
      </c>
      <c r="CE37" s="100">
        <v>13766.4</v>
      </c>
      <c r="CF37" s="100">
        <v>20.926978449085581</v>
      </c>
      <c r="CG37" s="100">
        <v>18005.572257593234</v>
      </c>
      <c r="CH37" s="100">
        <v>23</v>
      </c>
      <c r="CI37" s="100">
        <v>19789.2</v>
      </c>
      <c r="CJ37" s="100">
        <v>19.440723243127174</v>
      </c>
      <c r="CK37" s="100">
        <v>16726.798278386621</v>
      </c>
      <c r="CL37" s="100">
        <v>16</v>
      </c>
      <c r="CM37" s="100">
        <v>13766.4</v>
      </c>
      <c r="CN37" s="100">
        <v>16</v>
      </c>
      <c r="CO37" s="100">
        <v>13766.4</v>
      </c>
      <c r="CP37" s="100">
        <v>28</v>
      </c>
      <c r="CQ37" s="100">
        <v>24091.200000000001</v>
      </c>
      <c r="CR37" s="100">
        <v>23.125718025296294</v>
      </c>
      <c r="CS37" s="100">
        <v>19897.36778896493</v>
      </c>
      <c r="CT37" s="100">
        <v>8.35464620630861</v>
      </c>
      <c r="CU37" s="100">
        <v>7188.3375959079276</v>
      </c>
    </row>
    <row r="38" spans="2:99">
      <c r="C38" s="99" t="s">
        <v>204</v>
      </c>
      <c r="D38" s="100">
        <v>20</v>
      </c>
      <c r="E38" s="100">
        <v>24840</v>
      </c>
      <c r="F38" s="100">
        <v>21</v>
      </c>
      <c r="G38" s="100">
        <v>26082</v>
      </c>
      <c r="H38" s="100">
        <v>21</v>
      </c>
      <c r="I38" s="100">
        <v>26082</v>
      </c>
      <c r="J38" s="100">
        <v>17</v>
      </c>
      <c r="K38" s="100">
        <v>21114</v>
      </c>
      <c r="L38" s="100">
        <v>24</v>
      </c>
      <c r="M38" s="100">
        <v>29808</v>
      </c>
      <c r="N38" s="100">
        <v>23</v>
      </c>
      <c r="O38" s="100">
        <v>28566</v>
      </c>
      <c r="P38" s="100">
        <v>13</v>
      </c>
      <c r="Q38" s="100">
        <v>16146</v>
      </c>
      <c r="R38" s="100">
        <v>22</v>
      </c>
      <c r="S38" s="100">
        <v>27324</v>
      </c>
      <c r="T38" s="100">
        <v>27</v>
      </c>
      <c r="U38" s="100">
        <v>33534</v>
      </c>
      <c r="V38" s="100">
        <v>23</v>
      </c>
      <c r="W38" s="100">
        <v>28566</v>
      </c>
      <c r="X38" s="100">
        <v>19</v>
      </c>
      <c r="Y38" s="100">
        <v>23598</v>
      </c>
      <c r="Z38" s="100">
        <v>16</v>
      </c>
      <c r="AA38" s="100">
        <v>19872</v>
      </c>
      <c r="AB38" s="100">
        <v>22</v>
      </c>
      <c r="AC38" s="100">
        <v>27324</v>
      </c>
      <c r="AD38" s="100">
        <v>27</v>
      </c>
      <c r="AE38" s="100">
        <v>33534</v>
      </c>
      <c r="AF38" s="100">
        <v>16</v>
      </c>
      <c r="AG38" s="100">
        <v>19872</v>
      </c>
      <c r="AH38" s="100">
        <v>26</v>
      </c>
      <c r="AI38" s="100">
        <v>32292</v>
      </c>
      <c r="AJ38" s="100">
        <v>15</v>
      </c>
      <c r="AK38" s="100">
        <v>18630</v>
      </c>
      <c r="AL38" s="100">
        <v>21</v>
      </c>
      <c r="AM38" s="100">
        <v>26082</v>
      </c>
      <c r="AN38" s="100">
        <v>20</v>
      </c>
      <c r="AO38" s="100">
        <v>24840</v>
      </c>
      <c r="AP38" s="100">
        <v>26</v>
      </c>
      <c r="AQ38" s="100">
        <v>32292</v>
      </c>
      <c r="AR38" s="100">
        <v>15</v>
      </c>
      <c r="AS38" s="100">
        <v>18630</v>
      </c>
      <c r="AT38" s="100">
        <v>21</v>
      </c>
      <c r="AU38" s="100">
        <v>26082</v>
      </c>
      <c r="AV38" s="100">
        <v>17</v>
      </c>
      <c r="AW38" s="100">
        <v>21114</v>
      </c>
      <c r="AX38" s="100">
        <v>14</v>
      </c>
      <c r="AY38" s="100">
        <v>17388</v>
      </c>
      <c r="AZ38" s="100">
        <v>25</v>
      </c>
      <c r="BA38" s="100">
        <v>31050</v>
      </c>
      <c r="BB38" s="100">
        <v>21</v>
      </c>
      <c r="BC38" s="100">
        <v>26082</v>
      </c>
      <c r="BD38" s="100">
        <v>14</v>
      </c>
      <c r="BE38" s="100">
        <v>17388</v>
      </c>
      <c r="BF38" s="100">
        <v>18</v>
      </c>
      <c r="BG38" s="100">
        <v>22356</v>
      </c>
      <c r="BH38" s="100">
        <v>18</v>
      </c>
      <c r="BI38" s="100">
        <v>22356</v>
      </c>
      <c r="BJ38" s="100">
        <v>17</v>
      </c>
      <c r="BK38" s="100">
        <v>21114</v>
      </c>
      <c r="BL38" s="100">
        <v>18</v>
      </c>
      <c r="BM38" s="100">
        <v>22356</v>
      </c>
      <c r="BN38" s="100">
        <v>21</v>
      </c>
      <c r="BO38" s="100">
        <v>26082</v>
      </c>
      <c r="BP38" s="100">
        <v>17</v>
      </c>
      <c r="BQ38" s="100">
        <v>21114</v>
      </c>
      <c r="BR38" s="100">
        <v>22</v>
      </c>
      <c r="BS38" s="100">
        <v>27324</v>
      </c>
      <c r="BT38" s="100">
        <v>19</v>
      </c>
      <c r="BU38" s="100">
        <v>23598</v>
      </c>
      <c r="BV38" s="100">
        <v>10.035426586932076</v>
      </c>
      <c r="BW38" s="100">
        <v>12463.999820969639</v>
      </c>
      <c r="BX38" s="100">
        <v>23</v>
      </c>
      <c r="BY38" s="100">
        <v>28566</v>
      </c>
      <c r="BZ38" s="100">
        <v>20.740296619179407</v>
      </c>
      <c r="CA38" s="100">
        <v>25759.448401020825</v>
      </c>
      <c r="CB38" s="100">
        <v>23</v>
      </c>
      <c r="CC38" s="100">
        <v>28566</v>
      </c>
      <c r="CD38" s="100">
        <v>16</v>
      </c>
      <c r="CE38" s="100">
        <v>19872</v>
      </c>
      <c r="CF38" s="100">
        <v>20.926978449085581</v>
      </c>
      <c r="CG38" s="100">
        <v>25991.307233764292</v>
      </c>
      <c r="CH38" s="100">
        <v>22</v>
      </c>
      <c r="CI38" s="100">
        <v>27324</v>
      </c>
      <c r="CJ38" s="100">
        <v>18.514974517263976</v>
      </c>
      <c r="CK38" s="100">
        <v>22995.598350441858</v>
      </c>
      <c r="CL38" s="100">
        <v>17</v>
      </c>
      <c r="CM38" s="100">
        <v>21114</v>
      </c>
      <c r="CN38" s="100">
        <v>15</v>
      </c>
      <c r="CO38" s="100">
        <v>18630</v>
      </c>
      <c r="CP38" s="100">
        <v>27</v>
      </c>
      <c r="CQ38" s="100">
        <v>33534</v>
      </c>
      <c r="CR38" s="100">
        <v>22.200689304284442</v>
      </c>
      <c r="CS38" s="100">
        <v>27573.256115921278</v>
      </c>
      <c r="CT38" s="100">
        <v>7.7578857630008518</v>
      </c>
      <c r="CU38" s="100">
        <v>9635.2941176470576</v>
      </c>
    </row>
    <row r="39" spans="2:99">
      <c r="C39" s="99" t="s">
        <v>205</v>
      </c>
      <c r="D39" s="100">
        <v>17</v>
      </c>
      <c r="E39" s="100">
        <v>24194.400000000001</v>
      </c>
      <c r="F39" s="100">
        <v>19</v>
      </c>
      <c r="G39" s="100">
        <v>27040.799999999999</v>
      </c>
      <c r="H39" s="100">
        <v>22</v>
      </c>
      <c r="I39" s="100">
        <v>31310.400000000001</v>
      </c>
      <c r="J39" s="100">
        <v>18</v>
      </c>
      <c r="K39" s="100">
        <v>25617.600000000002</v>
      </c>
      <c r="L39" s="100">
        <v>26</v>
      </c>
      <c r="M39" s="100">
        <v>37003.200000000004</v>
      </c>
      <c r="N39" s="100">
        <v>24</v>
      </c>
      <c r="O39" s="100">
        <v>34156.800000000003</v>
      </c>
      <c r="P39" s="100">
        <v>14</v>
      </c>
      <c r="Q39" s="100">
        <v>19924.8</v>
      </c>
      <c r="R39" s="100">
        <v>21</v>
      </c>
      <c r="S39" s="100">
        <v>29887.200000000001</v>
      </c>
      <c r="T39" s="100">
        <v>24</v>
      </c>
      <c r="U39" s="100">
        <v>34156.800000000003</v>
      </c>
      <c r="V39" s="100">
        <v>26</v>
      </c>
      <c r="W39" s="100">
        <v>37003.200000000004</v>
      </c>
      <c r="X39" s="100">
        <v>17</v>
      </c>
      <c r="Y39" s="100">
        <v>24194.400000000001</v>
      </c>
      <c r="Z39" s="100">
        <v>15</v>
      </c>
      <c r="AA39" s="100">
        <v>21348</v>
      </c>
      <c r="AB39" s="100">
        <v>22</v>
      </c>
      <c r="AC39" s="100">
        <v>31310.400000000001</v>
      </c>
      <c r="AD39" s="100">
        <v>26</v>
      </c>
      <c r="AE39" s="100">
        <v>37003.200000000004</v>
      </c>
      <c r="AF39" s="100">
        <v>15</v>
      </c>
      <c r="AG39" s="100">
        <v>21348</v>
      </c>
      <c r="AH39" s="100">
        <v>23</v>
      </c>
      <c r="AI39" s="100">
        <v>32733.600000000002</v>
      </c>
      <c r="AJ39" s="100">
        <v>14</v>
      </c>
      <c r="AK39" s="100">
        <v>19924.8</v>
      </c>
      <c r="AL39" s="100">
        <v>20</v>
      </c>
      <c r="AM39" s="100">
        <v>28464</v>
      </c>
      <c r="AN39" s="100">
        <v>21</v>
      </c>
      <c r="AO39" s="100">
        <v>29887.200000000001</v>
      </c>
      <c r="AP39" s="100">
        <v>24</v>
      </c>
      <c r="AQ39" s="100">
        <v>34156.800000000003</v>
      </c>
      <c r="AR39" s="100">
        <v>14</v>
      </c>
      <c r="AS39" s="100">
        <v>19924.8</v>
      </c>
      <c r="AT39" s="100">
        <v>21</v>
      </c>
      <c r="AU39" s="100">
        <v>29887.200000000001</v>
      </c>
      <c r="AV39" s="100">
        <v>17</v>
      </c>
      <c r="AW39" s="100">
        <v>24194.400000000001</v>
      </c>
      <c r="AX39" s="100">
        <v>14</v>
      </c>
      <c r="AY39" s="100">
        <v>19924.8</v>
      </c>
      <c r="AZ39" s="100">
        <v>26</v>
      </c>
      <c r="BA39" s="100">
        <v>37003.200000000004</v>
      </c>
      <c r="BB39" s="100">
        <v>22</v>
      </c>
      <c r="BC39" s="100">
        <v>31310.400000000001</v>
      </c>
      <c r="BD39" s="100">
        <v>16</v>
      </c>
      <c r="BE39" s="100">
        <v>22771.200000000001</v>
      </c>
      <c r="BF39" s="100">
        <v>17</v>
      </c>
      <c r="BG39" s="100">
        <v>24194.400000000001</v>
      </c>
      <c r="BH39" s="100">
        <v>16</v>
      </c>
      <c r="BI39" s="100">
        <v>22771.200000000001</v>
      </c>
      <c r="BJ39" s="100">
        <v>18</v>
      </c>
      <c r="BK39" s="100">
        <v>25617.600000000002</v>
      </c>
      <c r="BL39" s="100">
        <v>20</v>
      </c>
      <c r="BM39" s="100">
        <v>28464</v>
      </c>
      <c r="BN39" s="100">
        <v>18</v>
      </c>
      <c r="BO39" s="100">
        <v>25617.600000000002</v>
      </c>
      <c r="BP39" s="100">
        <v>15</v>
      </c>
      <c r="BQ39" s="100">
        <v>21348</v>
      </c>
      <c r="BR39" s="100">
        <v>23</v>
      </c>
      <c r="BS39" s="100">
        <v>32733.600000000002</v>
      </c>
      <c r="BT39" s="100">
        <v>20</v>
      </c>
      <c r="BU39" s="100">
        <v>28464</v>
      </c>
      <c r="BV39" s="100">
        <v>9.3663981478032703</v>
      </c>
      <c r="BW39" s="100">
        <v>13330.257843953616</v>
      </c>
      <c r="BX39" s="100">
        <v>21</v>
      </c>
      <c r="BY39" s="100">
        <v>29887.200000000001</v>
      </c>
      <c r="BZ39" s="100">
        <v>19.081072889645057</v>
      </c>
      <c r="CA39" s="100">
        <v>27156.182936542846</v>
      </c>
      <c r="CB39" s="100">
        <v>20</v>
      </c>
      <c r="CC39" s="100">
        <v>28464</v>
      </c>
      <c r="CD39" s="100">
        <v>15</v>
      </c>
      <c r="CE39" s="100">
        <v>21348</v>
      </c>
      <c r="CF39" s="100">
        <v>18.512327089575706</v>
      </c>
      <c r="CG39" s="100">
        <v>26346.743913884147</v>
      </c>
      <c r="CH39" s="100">
        <v>21</v>
      </c>
      <c r="CI39" s="100">
        <v>29887.200000000001</v>
      </c>
      <c r="CJ39" s="100">
        <v>16.663477065537581</v>
      </c>
      <c r="CK39" s="100">
        <v>23715.460559673087</v>
      </c>
      <c r="CL39" s="100">
        <v>16</v>
      </c>
      <c r="CM39" s="100">
        <v>22771.200000000001</v>
      </c>
      <c r="CN39" s="100">
        <v>14</v>
      </c>
      <c r="CO39" s="100">
        <v>19924.8</v>
      </c>
      <c r="CP39" s="100">
        <v>26</v>
      </c>
      <c r="CQ39" s="100">
        <v>37003.200000000004</v>
      </c>
      <c r="CR39" s="100">
        <v>20.350631862260741</v>
      </c>
      <c r="CS39" s="100">
        <v>28963.019266369487</v>
      </c>
      <c r="CT39" s="100">
        <v>7.7578857630008518</v>
      </c>
      <c r="CU39" s="100">
        <v>11041.023017902813</v>
      </c>
    </row>
    <row r="40" spans="2:99">
      <c r="C40" s="99" t="s">
        <v>206</v>
      </c>
      <c r="D40" s="100">
        <v>20</v>
      </c>
      <c r="E40" s="100">
        <v>14496</v>
      </c>
      <c r="F40" s="100">
        <v>20</v>
      </c>
      <c r="G40" s="100">
        <v>14496</v>
      </c>
      <c r="H40" s="100">
        <v>22</v>
      </c>
      <c r="I40" s="100">
        <v>15945.599999999999</v>
      </c>
      <c r="J40" s="100">
        <v>18</v>
      </c>
      <c r="K40" s="100">
        <v>13046.4</v>
      </c>
      <c r="L40" s="100">
        <v>27</v>
      </c>
      <c r="M40" s="100">
        <v>19569.599999999999</v>
      </c>
      <c r="N40" s="100">
        <v>26</v>
      </c>
      <c r="O40" s="100">
        <v>18844.8</v>
      </c>
      <c r="P40" s="100">
        <v>16</v>
      </c>
      <c r="Q40" s="100">
        <v>11596.8</v>
      </c>
      <c r="R40" s="100">
        <v>23</v>
      </c>
      <c r="S40" s="100">
        <v>16670.399999999998</v>
      </c>
      <c r="T40" s="100">
        <v>27</v>
      </c>
      <c r="U40" s="100">
        <v>19569.599999999999</v>
      </c>
      <c r="V40" s="100">
        <v>27</v>
      </c>
      <c r="W40" s="100">
        <v>19569.599999999999</v>
      </c>
      <c r="X40" s="100">
        <v>21</v>
      </c>
      <c r="Y40" s="100">
        <v>15220.8</v>
      </c>
      <c r="Z40" s="100">
        <v>14</v>
      </c>
      <c r="AA40" s="100">
        <v>10147.199999999999</v>
      </c>
      <c r="AB40" s="100">
        <v>25</v>
      </c>
      <c r="AC40" s="100">
        <v>18120</v>
      </c>
      <c r="AD40" s="100">
        <v>28</v>
      </c>
      <c r="AE40" s="100">
        <v>20294.399999999998</v>
      </c>
      <c r="AF40" s="100">
        <v>16</v>
      </c>
      <c r="AG40" s="100">
        <v>11596.8</v>
      </c>
      <c r="AH40" s="100">
        <v>25</v>
      </c>
      <c r="AI40" s="100">
        <v>18120</v>
      </c>
      <c r="AJ40" s="100">
        <v>15</v>
      </c>
      <c r="AK40" s="100">
        <v>10872</v>
      </c>
      <c r="AL40" s="100">
        <v>21</v>
      </c>
      <c r="AM40" s="100">
        <v>15220.8</v>
      </c>
      <c r="AN40" s="100">
        <v>22</v>
      </c>
      <c r="AO40" s="100">
        <v>15945.599999999999</v>
      </c>
      <c r="AP40" s="100">
        <v>25</v>
      </c>
      <c r="AQ40" s="100">
        <v>18120</v>
      </c>
      <c r="AR40" s="100">
        <v>15</v>
      </c>
      <c r="AS40" s="100">
        <v>10872</v>
      </c>
      <c r="AT40" s="100">
        <v>22</v>
      </c>
      <c r="AU40" s="100">
        <v>15945.599999999999</v>
      </c>
      <c r="AV40" s="100">
        <v>20</v>
      </c>
      <c r="AW40" s="100">
        <v>14496</v>
      </c>
      <c r="AX40" s="100">
        <v>16</v>
      </c>
      <c r="AY40" s="100">
        <v>11596.8</v>
      </c>
      <c r="AZ40" s="100">
        <v>28</v>
      </c>
      <c r="BA40" s="100">
        <v>20294.399999999998</v>
      </c>
      <c r="BB40" s="100">
        <v>23</v>
      </c>
      <c r="BC40" s="100">
        <v>16670.399999999998</v>
      </c>
      <c r="BD40" s="100">
        <v>16</v>
      </c>
      <c r="BE40" s="100">
        <v>11596.8</v>
      </c>
      <c r="BF40" s="100">
        <v>21</v>
      </c>
      <c r="BG40" s="100">
        <v>15220.8</v>
      </c>
      <c r="BH40" s="100">
        <v>20</v>
      </c>
      <c r="BI40" s="100">
        <v>14496</v>
      </c>
      <c r="BJ40" s="100">
        <v>18</v>
      </c>
      <c r="BK40" s="100">
        <v>13046.4</v>
      </c>
      <c r="BL40" s="100">
        <v>19</v>
      </c>
      <c r="BM40" s="100">
        <v>13771.199999999999</v>
      </c>
      <c r="BN40" s="100">
        <v>20</v>
      </c>
      <c r="BO40" s="100">
        <v>14496</v>
      </c>
      <c r="BP40" s="100">
        <v>19</v>
      </c>
      <c r="BQ40" s="100">
        <v>13771.199999999999</v>
      </c>
      <c r="BR40" s="100">
        <v>21</v>
      </c>
      <c r="BS40" s="100">
        <v>15220.8</v>
      </c>
      <c r="BT40" s="100">
        <v>18</v>
      </c>
      <c r="BU40" s="100">
        <v>13046.4</v>
      </c>
      <c r="BV40" s="100">
        <v>11.373483465189684</v>
      </c>
      <c r="BW40" s="100">
        <v>8243.5008155694832</v>
      </c>
      <c r="BX40" s="100">
        <v>26</v>
      </c>
      <c r="BY40" s="100">
        <v>18844.8</v>
      </c>
      <c r="BZ40" s="100">
        <v>20.740296619179407</v>
      </c>
      <c r="CA40" s="100">
        <v>15032.566989581233</v>
      </c>
      <c r="CB40" s="100">
        <v>22</v>
      </c>
      <c r="CC40" s="100">
        <v>15945.599999999999</v>
      </c>
      <c r="CD40" s="100">
        <v>15</v>
      </c>
      <c r="CE40" s="100">
        <v>10872</v>
      </c>
      <c r="CF40" s="100">
        <v>20.926978449085581</v>
      </c>
      <c r="CG40" s="100">
        <v>15167.873979897229</v>
      </c>
      <c r="CH40" s="100">
        <v>20</v>
      </c>
      <c r="CI40" s="100">
        <v>14496</v>
      </c>
      <c r="CJ40" s="100">
        <v>20.366471968990375</v>
      </c>
      <c r="CK40" s="100">
        <v>14761.618883124223</v>
      </c>
      <c r="CL40" s="100">
        <v>18</v>
      </c>
      <c r="CM40" s="100">
        <v>13046.4</v>
      </c>
      <c r="CN40" s="100">
        <v>14</v>
      </c>
      <c r="CO40" s="100">
        <v>10147.199999999999</v>
      </c>
      <c r="CP40" s="100">
        <v>29</v>
      </c>
      <c r="CQ40" s="100">
        <v>21019.199999999997</v>
      </c>
      <c r="CR40" s="100">
        <v>22.200689304284442</v>
      </c>
      <c r="CS40" s="100">
        <v>16091.059607745363</v>
      </c>
      <c r="CT40" s="100">
        <v>8.35464620630861</v>
      </c>
      <c r="CU40" s="100">
        <v>6055.4475703324797</v>
      </c>
    </row>
    <row r="41" spans="2:99">
      <c r="C41" s="99" t="s">
        <v>207</v>
      </c>
      <c r="D41" s="100">
        <v>18</v>
      </c>
      <c r="E41" s="100">
        <v>11880</v>
      </c>
      <c r="F41" s="100">
        <v>23</v>
      </c>
      <c r="G41" s="100">
        <v>15180</v>
      </c>
      <c r="H41" s="100">
        <v>24</v>
      </c>
      <c r="I41" s="100">
        <v>15840</v>
      </c>
      <c r="J41" s="100">
        <v>21</v>
      </c>
      <c r="K41" s="100">
        <v>13860</v>
      </c>
      <c r="L41" s="100">
        <v>26</v>
      </c>
      <c r="M41" s="100">
        <v>17160</v>
      </c>
      <c r="N41" s="100">
        <v>26</v>
      </c>
      <c r="O41" s="100">
        <v>17160</v>
      </c>
      <c r="P41" s="100">
        <v>13</v>
      </c>
      <c r="Q41" s="100">
        <v>8580</v>
      </c>
      <c r="R41" s="100">
        <v>22</v>
      </c>
      <c r="S41" s="100">
        <v>14520</v>
      </c>
      <c r="T41" s="100">
        <v>28</v>
      </c>
      <c r="U41" s="100">
        <v>18480</v>
      </c>
      <c r="V41" s="100">
        <v>25</v>
      </c>
      <c r="W41" s="100">
        <v>16500</v>
      </c>
      <c r="X41" s="100">
        <v>19</v>
      </c>
      <c r="Y41" s="100">
        <v>12540</v>
      </c>
      <c r="Z41" s="100">
        <v>14</v>
      </c>
      <c r="AA41" s="100">
        <v>9240</v>
      </c>
      <c r="AB41" s="100">
        <v>27</v>
      </c>
      <c r="AC41" s="100">
        <v>17820</v>
      </c>
      <c r="AD41" s="100">
        <v>26</v>
      </c>
      <c r="AE41" s="100">
        <v>17160</v>
      </c>
      <c r="AF41" s="100">
        <v>17</v>
      </c>
      <c r="AG41" s="100">
        <v>11220</v>
      </c>
      <c r="AH41" s="100">
        <v>24</v>
      </c>
      <c r="AI41" s="100">
        <v>15840</v>
      </c>
      <c r="AJ41" s="100">
        <v>17</v>
      </c>
      <c r="AK41" s="100">
        <v>11220</v>
      </c>
      <c r="AL41" s="100">
        <v>23</v>
      </c>
      <c r="AM41" s="100">
        <v>15180</v>
      </c>
      <c r="AN41" s="100">
        <v>22</v>
      </c>
      <c r="AO41" s="100">
        <v>14520</v>
      </c>
      <c r="AP41" s="100">
        <v>25</v>
      </c>
      <c r="AQ41" s="100">
        <v>16500</v>
      </c>
      <c r="AR41" s="100">
        <v>15</v>
      </c>
      <c r="AS41" s="100">
        <v>9900</v>
      </c>
      <c r="AT41" s="100">
        <v>21</v>
      </c>
      <c r="AU41" s="100">
        <v>13860</v>
      </c>
      <c r="AV41" s="100">
        <v>20</v>
      </c>
      <c r="AW41" s="100">
        <v>13200</v>
      </c>
      <c r="AX41" s="100">
        <v>14</v>
      </c>
      <c r="AY41" s="100">
        <v>9240</v>
      </c>
      <c r="AZ41" s="100">
        <v>29</v>
      </c>
      <c r="BA41" s="100">
        <v>19140</v>
      </c>
      <c r="BB41" s="100">
        <v>24</v>
      </c>
      <c r="BC41" s="100">
        <v>15840</v>
      </c>
      <c r="BD41" s="100">
        <v>16</v>
      </c>
      <c r="BE41" s="100">
        <v>10560</v>
      </c>
      <c r="BF41" s="100">
        <v>18</v>
      </c>
      <c r="BG41" s="100">
        <v>11880</v>
      </c>
      <c r="BH41" s="100">
        <v>20</v>
      </c>
      <c r="BI41" s="100">
        <v>13200</v>
      </c>
      <c r="BJ41" s="100">
        <v>20</v>
      </c>
      <c r="BK41" s="100">
        <v>13200</v>
      </c>
      <c r="BL41" s="100">
        <v>21</v>
      </c>
      <c r="BM41" s="100">
        <v>13860</v>
      </c>
      <c r="BN41" s="100">
        <v>22</v>
      </c>
      <c r="BO41" s="100">
        <v>14520</v>
      </c>
      <c r="BP41" s="100">
        <v>17</v>
      </c>
      <c r="BQ41" s="100">
        <v>11220</v>
      </c>
      <c r="BR41" s="100">
        <v>24</v>
      </c>
      <c r="BS41" s="100">
        <v>15840</v>
      </c>
      <c r="BT41" s="100">
        <v>21</v>
      </c>
      <c r="BU41" s="100">
        <v>13860</v>
      </c>
      <c r="BV41" s="100">
        <v>12.711540343447295</v>
      </c>
      <c r="BW41" s="100">
        <v>8389.6166266752152</v>
      </c>
      <c r="BX41" s="100">
        <v>22</v>
      </c>
      <c r="BY41" s="100">
        <v>14520</v>
      </c>
      <c r="BZ41" s="100">
        <v>19.91068475441223</v>
      </c>
      <c r="CA41" s="100">
        <v>13141.051937912072</v>
      </c>
      <c r="CB41" s="100">
        <v>23</v>
      </c>
      <c r="CC41" s="100">
        <v>15180</v>
      </c>
      <c r="CD41" s="100">
        <v>18</v>
      </c>
      <c r="CE41" s="100">
        <v>11880</v>
      </c>
      <c r="CF41" s="100">
        <v>18.512327089575706</v>
      </c>
      <c r="CG41" s="100">
        <v>12218.135879119965</v>
      </c>
      <c r="CH41" s="100">
        <v>20</v>
      </c>
      <c r="CI41" s="100">
        <v>13200</v>
      </c>
      <c r="CJ41" s="100">
        <v>17.589225791400779</v>
      </c>
      <c r="CK41" s="100">
        <v>11608.889022324514</v>
      </c>
      <c r="CL41" s="100">
        <v>15</v>
      </c>
      <c r="CM41" s="100">
        <v>9900</v>
      </c>
      <c r="CN41" s="100">
        <v>14</v>
      </c>
      <c r="CO41" s="100">
        <v>9240</v>
      </c>
      <c r="CP41" s="100">
        <v>28</v>
      </c>
      <c r="CQ41" s="100">
        <v>18480</v>
      </c>
      <c r="CR41" s="100">
        <v>23.125718025296294</v>
      </c>
      <c r="CS41" s="100">
        <v>15262.973896695554</v>
      </c>
      <c r="CT41" s="100">
        <v>7.7578857630008518</v>
      </c>
      <c r="CU41" s="100">
        <v>5120.2046035805624</v>
      </c>
    </row>
    <row r="42" spans="2:99">
      <c r="C42" s="99" t="s">
        <v>208</v>
      </c>
      <c r="D42" s="100">
        <v>20</v>
      </c>
      <c r="E42" s="100">
        <v>16920</v>
      </c>
      <c r="F42" s="100">
        <v>23</v>
      </c>
      <c r="G42" s="100">
        <v>19458</v>
      </c>
      <c r="H42" s="100">
        <v>20</v>
      </c>
      <c r="I42" s="100">
        <v>16920</v>
      </c>
      <c r="J42" s="100">
        <v>20</v>
      </c>
      <c r="K42" s="100">
        <v>16920</v>
      </c>
      <c r="L42" s="100">
        <v>25</v>
      </c>
      <c r="M42" s="100">
        <v>21150</v>
      </c>
      <c r="N42" s="100">
        <v>24</v>
      </c>
      <c r="O42" s="100">
        <v>20304</v>
      </c>
      <c r="P42" s="100">
        <v>14</v>
      </c>
      <c r="Q42" s="100">
        <v>11844</v>
      </c>
      <c r="R42" s="100">
        <v>25</v>
      </c>
      <c r="S42" s="100">
        <v>21150</v>
      </c>
      <c r="T42" s="100">
        <v>30</v>
      </c>
      <c r="U42" s="100">
        <v>25380</v>
      </c>
      <c r="V42" s="100">
        <v>25</v>
      </c>
      <c r="W42" s="100">
        <v>21150</v>
      </c>
      <c r="X42" s="100">
        <v>18</v>
      </c>
      <c r="Y42" s="100">
        <v>15228</v>
      </c>
      <c r="Z42" s="100">
        <v>17</v>
      </c>
      <c r="AA42" s="100">
        <v>14382</v>
      </c>
      <c r="AB42" s="100">
        <v>23</v>
      </c>
      <c r="AC42" s="100">
        <v>19458</v>
      </c>
      <c r="AD42" s="100">
        <v>30</v>
      </c>
      <c r="AE42" s="100">
        <v>25380</v>
      </c>
      <c r="AF42" s="100">
        <v>15</v>
      </c>
      <c r="AG42" s="100">
        <v>12690</v>
      </c>
      <c r="AH42" s="100">
        <v>27</v>
      </c>
      <c r="AI42" s="100">
        <v>22842</v>
      </c>
      <c r="AJ42" s="100">
        <v>16</v>
      </c>
      <c r="AK42" s="100">
        <v>13536</v>
      </c>
      <c r="AL42" s="100">
        <v>24</v>
      </c>
      <c r="AM42" s="100">
        <v>20304</v>
      </c>
      <c r="AN42" s="100">
        <v>24</v>
      </c>
      <c r="AO42" s="100">
        <v>20304</v>
      </c>
      <c r="AP42" s="100">
        <v>24</v>
      </c>
      <c r="AQ42" s="100">
        <v>20304</v>
      </c>
      <c r="AR42" s="100">
        <v>13</v>
      </c>
      <c r="AS42" s="100">
        <v>10998</v>
      </c>
      <c r="AT42" s="100">
        <v>22</v>
      </c>
      <c r="AU42" s="100">
        <v>18612</v>
      </c>
      <c r="AV42" s="100">
        <v>17</v>
      </c>
      <c r="AW42" s="100">
        <v>14382</v>
      </c>
      <c r="AX42" s="100">
        <v>15</v>
      </c>
      <c r="AY42" s="100">
        <v>12690</v>
      </c>
      <c r="AZ42" s="100">
        <v>27</v>
      </c>
      <c r="BA42" s="100">
        <v>22842</v>
      </c>
      <c r="BB42" s="100">
        <v>22</v>
      </c>
      <c r="BC42" s="100">
        <v>18612</v>
      </c>
      <c r="BD42" s="100">
        <v>14</v>
      </c>
      <c r="BE42" s="100">
        <v>11844</v>
      </c>
      <c r="BF42" s="100">
        <v>18</v>
      </c>
      <c r="BG42" s="100">
        <v>15228</v>
      </c>
      <c r="BH42" s="100">
        <v>17</v>
      </c>
      <c r="BI42" s="100">
        <v>14382</v>
      </c>
      <c r="BJ42" s="100">
        <v>19</v>
      </c>
      <c r="BK42" s="100">
        <v>16074</v>
      </c>
      <c r="BL42" s="100">
        <v>20</v>
      </c>
      <c r="BM42" s="100">
        <v>16920</v>
      </c>
      <c r="BN42" s="100">
        <v>21</v>
      </c>
      <c r="BO42" s="100">
        <v>17766</v>
      </c>
      <c r="BP42" s="100">
        <v>19</v>
      </c>
      <c r="BQ42" s="100">
        <v>16074</v>
      </c>
      <c r="BR42" s="100">
        <v>25</v>
      </c>
      <c r="BS42" s="100">
        <v>21150</v>
      </c>
      <c r="BT42" s="100">
        <v>17</v>
      </c>
      <c r="BU42" s="100">
        <v>14382</v>
      </c>
      <c r="BV42" s="100">
        <v>10.035426586932076</v>
      </c>
      <c r="BW42" s="100">
        <v>8489.9708925445357</v>
      </c>
      <c r="BX42" s="100">
        <v>26</v>
      </c>
      <c r="BY42" s="100">
        <v>21996</v>
      </c>
      <c r="BZ42" s="100">
        <v>19.081072889645057</v>
      </c>
      <c r="CA42" s="100">
        <v>16142.587664639717</v>
      </c>
      <c r="CB42" s="100">
        <v>22</v>
      </c>
      <c r="CC42" s="100">
        <v>18612</v>
      </c>
      <c r="CD42" s="100">
        <v>17</v>
      </c>
      <c r="CE42" s="100">
        <v>14382</v>
      </c>
      <c r="CF42" s="100">
        <v>19.317210876078995</v>
      </c>
      <c r="CG42" s="100">
        <v>16342.36040116283</v>
      </c>
      <c r="CH42" s="100">
        <v>21</v>
      </c>
      <c r="CI42" s="100">
        <v>17766</v>
      </c>
      <c r="CJ42" s="100">
        <v>20.366471968990375</v>
      </c>
      <c r="CK42" s="100">
        <v>17230.035285765858</v>
      </c>
      <c r="CL42" s="100">
        <v>17</v>
      </c>
      <c r="CM42" s="100">
        <v>14382</v>
      </c>
      <c r="CN42" s="100">
        <v>16</v>
      </c>
      <c r="CO42" s="100">
        <v>13536</v>
      </c>
      <c r="CP42" s="100">
        <v>26</v>
      </c>
      <c r="CQ42" s="100">
        <v>21996</v>
      </c>
      <c r="CR42" s="100">
        <v>22.200689304284442</v>
      </c>
      <c r="CS42" s="100">
        <v>18781.783151424639</v>
      </c>
      <c r="CT42" s="100">
        <v>8.0562659846547309</v>
      </c>
      <c r="CU42" s="100">
        <v>6815.6010230179027</v>
      </c>
    </row>
    <row r="43" spans="2:99">
      <c r="C43" s="99" t="s">
        <v>209</v>
      </c>
      <c r="D43" s="100">
        <v>20</v>
      </c>
      <c r="E43" s="100">
        <v>20448</v>
      </c>
      <c r="F43" s="100">
        <v>23</v>
      </c>
      <c r="G43" s="100">
        <v>23515.200000000001</v>
      </c>
      <c r="H43" s="100">
        <v>19</v>
      </c>
      <c r="I43" s="100">
        <v>19425.599999999999</v>
      </c>
      <c r="J43" s="100">
        <v>18</v>
      </c>
      <c r="K43" s="100">
        <v>18403.2</v>
      </c>
      <c r="L43" s="100">
        <v>22</v>
      </c>
      <c r="M43" s="100">
        <v>22492.799999999999</v>
      </c>
      <c r="N43" s="100">
        <v>26</v>
      </c>
      <c r="O43" s="100">
        <v>26582.399999999998</v>
      </c>
      <c r="P43" s="100">
        <v>13</v>
      </c>
      <c r="Q43" s="100">
        <v>13291.199999999999</v>
      </c>
      <c r="R43" s="100">
        <v>24</v>
      </c>
      <c r="S43" s="100">
        <v>24537.599999999999</v>
      </c>
      <c r="T43" s="100">
        <v>27</v>
      </c>
      <c r="U43" s="100">
        <v>27604.799999999999</v>
      </c>
      <c r="V43" s="100">
        <v>23</v>
      </c>
      <c r="W43" s="100">
        <v>23515.200000000001</v>
      </c>
      <c r="X43" s="100">
        <v>19</v>
      </c>
      <c r="Y43" s="100">
        <v>19425.599999999999</v>
      </c>
      <c r="Z43" s="100">
        <v>16</v>
      </c>
      <c r="AA43" s="100">
        <v>16358.4</v>
      </c>
      <c r="AB43" s="100">
        <v>25</v>
      </c>
      <c r="AC43" s="100">
        <v>25560</v>
      </c>
      <c r="AD43" s="100">
        <v>27</v>
      </c>
      <c r="AE43" s="100">
        <v>27604.799999999999</v>
      </c>
      <c r="AF43" s="100">
        <v>17</v>
      </c>
      <c r="AG43" s="100">
        <v>17380.8</v>
      </c>
      <c r="AH43" s="100">
        <v>24</v>
      </c>
      <c r="AI43" s="100">
        <v>24537.599999999999</v>
      </c>
      <c r="AJ43" s="100">
        <v>15</v>
      </c>
      <c r="AK43" s="100">
        <v>15336</v>
      </c>
      <c r="AL43" s="100">
        <v>21</v>
      </c>
      <c r="AM43" s="100">
        <v>21470.399999999998</v>
      </c>
      <c r="AN43" s="100">
        <v>22</v>
      </c>
      <c r="AO43" s="100">
        <v>22492.799999999999</v>
      </c>
      <c r="AP43" s="100">
        <v>24</v>
      </c>
      <c r="AQ43" s="100">
        <v>24537.599999999999</v>
      </c>
      <c r="AR43" s="100">
        <v>15</v>
      </c>
      <c r="AS43" s="100">
        <v>15336</v>
      </c>
      <c r="AT43" s="100">
        <v>24</v>
      </c>
      <c r="AU43" s="100">
        <v>24537.599999999999</v>
      </c>
      <c r="AV43" s="100">
        <v>18</v>
      </c>
      <c r="AW43" s="100">
        <v>18403.2</v>
      </c>
      <c r="AX43" s="100">
        <v>14</v>
      </c>
      <c r="AY43" s="100">
        <v>14313.6</v>
      </c>
      <c r="AZ43" s="100">
        <v>27</v>
      </c>
      <c r="BA43" s="100">
        <v>27604.799999999999</v>
      </c>
      <c r="BB43" s="100">
        <v>23</v>
      </c>
      <c r="BC43" s="100">
        <v>23515.200000000001</v>
      </c>
      <c r="BD43" s="100">
        <v>15</v>
      </c>
      <c r="BE43" s="100">
        <v>15336</v>
      </c>
      <c r="BF43" s="100">
        <v>19</v>
      </c>
      <c r="BG43" s="100">
        <v>19425.599999999999</v>
      </c>
      <c r="BH43" s="100">
        <v>19</v>
      </c>
      <c r="BI43" s="100">
        <v>19425.599999999999</v>
      </c>
      <c r="BJ43" s="100">
        <v>18</v>
      </c>
      <c r="BK43" s="100">
        <v>18403.2</v>
      </c>
      <c r="BL43" s="100">
        <v>20</v>
      </c>
      <c r="BM43" s="100">
        <v>20448</v>
      </c>
      <c r="BN43" s="100">
        <v>19</v>
      </c>
      <c r="BO43" s="100">
        <v>19425.599999999999</v>
      </c>
      <c r="BP43" s="100">
        <v>18</v>
      </c>
      <c r="BQ43" s="100">
        <v>18403.2</v>
      </c>
      <c r="BR43" s="100">
        <v>21</v>
      </c>
      <c r="BS43" s="100">
        <v>21470.399999999998</v>
      </c>
      <c r="BT43" s="100">
        <v>19</v>
      </c>
      <c r="BU43" s="100">
        <v>19425.599999999999</v>
      </c>
      <c r="BV43" s="100">
        <v>12.04251190431849</v>
      </c>
      <c r="BW43" s="100">
        <v>12312.264170975224</v>
      </c>
      <c r="BX43" s="100">
        <v>22</v>
      </c>
      <c r="BY43" s="100">
        <v>22492.799999999999</v>
      </c>
      <c r="BZ43" s="100">
        <v>19.91068475441223</v>
      </c>
      <c r="CA43" s="100">
        <v>20356.684092911062</v>
      </c>
      <c r="CB43" s="100">
        <v>23</v>
      </c>
      <c r="CC43" s="100">
        <v>23515.200000000001</v>
      </c>
      <c r="CD43" s="100">
        <v>16</v>
      </c>
      <c r="CE43" s="100">
        <v>16358.4</v>
      </c>
      <c r="CF43" s="100">
        <v>20.926978449085581</v>
      </c>
      <c r="CG43" s="100">
        <v>21395.742766345098</v>
      </c>
      <c r="CH43" s="100">
        <v>19</v>
      </c>
      <c r="CI43" s="100">
        <v>19425.599999999999</v>
      </c>
      <c r="CJ43" s="100">
        <v>19.440723243127174</v>
      </c>
      <c r="CK43" s="100">
        <v>19876.19544377322</v>
      </c>
      <c r="CL43" s="100">
        <v>16</v>
      </c>
      <c r="CM43" s="100">
        <v>16358.4</v>
      </c>
      <c r="CN43" s="100">
        <v>15</v>
      </c>
      <c r="CO43" s="100">
        <v>15336</v>
      </c>
      <c r="CP43" s="100">
        <v>28</v>
      </c>
      <c r="CQ43" s="100">
        <v>28627.200000000001</v>
      </c>
      <c r="CR43" s="100">
        <v>22.200689304284442</v>
      </c>
      <c r="CS43" s="100">
        <v>22697.984744700414</v>
      </c>
      <c r="CT43" s="100">
        <v>9.2497868712702473</v>
      </c>
      <c r="CU43" s="100">
        <v>9456.9820971867011</v>
      </c>
    </row>
    <row r="44" spans="2:99">
      <c r="C44" s="99" t="s">
        <v>210</v>
      </c>
      <c r="D44" s="100">
        <v>21</v>
      </c>
      <c r="E44" s="100">
        <v>21470.399999999998</v>
      </c>
      <c r="F44" s="100">
        <v>20</v>
      </c>
      <c r="G44" s="100">
        <v>20448</v>
      </c>
      <c r="H44" s="100">
        <v>20</v>
      </c>
      <c r="I44" s="100">
        <v>20448</v>
      </c>
      <c r="J44" s="100">
        <v>18</v>
      </c>
      <c r="K44" s="100">
        <v>18403.2</v>
      </c>
      <c r="L44" s="100">
        <v>23</v>
      </c>
      <c r="M44" s="100">
        <v>23515.200000000001</v>
      </c>
      <c r="N44" s="100">
        <v>22</v>
      </c>
      <c r="O44" s="100">
        <v>22492.799999999999</v>
      </c>
      <c r="P44" s="100">
        <v>14</v>
      </c>
      <c r="Q44" s="100">
        <v>14313.6</v>
      </c>
      <c r="R44" s="100">
        <v>24</v>
      </c>
      <c r="S44" s="100">
        <v>24537.599999999999</v>
      </c>
      <c r="T44" s="100">
        <v>27</v>
      </c>
      <c r="U44" s="100">
        <v>27604.799999999999</v>
      </c>
      <c r="V44" s="100">
        <v>23</v>
      </c>
      <c r="W44" s="100">
        <v>23515.200000000001</v>
      </c>
      <c r="X44" s="100">
        <v>19</v>
      </c>
      <c r="Y44" s="100">
        <v>19425.599999999999</v>
      </c>
      <c r="Z44" s="100">
        <v>16</v>
      </c>
      <c r="AA44" s="100">
        <v>16358.4</v>
      </c>
      <c r="AB44" s="100">
        <v>22</v>
      </c>
      <c r="AC44" s="100">
        <v>22492.799999999999</v>
      </c>
      <c r="AD44" s="100">
        <v>27</v>
      </c>
      <c r="AE44" s="100">
        <v>27604.799999999999</v>
      </c>
      <c r="AF44" s="100">
        <v>17</v>
      </c>
      <c r="AG44" s="100">
        <v>17380.8</v>
      </c>
      <c r="AH44" s="100">
        <v>24</v>
      </c>
      <c r="AI44" s="100">
        <v>24537.599999999999</v>
      </c>
      <c r="AJ44" s="100">
        <v>16</v>
      </c>
      <c r="AK44" s="100">
        <v>16358.4</v>
      </c>
      <c r="AL44" s="100">
        <v>22</v>
      </c>
      <c r="AM44" s="100">
        <v>22492.799999999999</v>
      </c>
      <c r="AN44" s="100">
        <v>21</v>
      </c>
      <c r="AO44" s="100">
        <v>21470.399999999998</v>
      </c>
      <c r="AP44" s="100">
        <v>27</v>
      </c>
      <c r="AQ44" s="100">
        <v>27604.799999999999</v>
      </c>
      <c r="AR44" s="100">
        <v>15</v>
      </c>
      <c r="AS44" s="100">
        <v>15336</v>
      </c>
      <c r="AT44" s="100">
        <v>21</v>
      </c>
      <c r="AU44" s="100">
        <v>21470.399999999998</v>
      </c>
      <c r="AV44" s="100">
        <v>17</v>
      </c>
      <c r="AW44" s="100">
        <v>17380.8</v>
      </c>
      <c r="AX44" s="100">
        <v>14</v>
      </c>
      <c r="AY44" s="100">
        <v>14313.6</v>
      </c>
      <c r="AZ44" s="100">
        <v>30</v>
      </c>
      <c r="BA44" s="100">
        <v>30672</v>
      </c>
      <c r="BB44" s="100">
        <v>24</v>
      </c>
      <c r="BC44" s="100">
        <v>24537.599999999999</v>
      </c>
      <c r="BD44" s="100">
        <v>15</v>
      </c>
      <c r="BE44" s="100">
        <v>15336</v>
      </c>
      <c r="BF44" s="100">
        <v>19</v>
      </c>
      <c r="BG44" s="100">
        <v>19425.599999999999</v>
      </c>
      <c r="BH44" s="100">
        <v>18</v>
      </c>
      <c r="BI44" s="100">
        <v>18403.2</v>
      </c>
      <c r="BJ44" s="100">
        <v>18</v>
      </c>
      <c r="BK44" s="100">
        <v>18403.2</v>
      </c>
      <c r="BL44" s="100">
        <v>20</v>
      </c>
      <c r="BM44" s="100">
        <v>20448</v>
      </c>
      <c r="BN44" s="100">
        <v>21</v>
      </c>
      <c r="BO44" s="100">
        <v>21470.399999999998</v>
      </c>
      <c r="BP44" s="100">
        <v>17</v>
      </c>
      <c r="BQ44" s="100">
        <v>17380.8</v>
      </c>
      <c r="BR44" s="100">
        <v>23</v>
      </c>
      <c r="BS44" s="100">
        <v>23515.200000000001</v>
      </c>
      <c r="BT44" s="100">
        <v>17</v>
      </c>
      <c r="BU44" s="100">
        <v>17380.8</v>
      </c>
      <c r="BV44" s="100">
        <v>10.704455026060881</v>
      </c>
      <c r="BW44" s="100">
        <v>10944.234818644645</v>
      </c>
      <c r="BX44" s="100">
        <v>22</v>
      </c>
      <c r="BY44" s="100">
        <v>22492.799999999999</v>
      </c>
      <c r="BZ44" s="100">
        <v>19.91068475441223</v>
      </c>
      <c r="CA44" s="100">
        <v>20356.684092911062</v>
      </c>
      <c r="CB44" s="100">
        <v>24</v>
      </c>
      <c r="CC44" s="100">
        <v>24537.599999999999</v>
      </c>
      <c r="CD44" s="100">
        <v>17</v>
      </c>
      <c r="CE44" s="100">
        <v>17380.8</v>
      </c>
      <c r="CF44" s="100">
        <v>19.317210876078995</v>
      </c>
      <c r="CG44" s="100">
        <v>19749.916399703165</v>
      </c>
      <c r="CH44" s="100">
        <v>20</v>
      </c>
      <c r="CI44" s="100">
        <v>20448</v>
      </c>
      <c r="CJ44" s="100">
        <v>17.589225791400779</v>
      </c>
      <c r="CK44" s="100">
        <v>17983.224449128156</v>
      </c>
      <c r="CL44" s="100">
        <v>18</v>
      </c>
      <c r="CM44" s="100">
        <v>18403.2</v>
      </c>
      <c r="CN44" s="100">
        <v>14</v>
      </c>
      <c r="CO44" s="100">
        <v>14313.6</v>
      </c>
      <c r="CP44" s="100">
        <v>25</v>
      </c>
      <c r="CQ44" s="100">
        <v>25560</v>
      </c>
      <c r="CR44" s="100">
        <v>22.200689304284442</v>
      </c>
      <c r="CS44" s="100">
        <v>22697.984744700414</v>
      </c>
      <c r="CT44" s="100">
        <v>8.35464620630861</v>
      </c>
      <c r="CU44" s="100">
        <v>8541.7902813299224</v>
      </c>
    </row>
    <row r="45" spans="2:99">
      <c r="C45" s="99" t="s">
        <v>211</v>
      </c>
      <c r="D45" s="100">
        <v>18</v>
      </c>
      <c r="E45" s="100">
        <v>22485.600000000002</v>
      </c>
      <c r="F45" s="100">
        <v>20</v>
      </c>
      <c r="G45" s="100">
        <v>24984</v>
      </c>
      <c r="H45" s="100">
        <v>20</v>
      </c>
      <c r="I45" s="100">
        <v>24984</v>
      </c>
      <c r="J45" s="100">
        <v>18</v>
      </c>
      <c r="K45" s="100">
        <v>22485.600000000002</v>
      </c>
      <c r="L45" s="100">
        <v>24</v>
      </c>
      <c r="M45" s="100">
        <v>29980.800000000003</v>
      </c>
      <c r="N45" s="100">
        <v>25</v>
      </c>
      <c r="O45" s="100">
        <v>31230</v>
      </c>
      <c r="P45" s="100">
        <v>13</v>
      </c>
      <c r="Q45" s="100">
        <v>16239.6</v>
      </c>
      <c r="R45" s="100">
        <v>24</v>
      </c>
      <c r="S45" s="100">
        <v>29980.800000000003</v>
      </c>
      <c r="T45" s="100">
        <v>26</v>
      </c>
      <c r="U45" s="100">
        <v>32479.200000000001</v>
      </c>
      <c r="V45" s="100">
        <v>22</v>
      </c>
      <c r="W45" s="100">
        <v>27482.400000000001</v>
      </c>
      <c r="X45" s="100">
        <v>19</v>
      </c>
      <c r="Y45" s="100">
        <v>23734.799999999999</v>
      </c>
      <c r="Z45" s="100">
        <v>16</v>
      </c>
      <c r="AA45" s="100">
        <v>19987.2</v>
      </c>
      <c r="AB45" s="100">
        <v>23</v>
      </c>
      <c r="AC45" s="100">
        <v>28731.600000000002</v>
      </c>
      <c r="AD45" s="100">
        <v>25</v>
      </c>
      <c r="AE45" s="100">
        <v>31230</v>
      </c>
      <c r="AF45" s="100">
        <v>16</v>
      </c>
      <c r="AG45" s="100">
        <v>19987.2</v>
      </c>
      <c r="AH45" s="100">
        <v>25</v>
      </c>
      <c r="AI45" s="100">
        <v>31230</v>
      </c>
      <c r="AJ45" s="100">
        <v>15</v>
      </c>
      <c r="AK45" s="100">
        <v>18738</v>
      </c>
      <c r="AL45" s="100">
        <v>20</v>
      </c>
      <c r="AM45" s="100">
        <v>24984</v>
      </c>
      <c r="AN45" s="100">
        <v>20</v>
      </c>
      <c r="AO45" s="100">
        <v>24984</v>
      </c>
      <c r="AP45" s="100">
        <v>25</v>
      </c>
      <c r="AQ45" s="100">
        <v>31230</v>
      </c>
      <c r="AR45" s="100">
        <v>13</v>
      </c>
      <c r="AS45" s="100">
        <v>16239.6</v>
      </c>
      <c r="AT45" s="100">
        <v>23</v>
      </c>
      <c r="AU45" s="100">
        <v>28731.600000000002</v>
      </c>
      <c r="AV45" s="100">
        <v>18</v>
      </c>
      <c r="AW45" s="100">
        <v>22485.600000000002</v>
      </c>
      <c r="AX45" s="100">
        <v>15</v>
      </c>
      <c r="AY45" s="100">
        <v>18738</v>
      </c>
      <c r="AZ45" s="100">
        <v>26</v>
      </c>
      <c r="BA45" s="100">
        <v>32479.200000000001</v>
      </c>
      <c r="BB45" s="100">
        <v>22</v>
      </c>
      <c r="BC45" s="100">
        <v>27482.400000000001</v>
      </c>
      <c r="BD45" s="100">
        <v>17</v>
      </c>
      <c r="BE45" s="100">
        <v>21236.400000000001</v>
      </c>
      <c r="BF45" s="100">
        <v>21</v>
      </c>
      <c r="BG45" s="100">
        <v>26233.200000000001</v>
      </c>
      <c r="BH45" s="100">
        <v>17</v>
      </c>
      <c r="BI45" s="100">
        <v>21236.400000000001</v>
      </c>
      <c r="BJ45" s="100">
        <v>19</v>
      </c>
      <c r="BK45" s="100">
        <v>23734.799999999999</v>
      </c>
      <c r="BL45" s="100">
        <v>19</v>
      </c>
      <c r="BM45" s="100">
        <v>23734.799999999999</v>
      </c>
      <c r="BN45" s="100">
        <v>20</v>
      </c>
      <c r="BO45" s="100">
        <v>24984</v>
      </c>
      <c r="BP45" s="100">
        <v>18</v>
      </c>
      <c r="BQ45" s="100">
        <v>22485.600000000002</v>
      </c>
      <c r="BR45" s="100">
        <v>22</v>
      </c>
      <c r="BS45" s="100">
        <v>27482.400000000001</v>
      </c>
      <c r="BT45" s="100">
        <v>19</v>
      </c>
      <c r="BU45" s="100">
        <v>23734.799999999999</v>
      </c>
      <c r="BV45" s="100">
        <v>10.704455026060881</v>
      </c>
      <c r="BW45" s="100">
        <v>13372.005218555252</v>
      </c>
      <c r="BX45" s="100">
        <v>23</v>
      </c>
      <c r="BY45" s="100">
        <v>28731.600000000002</v>
      </c>
      <c r="BZ45" s="100">
        <v>18.25146102487788</v>
      </c>
      <c r="CA45" s="100">
        <v>22799.725112277447</v>
      </c>
      <c r="CB45" s="100">
        <v>21</v>
      </c>
      <c r="CC45" s="100">
        <v>26233.200000000001</v>
      </c>
      <c r="CD45" s="100">
        <v>16</v>
      </c>
      <c r="CE45" s="100">
        <v>19987.2</v>
      </c>
      <c r="CF45" s="100">
        <v>19.317210876078995</v>
      </c>
      <c r="CG45" s="100">
        <v>24131.059826397883</v>
      </c>
      <c r="CH45" s="100">
        <v>20</v>
      </c>
      <c r="CI45" s="100">
        <v>24984</v>
      </c>
      <c r="CJ45" s="100">
        <v>16.663477065537581</v>
      </c>
      <c r="CK45" s="100">
        <v>20816.015550269545</v>
      </c>
      <c r="CL45" s="100">
        <v>16</v>
      </c>
      <c r="CM45" s="100">
        <v>19987.2</v>
      </c>
      <c r="CN45" s="100">
        <v>14</v>
      </c>
      <c r="CO45" s="100">
        <v>17488.8</v>
      </c>
      <c r="CP45" s="100">
        <v>28</v>
      </c>
      <c r="CQ45" s="100">
        <v>34977.599999999999</v>
      </c>
      <c r="CR45" s="100">
        <v>19.425603141248885</v>
      </c>
      <c r="CS45" s="100">
        <v>24266.46344404811</v>
      </c>
      <c r="CT45" s="100">
        <v>8.35464620630861</v>
      </c>
      <c r="CU45" s="100">
        <v>10436.624040920717</v>
      </c>
    </row>
    <row r="46" spans="2:99">
      <c r="C46" s="99" t="s">
        <v>212</v>
      </c>
      <c r="D46" s="100">
        <v>19</v>
      </c>
      <c r="E46" s="100">
        <v>23028</v>
      </c>
      <c r="F46" s="100">
        <v>20</v>
      </c>
      <c r="G46" s="100">
        <v>24240</v>
      </c>
      <c r="H46" s="100">
        <v>21</v>
      </c>
      <c r="I46" s="100">
        <v>25452</v>
      </c>
      <c r="J46" s="100">
        <v>18</v>
      </c>
      <c r="K46" s="100">
        <v>21816</v>
      </c>
      <c r="L46" s="100">
        <v>25</v>
      </c>
      <c r="M46" s="100">
        <v>30300</v>
      </c>
      <c r="N46" s="100">
        <v>25</v>
      </c>
      <c r="O46" s="100">
        <v>30300</v>
      </c>
      <c r="P46" s="100">
        <v>13</v>
      </c>
      <c r="Q46" s="100">
        <v>15756</v>
      </c>
      <c r="R46" s="100">
        <v>25</v>
      </c>
      <c r="S46" s="100">
        <v>30300</v>
      </c>
      <c r="T46" s="100">
        <v>27</v>
      </c>
      <c r="U46" s="100">
        <v>32724</v>
      </c>
      <c r="V46" s="100">
        <v>26</v>
      </c>
      <c r="W46" s="100">
        <v>31512</v>
      </c>
      <c r="X46" s="100">
        <v>18</v>
      </c>
      <c r="Y46" s="100">
        <v>21816</v>
      </c>
      <c r="Z46" s="100">
        <v>15</v>
      </c>
      <c r="AA46" s="100">
        <v>18180</v>
      </c>
      <c r="AB46" s="100">
        <v>25</v>
      </c>
      <c r="AC46" s="100">
        <v>30300</v>
      </c>
      <c r="AD46" s="100">
        <v>24</v>
      </c>
      <c r="AE46" s="100">
        <v>29088</v>
      </c>
      <c r="AF46" s="100">
        <v>16</v>
      </c>
      <c r="AG46" s="100">
        <v>19392</v>
      </c>
      <c r="AH46" s="100">
        <v>25</v>
      </c>
      <c r="AI46" s="100">
        <v>30300</v>
      </c>
      <c r="AJ46" s="100">
        <v>16</v>
      </c>
      <c r="AK46" s="100">
        <v>19392</v>
      </c>
      <c r="AL46" s="100">
        <v>19</v>
      </c>
      <c r="AM46" s="100">
        <v>23028</v>
      </c>
      <c r="AN46" s="100">
        <v>23</v>
      </c>
      <c r="AO46" s="100">
        <v>27876</v>
      </c>
      <c r="AP46" s="100">
        <v>26</v>
      </c>
      <c r="AQ46" s="100">
        <v>31512</v>
      </c>
      <c r="AR46" s="100">
        <v>15</v>
      </c>
      <c r="AS46" s="100">
        <v>18180</v>
      </c>
      <c r="AT46" s="100">
        <v>20</v>
      </c>
      <c r="AU46" s="100">
        <v>24240</v>
      </c>
      <c r="AV46" s="100">
        <v>17</v>
      </c>
      <c r="AW46" s="100">
        <v>20604</v>
      </c>
      <c r="AX46" s="100">
        <v>14</v>
      </c>
      <c r="AY46" s="100">
        <v>16968</v>
      </c>
      <c r="AZ46" s="100">
        <v>25</v>
      </c>
      <c r="BA46" s="100">
        <v>30300</v>
      </c>
      <c r="BB46" s="100">
        <v>24</v>
      </c>
      <c r="BC46" s="100">
        <v>29088</v>
      </c>
      <c r="BD46" s="100">
        <v>15</v>
      </c>
      <c r="BE46" s="100">
        <v>18180</v>
      </c>
      <c r="BF46" s="100">
        <v>19</v>
      </c>
      <c r="BG46" s="100">
        <v>23028</v>
      </c>
      <c r="BH46" s="100">
        <v>18</v>
      </c>
      <c r="BI46" s="100">
        <v>21816</v>
      </c>
      <c r="BJ46" s="100">
        <v>18</v>
      </c>
      <c r="BK46" s="100">
        <v>21816</v>
      </c>
      <c r="BL46" s="100">
        <v>20</v>
      </c>
      <c r="BM46" s="100">
        <v>24240</v>
      </c>
      <c r="BN46" s="100">
        <v>22</v>
      </c>
      <c r="BO46" s="100">
        <v>26664</v>
      </c>
      <c r="BP46" s="100">
        <v>18</v>
      </c>
      <c r="BQ46" s="100">
        <v>21816</v>
      </c>
      <c r="BR46" s="100">
        <v>24</v>
      </c>
      <c r="BS46" s="100">
        <v>29088</v>
      </c>
      <c r="BT46" s="100">
        <v>17</v>
      </c>
      <c r="BU46" s="100">
        <v>20604</v>
      </c>
      <c r="BV46" s="100">
        <v>10.035426586932076</v>
      </c>
      <c r="BW46" s="100">
        <v>12162.937023361676</v>
      </c>
      <c r="BX46" s="100">
        <v>24</v>
      </c>
      <c r="BY46" s="100">
        <v>29088</v>
      </c>
      <c r="BZ46" s="100">
        <v>19.91068475441223</v>
      </c>
      <c r="CA46" s="100">
        <v>24131.749922347622</v>
      </c>
      <c r="CB46" s="100">
        <v>24</v>
      </c>
      <c r="CC46" s="100">
        <v>29088</v>
      </c>
      <c r="CD46" s="100">
        <v>17</v>
      </c>
      <c r="CE46" s="100">
        <v>20604</v>
      </c>
      <c r="CF46" s="100">
        <v>21.731862235588871</v>
      </c>
      <c r="CG46" s="100">
        <v>26339.017029533712</v>
      </c>
      <c r="CH46" s="100">
        <v>21</v>
      </c>
      <c r="CI46" s="100">
        <v>25452</v>
      </c>
      <c r="CJ46" s="100">
        <v>16.663477065537581</v>
      </c>
      <c r="CK46" s="100">
        <v>20196.134203431549</v>
      </c>
      <c r="CL46" s="100">
        <v>16</v>
      </c>
      <c r="CM46" s="100">
        <v>19392</v>
      </c>
      <c r="CN46" s="100">
        <v>14</v>
      </c>
      <c r="CO46" s="100">
        <v>16968</v>
      </c>
      <c r="CP46" s="100">
        <v>26</v>
      </c>
      <c r="CQ46" s="100">
        <v>31512</v>
      </c>
      <c r="CR46" s="100">
        <v>23.125718025296294</v>
      </c>
      <c r="CS46" s="100">
        <v>28028.370246659109</v>
      </c>
      <c r="CT46" s="100">
        <v>8.0562659846547309</v>
      </c>
      <c r="CU46" s="100">
        <v>9764.1943734015331</v>
      </c>
    </row>
    <row r="47" spans="2:99">
      <c r="C47" s="99" t="s">
        <v>213</v>
      </c>
      <c r="D47" s="100">
        <v>18</v>
      </c>
      <c r="E47" s="100">
        <v>27496.799999999999</v>
      </c>
      <c r="F47" s="100">
        <v>19</v>
      </c>
      <c r="G47" s="100">
        <v>29024.399999999998</v>
      </c>
      <c r="H47" s="100">
        <v>21</v>
      </c>
      <c r="I47" s="100">
        <v>32079.599999999999</v>
      </c>
      <c r="J47" s="100">
        <v>17</v>
      </c>
      <c r="K47" s="100">
        <v>25969.199999999997</v>
      </c>
      <c r="L47" s="100">
        <v>24</v>
      </c>
      <c r="M47" s="100">
        <v>36662.399999999994</v>
      </c>
      <c r="N47" s="100">
        <v>23</v>
      </c>
      <c r="O47" s="100">
        <v>35134.799999999996</v>
      </c>
      <c r="P47" s="100">
        <v>13</v>
      </c>
      <c r="Q47" s="100">
        <v>19858.8</v>
      </c>
      <c r="R47" s="100">
        <v>21</v>
      </c>
      <c r="S47" s="100">
        <v>32079.599999999999</v>
      </c>
      <c r="T47" s="100">
        <v>27</v>
      </c>
      <c r="U47" s="100">
        <v>41245.199999999997</v>
      </c>
      <c r="V47" s="100">
        <v>23</v>
      </c>
      <c r="W47" s="100">
        <v>35134.799999999996</v>
      </c>
      <c r="X47" s="100">
        <v>17</v>
      </c>
      <c r="Y47" s="100">
        <v>25969.199999999997</v>
      </c>
      <c r="Z47" s="100">
        <v>15</v>
      </c>
      <c r="AA47" s="100">
        <v>22914</v>
      </c>
      <c r="AB47" s="100">
        <v>22</v>
      </c>
      <c r="AC47" s="100">
        <v>33607.199999999997</v>
      </c>
      <c r="AD47" s="100">
        <v>29</v>
      </c>
      <c r="AE47" s="100">
        <v>44300.399999999994</v>
      </c>
      <c r="AF47" s="100">
        <v>15</v>
      </c>
      <c r="AG47" s="100">
        <v>22914</v>
      </c>
      <c r="AH47" s="100">
        <v>25</v>
      </c>
      <c r="AI47" s="100">
        <v>38190</v>
      </c>
      <c r="AJ47" s="100">
        <v>15</v>
      </c>
      <c r="AK47" s="100">
        <v>22914</v>
      </c>
      <c r="AL47" s="100">
        <v>21</v>
      </c>
      <c r="AM47" s="100">
        <v>32079.599999999999</v>
      </c>
      <c r="AN47" s="100">
        <v>21</v>
      </c>
      <c r="AO47" s="100">
        <v>32079.599999999999</v>
      </c>
      <c r="AP47" s="100">
        <v>24</v>
      </c>
      <c r="AQ47" s="100">
        <v>36662.399999999994</v>
      </c>
      <c r="AR47" s="100">
        <v>13</v>
      </c>
      <c r="AS47" s="100">
        <v>19858.8</v>
      </c>
      <c r="AT47" s="100">
        <v>22</v>
      </c>
      <c r="AU47" s="100">
        <v>33607.199999999997</v>
      </c>
      <c r="AV47" s="100">
        <v>18</v>
      </c>
      <c r="AW47" s="100">
        <v>27496.799999999999</v>
      </c>
      <c r="AX47" s="100">
        <v>13</v>
      </c>
      <c r="AY47" s="100">
        <v>19858.8</v>
      </c>
      <c r="AZ47" s="100">
        <v>26</v>
      </c>
      <c r="BA47" s="100">
        <v>39717.599999999999</v>
      </c>
      <c r="BB47" s="100">
        <v>24</v>
      </c>
      <c r="BC47" s="100">
        <v>36662.399999999994</v>
      </c>
      <c r="BD47" s="100">
        <v>14</v>
      </c>
      <c r="BE47" s="100">
        <v>21386.399999999998</v>
      </c>
      <c r="BF47" s="100">
        <v>20</v>
      </c>
      <c r="BG47" s="100">
        <v>30552</v>
      </c>
      <c r="BH47" s="100">
        <v>18</v>
      </c>
      <c r="BI47" s="100">
        <v>27496.799999999999</v>
      </c>
      <c r="BJ47" s="100">
        <v>19</v>
      </c>
      <c r="BK47" s="100">
        <v>29024.399999999998</v>
      </c>
      <c r="BL47" s="100">
        <v>20</v>
      </c>
      <c r="BM47" s="100">
        <v>30552</v>
      </c>
      <c r="BN47" s="100">
        <v>20</v>
      </c>
      <c r="BO47" s="100">
        <v>30552</v>
      </c>
      <c r="BP47" s="100">
        <v>19</v>
      </c>
      <c r="BQ47" s="100">
        <v>29024.399999999998</v>
      </c>
      <c r="BR47" s="100">
        <v>23</v>
      </c>
      <c r="BS47" s="100">
        <v>35134.799999999996</v>
      </c>
      <c r="BT47" s="100">
        <v>18</v>
      </c>
      <c r="BU47" s="100">
        <v>27496.799999999999</v>
      </c>
      <c r="BV47" s="100">
        <v>10.704455026060881</v>
      </c>
      <c r="BW47" s="100">
        <v>16352.125497810601</v>
      </c>
      <c r="BX47" s="100">
        <v>21</v>
      </c>
      <c r="BY47" s="100">
        <v>32079.599999999999</v>
      </c>
      <c r="BZ47" s="100">
        <v>17.421849160110703</v>
      </c>
      <c r="CA47" s="100">
        <v>26613.616776985109</v>
      </c>
      <c r="CB47" s="100">
        <v>22</v>
      </c>
      <c r="CC47" s="100">
        <v>33607.199999999997</v>
      </c>
      <c r="CD47" s="100">
        <v>15</v>
      </c>
      <c r="CE47" s="100">
        <v>22914</v>
      </c>
      <c r="CF47" s="100">
        <v>17.707443303072413</v>
      </c>
      <c r="CG47" s="100">
        <v>27049.890389773416</v>
      </c>
      <c r="CH47" s="100">
        <v>21</v>
      </c>
      <c r="CI47" s="100">
        <v>32079.599999999999</v>
      </c>
      <c r="CJ47" s="100">
        <v>18.514974517263976</v>
      </c>
      <c r="CK47" s="100">
        <v>28283.475072572448</v>
      </c>
      <c r="CL47" s="100">
        <v>17</v>
      </c>
      <c r="CM47" s="100">
        <v>25969.199999999997</v>
      </c>
      <c r="CN47" s="100">
        <v>14</v>
      </c>
      <c r="CO47" s="100">
        <v>21386.399999999998</v>
      </c>
      <c r="CP47" s="100">
        <v>26</v>
      </c>
      <c r="CQ47" s="100">
        <v>39717.599999999999</v>
      </c>
      <c r="CR47" s="100">
        <v>19.425603141248885</v>
      </c>
      <c r="CS47" s="100">
        <v>29674.551358571796</v>
      </c>
      <c r="CT47" s="100">
        <v>8.0562659846547309</v>
      </c>
      <c r="CU47" s="100">
        <v>12306.751918158567</v>
      </c>
    </row>
    <row r="48" spans="2:99">
      <c r="C48" s="99" t="s">
        <v>214</v>
      </c>
      <c r="D48" s="100">
        <v>20</v>
      </c>
      <c r="E48" s="100">
        <v>17352</v>
      </c>
      <c r="F48" s="100">
        <v>22</v>
      </c>
      <c r="G48" s="100">
        <v>19087.2</v>
      </c>
      <c r="H48" s="100">
        <v>19</v>
      </c>
      <c r="I48" s="100">
        <v>16484.400000000001</v>
      </c>
      <c r="J48" s="100">
        <v>21</v>
      </c>
      <c r="K48" s="100">
        <v>18219.600000000002</v>
      </c>
      <c r="L48" s="100">
        <v>23</v>
      </c>
      <c r="M48" s="100">
        <v>19954.8</v>
      </c>
      <c r="N48" s="100">
        <v>23</v>
      </c>
      <c r="O48" s="100">
        <v>19954.8</v>
      </c>
      <c r="P48" s="100">
        <v>15</v>
      </c>
      <c r="Q48" s="100">
        <v>13014</v>
      </c>
      <c r="R48" s="100">
        <v>25</v>
      </c>
      <c r="S48" s="100">
        <v>21690</v>
      </c>
      <c r="T48" s="100">
        <v>25</v>
      </c>
      <c r="U48" s="100">
        <v>21690</v>
      </c>
      <c r="V48" s="100">
        <v>25</v>
      </c>
      <c r="W48" s="100">
        <v>21690</v>
      </c>
      <c r="X48" s="100">
        <v>18</v>
      </c>
      <c r="Y48" s="100">
        <v>15616.800000000001</v>
      </c>
      <c r="Z48" s="100">
        <v>17</v>
      </c>
      <c r="AA48" s="100">
        <v>14749.2</v>
      </c>
      <c r="AB48" s="100">
        <v>22</v>
      </c>
      <c r="AC48" s="100">
        <v>19087.2</v>
      </c>
      <c r="AD48" s="100">
        <v>26</v>
      </c>
      <c r="AE48" s="100">
        <v>22557.600000000002</v>
      </c>
      <c r="AF48" s="100">
        <v>15</v>
      </c>
      <c r="AG48" s="100">
        <v>13014</v>
      </c>
      <c r="AH48" s="100">
        <v>26</v>
      </c>
      <c r="AI48" s="100">
        <v>22557.600000000002</v>
      </c>
      <c r="AJ48" s="100">
        <v>14</v>
      </c>
      <c r="AK48" s="100">
        <v>12146.4</v>
      </c>
      <c r="AL48" s="100">
        <v>20</v>
      </c>
      <c r="AM48" s="100">
        <v>17352</v>
      </c>
      <c r="AN48" s="100">
        <v>21</v>
      </c>
      <c r="AO48" s="100">
        <v>18219.600000000002</v>
      </c>
      <c r="AP48" s="100">
        <v>23</v>
      </c>
      <c r="AQ48" s="100">
        <v>19954.8</v>
      </c>
      <c r="AR48" s="100">
        <v>13</v>
      </c>
      <c r="AS48" s="100">
        <v>11278.800000000001</v>
      </c>
      <c r="AT48" s="100">
        <v>22</v>
      </c>
      <c r="AU48" s="100">
        <v>19087.2</v>
      </c>
      <c r="AV48" s="100">
        <v>18</v>
      </c>
      <c r="AW48" s="100">
        <v>15616.800000000001</v>
      </c>
      <c r="AX48" s="100">
        <v>15</v>
      </c>
      <c r="AY48" s="100">
        <v>13014</v>
      </c>
      <c r="AZ48" s="100">
        <v>26</v>
      </c>
      <c r="BA48" s="100">
        <v>22557.600000000002</v>
      </c>
      <c r="BB48" s="100">
        <v>21</v>
      </c>
      <c r="BC48" s="100">
        <v>18219.600000000002</v>
      </c>
      <c r="BD48" s="100">
        <v>17</v>
      </c>
      <c r="BE48" s="100">
        <v>14749.2</v>
      </c>
      <c r="BF48" s="100">
        <v>21</v>
      </c>
      <c r="BG48" s="100">
        <v>18219.600000000002</v>
      </c>
      <c r="BH48" s="100">
        <v>19</v>
      </c>
      <c r="BI48" s="100">
        <v>16484.400000000001</v>
      </c>
      <c r="BJ48" s="100">
        <v>18</v>
      </c>
      <c r="BK48" s="100">
        <v>15616.800000000001</v>
      </c>
      <c r="BL48" s="100">
        <v>21</v>
      </c>
      <c r="BM48" s="100">
        <v>18219.600000000002</v>
      </c>
      <c r="BN48" s="100">
        <v>22</v>
      </c>
      <c r="BO48" s="100">
        <v>19087.2</v>
      </c>
      <c r="BP48" s="100">
        <v>19</v>
      </c>
      <c r="BQ48" s="100">
        <v>16484.400000000001</v>
      </c>
      <c r="BR48" s="100">
        <v>23</v>
      </c>
      <c r="BS48" s="100">
        <v>19954.8</v>
      </c>
      <c r="BT48" s="100">
        <v>19</v>
      </c>
      <c r="BU48" s="100">
        <v>16484.400000000001</v>
      </c>
      <c r="BV48" s="100">
        <v>10.704455026060881</v>
      </c>
      <c r="BW48" s="100">
        <v>9287.1851806104205</v>
      </c>
      <c r="BX48" s="100">
        <v>23</v>
      </c>
      <c r="BY48" s="100">
        <v>19954.8</v>
      </c>
      <c r="BZ48" s="100">
        <v>20.740296619179407</v>
      </c>
      <c r="CA48" s="100">
        <v>17994.281346800053</v>
      </c>
      <c r="CB48" s="100">
        <v>22</v>
      </c>
      <c r="CC48" s="100">
        <v>19087.2</v>
      </c>
      <c r="CD48" s="100">
        <v>15</v>
      </c>
      <c r="CE48" s="100">
        <v>13014</v>
      </c>
      <c r="CF48" s="100">
        <v>20.122094662582288</v>
      </c>
      <c r="CG48" s="100">
        <v>17457.929329256393</v>
      </c>
      <c r="CH48" s="100">
        <v>20</v>
      </c>
      <c r="CI48" s="100">
        <v>17352</v>
      </c>
      <c r="CJ48" s="100">
        <v>16.663477065537581</v>
      </c>
      <c r="CK48" s="100">
        <v>14457.232702060406</v>
      </c>
      <c r="CL48" s="100">
        <v>16</v>
      </c>
      <c r="CM48" s="100">
        <v>13881.6</v>
      </c>
      <c r="CN48" s="100">
        <v>14</v>
      </c>
      <c r="CO48" s="100">
        <v>12146.4</v>
      </c>
      <c r="CP48" s="100">
        <v>27</v>
      </c>
      <c r="CQ48" s="100">
        <v>23425.200000000001</v>
      </c>
      <c r="CR48" s="100">
        <v>20.350631862260741</v>
      </c>
      <c r="CS48" s="100">
        <v>17656.208203697421</v>
      </c>
      <c r="CT48" s="100">
        <v>8.0562659846547309</v>
      </c>
      <c r="CU48" s="100">
        <v>6989.6163682864444</v>
      </c>
    </row>
    <row r="49" spans="2:99">
      <c r="B49" s="99" t="s">
        <v>129</v>
      </c>
      <c r="C49" s="99" t="s">
        <v>215</v>
      </c>
      <c r="D49" s="100">
        <v>11.491820128899688</v>
      </c>
      <c r="E49" s="100">
        <v>11321.741190991972</v>
      </c>
      <c r="F49" s="100">
        <v>11.05343534845376</v>
      </c>
      <c r="G49" s="100">
        <v>10889.844505296644</v>
      </c>
      <c r="H49" s="100">
        <v>6.2817919075144504</v>
      </c>
      <c r="I49" s="100">
        <v>6188.8213872832357</v>
      </c>
      <c r="J49" s="100">
        <v>2.7758620689655169</v>
      </c>
      <c r="K49" s="100">
        <v>2734.7793103448271</v>
      </c>
      <c r="L49" s="100">
        <v>3.9319148936170207</v>
      </c>
      <c r="M49" s="100">
        <v>3873.7225531914887</v>
      </c>
      <c r="N49" s="100">
        <v>0.26694915254237289</v>
      </c>
      <c r="O49" s="100">
        <v>262.99830508474577</v>
      </c>
      <c r="P49" s="100">
        <v>10.292237442922373</v>
      </c>
      <c r="Q49" s="100">
        <v>10139.912328767121</v>
      </c>
      <c r="R49" s="100">
        <v>6.2135506003430523</v>
      </c>
      <c r="S49" s="100">
        <v>6121.5900514579744</v>
      </c>
      <c r="T49" s="100">
        <v>4.3097014925373127</v>
      </c>
      <c r="U49" s="100">
        <v>4245.9179104477598</v>
      </c>
      <c r="V49" s="100">
        <v>0.2949438202247191</v>
      </c>
      <c r="W49" s="100">
        <v>290.57865168539325</v>
      </c>
      <c r="X49" s="100">
        <v>9.3123393316195369</v>
      </c>
      <c r="Y49" s="100">
        <v>9174.5167095115667</v>
      </c>
      <c r="Z49" s="100">
        <v>0</v>
      </c>
      <c r="AA49" s="100">
        <v>0</v>
      </c>
      <c r="AB49" s="100">
        <v>7.8585732165206501</v>
      </c>
      <c r="AC49" s="100">
        <v>7742.2663329161442</v>
      </c>
      <c r="AD49" s="100">
        <v>4.1164772727272716</v>
      </c>
      <c r="AE49" s="100">
        <v>4055.5534090909077</v>
      </c>
      <c r="AF49" s="100">
        <v>5.0699588477366246</v>
      </c>
      <c r="AG49" s="100">
        <v>4994.9234567901221</v>
      </c>
      <c r="AH49" s="100">
        <v>5.228215767634854</v>
      </c>
      <c r="AI49" s="100">
        <v>5150.8381742738575</v>
      </c>
      <c r="AJ49" s="100">
        <v>6.8727272727272721</v>
      </c>
      <c r="AK49" s="100">
        <v>6771.0109090909082</v>
      </c>
      <c r="AL49" s="100">
        <v>5.2266666666666657</v>
      </c>
      <c r="AM49" s="100">
        <v>5149.311999999999</v>
      </c>
      <c r="AN49" s="100">
        <v>5.0242718446601939</v>
      </c>
      <c r="AO49" s="100">
        <v>4949.9126213592226</v>
      </c>
      <c r="AP49" s="100">
        <v>0</v>
      </c>
      <c r="AQ49" s="100">
        <v>0</v>
      </c>
      <c r="AR49" s="100">
        <v>14.272161741835145</v>
      </c>
      <c r="AS49" s="100">
        <v>14060.933748055984</v>
      </c>
      <c r="AT49" s="100">
        <v>4.0743865030674842</v>
      </c>
      <c r="AU49" s="100">
        <v>4014.0855828220851</v>
      </c>
      <c r="AV49" s="100">
        <v>3.5357142857142851</v>
      </c>
      <c r="AW49" s="100">
        <v>3483.3857142857137</v>
      </c>
      <c r="AX49" s="100">
        <v>7.1388101983002823</v>
      </c>
      <c r="AY49" s="100">
        <v>7033.1558073654378</v>
      </c>
      <c r="AZ49" s="100">
        <v>6.3302752293577971</v>
      </c>
      <c r="BA49" s="100">
        <v>6236.5871559633015</v>
      </c>
      <c r="BB49" s="100">
        <v>0</v>
      </c>
      <c r="BC49" s="100">
        <v>0</v>
      </c>
      <c r="BD49" s="100">
        <v>8.0769230769230766</v>
      </c>
      <c r="BE49" s="100">
        <v>7957.3846153846143</v>
      </c>
      <c r="BF49" s="100">
        <v>3.3264462809917354</v>
      </c>
      <c r="BG49" s="100">
        <v>3277.2148760330574</v>
      </c>
      <c r="BH49" s="100">
        <v>3.5185430463576157</v>
      </c>
      <c r="BI49" s="100">
        <v>3466.4686092715228</v>
      </c>
      <c r="BJ49" s="100">
        <v>5.5323819978046105</v>
      </c>
      <c r="BK49" s="100">
        <v>5450.502744237102</v>
      </c>
      <c r="BL49" s="100">
        <v>5.180738786279683</v>
      </c>
      <c r="BM49" s="100">
        <v>5104.0638522427435</v>
      </c>
      <c r="BN49" s="100">
        <v>0.19354838709677419</v>
      </c>
      <c r="BO49" s="100">
        <v>190.68387096774191</v>
      </c>
      <c r="BP49" s="100">
        <v>5.0555555555555545</v>
      </c>
      <c r="BQ49" s="100">
        <v>4980.7333333333318</v>
      </c>
      <c r="BR49" s="100">
        <v>4.1031553398058245</v>
      </c>
      <c r="BS49" s="100">
        <v>4042.4286407766981</v>
      </c>
      <c r="BT49" s="100">
        <v>9.7128174123337345</v>
      </c>
      <c r="BU49" s="100">
        <v>9569.0677146311955</v>
      </c>
      <c r="BV49" s="100">
        <v>0</v>
      </c>
      <c r="BW49" s="100">
        <v>0</v>
      </c>
      <c r="BX49" s="100">
        <v>14.074866310160425</v>
      </c>
      <c r="BY49" s="100">
        <v>13866.558288770049</v>
      </c>
      <c r="BZ49" s="100">
        <v>0</v>
      </c>
      <c r="CA49" s="100">
        <v>0</v>
      </c>
      <c r="CB49" s="100">
        <v>4.7424471299093645</v>
      </c>
      <c r="CC49" s="100">
        <v>4672.2589123867056</v>
      </c>
      <c r="CD49" s="100">
        <v>4.4941634241245128</v>
      </c>
      <c r="CE49" s="100">
        <v>4427.6498054474696</v>
      </c>
      <c r="CF49" s="100">
        <v>5.674934725848563</v>
      </c>
      <c r="CG49" s="100">
        <v>5590.945691906004</v>
      </c>
      <c r="CH49" s="100">
        <v>0.2319767441860465</v>
      </c>
      <c r="CI49" s="100">
        <v>228.54348837209298</v>
      </c>
      <c r="CJ49" s="100">
        <v>4.5423197492163006</v>
      </c>
      <c r="CK49" s="100">
        <v>4475.0934169278989</v>
      </c>
      <c r="CL49" s="100">
        <v>6.4349529780564261</v>
      </c>
      <c r="CM49" s="100">
        <v>6339.7156739811908</v>
      </c>
      <c r="CN49" s="100">
        <v>5.0999999999999996</v>
      </c>
      <c r="CO49" s="100">
        <v>5024.5199999999995</v>
      </c>
      <c r="CP49" s="100">
        <v>0.21724137931034482</v>
      </c>
      <c r="CQ49" s="100">
        <v>214.02620689655171</v>
      </c>
      <c r="CR49" s="100">
        <v>11.049019607843135</v>
      </c>
      <c r="CS49" s="100">
        <v>10885.494117647057</v>
      </c>
      <c r="CT49" s="100">
        <v>6.2727272727272725</v>
      </c>
      <c r="CU49" s="100">
        <v>6179.8909090909083</v>
      </c>
    </row>
    <row r="50" spans="2:99">
      <c r="C50" s="99" t="s">
        <v>216</v>
      </c>
      <c r="D50" s="100">
        <v>19</v>
      </c>
      <c r="E50" s="100">
        <v>5358</v>
      </c>
      <c r="F50" s="100">
        <v>11</v>
      </c>
      <c r="G50" s="100">
        <v>3102</v>
      </c>
      <c r="H50" s="100">
        <v>19</v>
      </c>
      <c r="I50" s="100">
        <v>5358</v>
      </c>
      <c r="J50" s="100">
        <v>11</v>
      </c>
      <c r="K50" s="100">
        <v>3102</v>
      </c>
      <c r="L50" s="100">
        <v>14</v>
      </c>
      <c r="M50" s="100">
        <v>3948</v>
      </c>
      <c r="N50" s="100">
        <v>14</v>
      </c>
      <c r="O50" s="100">
        <v>3948</v>
      </c>
      <c r="P50" s="100">
        <v>14</v>
      </c>
      <c r="Q50" s="100">
        <v>3948</v>
      </c>
      <c r="R50" s="100">
        <v>17</v>
      </c>
      <c r="S50" s="100">
        <v>4794</v>
      </c>
      <c r="T50" s="100">
        <v>14</v>
      </c>
      <c r="U50" s="100">
        <v>3948</v>
      </c>
      <c r="V50" s="100">
        <v>19</v>
      </c>
      <c r="W50" s="100">
        <v>5358</v>
      </c>
      <c r="X50" s="100">
        <v>15</v>
      </c>
      <c r="Y50" s="100">
        <v>4230</v>
      </c>
      <c r="Z50" s="100">
        <v>22</v>
      </c>
      <c r="AA50" s="100">
        <v>6204</v>
      </c>
      <c r="AB50" s="100">
        <v>13</v>
      </c>
      <c r="AC50" s="100">
        <v>3666</v>
      </c>
      <c r="AD50" s="100">
        <v>14</v>
      </c>
      <c r="AE50" s="100">
        <v>3948</v>
      </c>
      <c r="AF50" s="100">
        <v>18</v>
      </c>
      <c r="AG50" s="100">
        <v>5076</v>
      </c>
      <c r="AH50" s="100">
        <v>17</v>
      </c>
      <c r="AI50" s="100">
        <v>4794</v>
      </c>
      <c r="AJ50" s="100">
        <v>18</v>
      </c>
      <c r="AK50" s="100">
        <v>5076</v>
      </c>
      <c r="AL50" s="100">
        <v>16</v>
      </c>
      <c r="AM50" s="100">
        <v>4512</v>
      </c>
      <c r="AN50" s="100">
        <v>17</v>
      </c>
      <c r="AO50" s="100">
        <v>4794</v>
      </c>
      <c r="AP50" s="100">
        <v>16</v>
      </c>
      <c r="AQ50" s="100">
        <v>4512</v>
      </c>
      <c r="AR50" s="100">
        <v>20</v>
      </c>
      <c r="AS50" s="100">
        <v>5640</v>
      </c>
      <c r="AT50" s="100">
        <v>10</v>
      </c>
      <c r="AU50" s="100">
        <v>2820</v>
      </c>
      <c r="AV50" s="100">
        <v>14</v>
      </c>
      <c r="AW50" s="100">
        <v>3948</v>
      </c>
      <c r="AX50" s="100">
        <v>22</v>
      </c>
      <c r="AY50" s="100">
        <v>6204</v>
      </c>
      <c r="AZ50" s="100">
        <v>20</v>
      </c>
      <c r="BA50" s="100">
        <v>5640</v>
      </c>
      <c r="BB50" s="100">
        <v>16</v>
      </c>
      <c r="BC50" s="100">
        <v>4512</v>
      </c>
      <c r="BD50" s="100">
        <v>16</v>
      </c>
      <c r="BE50" s="100">
        <v>4512</v>
      </c>
      <c r="BF50" s="100">
        <v>12</v>
      </c>
      <c r="BG50" s="100">
        <v>3384</v>
      </c>
      <c r="BH50" s="100">
        <v>10</v>
      </c>
      <c r="BI50" s="100">
        <v>2820</v>
      </c>
      <c r="BJ50" s="100">
        <v>20</v>
      </c>
      <c r="BK50" s="100">
        <v>5640</v>
      </c>
      <c r="BL50" s="100">
        <v>21</v>
      </c>
      <c r="BM50" s="100">
        <v>5922</v>
      </c>
      <c r="BN50" s="100">
        <v>15</v>
      </c>
      <c r="BO50" s="100">
        <v>4230</v>
      </c>
      <c r="BP50" s="100">
        <v>14</v>
      </c>
      <c r="BQ50" s="100">
        <v>3948</v>
      </c>
      <c r="BR50" s="100">
        <v>16</v>
      </c>
      <c r="BS50" s="100">
        <v>4512</v>
      </c>
      <c r="BT50" s="100">
        <v>18</v>
      </c>
      <c r="BU50" s="100">
        <v>5076</v>
      </c>
      <c r="BV50" s="100">
        <v>6.6902843912880501</v>
      </c>
      <c r="BW50" s="100">
        <v>1886.6601983432301</v>
      </c>
      <c r="BX50" s="100">
        <v>17</v>
      </c>
      <c r="BY50" s="100">
        <v>4794</v>
      </c>
      <c r="BZ50" s="100">
        <v>11.614566106740469</v>
      </c>
      <c r="CA50" s="100">
        <v>3275.3076421008122</v>
      </c>
      <c r="CB50" s="100">
        <v>13</v>
      </c>
      <c r="CC50" s="100">
        <v>3666</v>
      </c>
      <c r="CD50" s="100">
        <v>16</v>
      </c>
      <c r="CE50" s="100">
        <v>4512</v>
      </c>
      <c r="CF50" s="100">
        <v>13.683024370555957</v>
      </c>
      <c r="CG50" s="100">
        <v>3858.6128724967798</v>
      </c>
      <c r="CH50" s="100">
        <v>18</v>
      </c>
      <c r="CI50" s="100">
        <v>5076</v>
      </c>
      <c r="CJ50" s="100">
        <v>10.183235984495187</v>
      </c>
      <c r="CK50" s="100">
        <v>2871.6725476276429</v>
      </c>
      <c r="CL50" s="100">
        <v>19</v>
      </c>
      <c r="CM50" s="100">
        <v>5358</v>
      </c>
      <c r="CN50" s="100">
        <v>18</v>
      </c>
      <c r="CO50" s="100">
        <v>5076</v>
      </c>
      <c r="CP50" s="100">
        <v>11</v>
      </c>
      <c r="CQ50" s="100">
        <v>3102</v>
      </c>
      <c r="CR50" s="100">
        <v>12.950402094165925</v>
      </c>
      <c r="CS50" s="100">
        <v>3652.0133905547909</v>
      </c>
      <c r="CT50" s="100">
        <v>5.9676044330775788</v>
      </c>
      <c r="CU50" s="100">
        <v>1682.8644501278773</v>
      </c>
    </row>
    <row r="51" spans="2:99">
      <c r="C51" s="99" t="s">
        <v>217</v>
      </c>
      <c r="D51" s="100">
        <v>16</v>
      </c>
      <c r="E51" s="100">
        <v>13670.4</v>
      </c>
      <c r="F51" s="100">
        <v>12</v>
      </c>
      <c r="G51" s="100">
        <v>10252.799999999999</v>
      </c>
      <c r="H51" s="100">
        <v>17</v>
      </c>
      <c r="I51" s="100">
        <v>14524.8</v>
      </c>
      <c r="J51" s="100">
        <v>9</v>
      </c>
      <c r="K51" s="100">
        <v>7689.5999999999995</v>
      </c>
      <c r="L51" s="100">
        <v>13</v>
      </c>
      <c r="M51" s="100">
        <v>11107.199999999999</v>
      </c>
      <c r="N51" s="100">
        <v>14</v>
      </c>
      <c r="O51" s="100">
        <v>11961.6</v>
      </c>
      <c r="P51" s="100">
        <v>13</v>
      </c>
      <c r="Q51" s="100">
        <v>11107.199999999999</v>
      </c>
      <c r="R51" s="100">
        <v>16</v>
      </c>
      <c r="S51" s="100">
        <v>13670.4</v>
      </c>
      <c r="T51" s="100">
        <v>14</v>
      </c>
      <c r="U51" s="100">
        <v>11961.6</v>
      </c>
      <c r="V51" s="100">
        <v>20</v>
      </c>
      <c r="W51" s="100">
        <v>17088</v>
      </c>
      <c r="X51" s="100">
        <v>17</v>
      </c>
      <c r="Y51" s="100">
        <v>14524.8</v>
      </c>
      <c r="Z51" s="100">
        <v>21</v>
      </c>
      <c r="AA51" s="100">
        <v>17942.399999999998</v>
      </c>
      <c r="AB51" s="100">
        <v>11</v>
      </c>
      <c r="AC51" s="100">
        <v>9398.4</v>
      </c>
      <c r="AD51" s="100">
        <v>15</v>
      </c>
      <c r="AE51" s="100">
        <v>12816</v>
      </c>
      <c r="AF51" s="100">
        <v>14</v>
      </c>
      <c r="AG51" s="100">
        <v>11961.6</v>
      </c>
      <c r="AH51" s="100">
        <v>15</v>
      </c>
      <c r="AI51" s="100">
        <v>12816</v>
      </c>
      <c r="AJ51" s="100">
        <v>20</v>
      </c>
      <c r="AK51" s="100">
        <v>17088</v>
      </c>
      <c r="AL51" s="100">
        <v>15</v>
      </c>
      <c r="AM51" s="100">
        <v>12816</v>
      </c>
      <c r="AN51" s="100">
        <v>15</v>
      </c>
      <c r="AO51" s="100">
        <v>12816</v>
      </c>
      <c r="AP51" s="100">
        <v>16</v>
      </c>
      <c r="AQ51" s="100">
        <v>13670.4</v>
      </c>
      <c r="AR51" s="100">
        <v>17</v>
      </c>
      <c r="AS51" s="100">
        <v>14524.8</v>
      </c>
      <c r="AT51" s="100">
        <v>10</v>
      </c>
      <c r="AU51" s="100">
        <v>8544</v>
      </c>
      <c r="AV51" s="100">
        <v>13</v>
      </c>
      <c r="AW51" s="100">
        <v>11107.199999999999</v>
      </c>
      <c r="AX51" s="100">
        <v>20</v>
      </c>
      <c r="AY51" s="100">
        <v>17088</v>
      </c>
      <c r="AZ51" s="100">
        <v>18</v>
      </c>
      <c r="BA51" s="100">
        <v>15379.199999999999</v>
      </c>
      <c r="BB51" s="100">
        <v>13</v>
      </c>
      <c r="BC51" s="100">
        <v>11107.199999999999</v>
      </c>
      <c r="BD51" s="100">
        <v>15</v>
      </c>
      <c r="BE51" s="100">
        <v>12816</v>
      </c>
      <c r="BF51" s="100">
        <v>11</v>
      </c>
      <c r="BG51" s="100">
        <v>9398.4</v>
      </c>
      <c r="BH51" s="100">
        <v>11</v>
      </c>
      <c r="BI51" s="100">
        <v>9398.4</v>
      </c>
      <c r="BJ51" s="100">
        <v>19</v>
      </c>
      <c r="BK51" s="100">
        <v>16233.6</v>
      </c>
      <c r="BL51" s="100">
        <v>18</v>
      </c>
      <c r="BM51" s="100">
        <v>15379.199999999999</v>
      </c>
      <c r="BN51" s="100">
        <v>12</v>
      </c>
      <c r="BO51" s="100">
        <v>10252.799999999999</v>
      </c>
      <c r="BP51" s="100">
        <v>13</v>
      </c>
      <c r="BQ51" s="100">
        <v>11107.199999999999</v>
      </c>
      <c r="BR51" s="100">
        <v>15</v>
      </c>
      <c r="BS51" s="100">
        <v>12816</v>
      </c>
      <c r="BT51" s="100">
        <v>16</v>
      </c>
      <c r="BU51" s="100">
        <v>13670.4</v>
      </c>
      <c r="BV51" s="100">
        <v>7.3593128304168554</v>
      </c>
      <c r="BW51" s="100">
        <v>6287.796882308161</v>
      </c>
      <c r="BX51" s="100">
        <v>17</v>
      </c>
      <c r="BY51" s="100">
        <v>14524.8</v>
      </c>
      <c r="BZ51" s="100">
        <v>10.784954241973292</v>
      </c>
      <c r="CA51" s="100">
        <v>9214.6649043419802</v>
      </c>
      <c r="CB51" s="100">
        <v>12</v>
      </c>
      <c r="CC51" s="100">
        <v>10252.799999999999</v>
      </c>
      <c r="CD51" s="100">
        <v>16</v>
      </c>
      <c r="CE51" s="100">
        <v>13670.4</v>
      </c>
      <c r="CF51" s="100">
        <v>13.683024370555957</v>
      </c>
      <c r="CG51" s="100">
        <v>11690.77602220301</v>
      </c>
      <c r="CH51" s="100">
        <v>18</v>
      </c>
      <c r="CI51" s="100">
        <v>15379.199999999999</v>
      </c>
      <c r="CJ51" s="100">
        <v>11.108984710358385</v>
      </c>
      <c r="CK51" s="100">
        <v>9491.5165365302037</v>
      </c>
      <c r="CL51" s="100">
        <v>18</v>
      </c>
      <c r="CM51" s="100">
        <v>15379.199999999999</v>
      </c>
      <c r="CN51" s="100">
        <v>16</v>
      </c>
      <c r="CO51" s="100">
        <v>13670.4</v>
      </c>
      <c r="CP51" s="100">
        <v>11</v>
      </c>
      <c r="CQ51" s="100">
        <v>9398.4</v>
      </c>
      <c r="CR51" s="100">
        <v>13.875430815177776</v>
      </c>
      <c r="CS51" s="100">
        <v>11855.168088487892</v>
      </c>
      <c r="CT51" s="100">
        <v>5.9676044330775788</v>
      </c>
      <c r="CU51" s="100">
        <v>5098.7212276214832</v>
      </c>
    </row>
    <row r="52" spans="2:99">
      <c r="C52" s="99" t="s">
        <v>218</v>
      </c>
      <c r="D52" s="100">
        <v>19</v>
      </c>
      <c r="E52" s="100">
        <v>10260</v>
      </c>
      <c r="F52" s="100">
        <v>10</v>
      </c>
      <c r="G52" s="100">
        <v>5400</v>
      </c>
      <c r="H52" s="100">
        <v>18</v>
      </c>
      <c r="I52" s="100">
        <v>9720</v>
      </c>
      <c r="J52" s="100">
        <v>9</v>
      </c>
      <c r="K52" s="100">
        <v>4860</v>
      </c>
      <c r="L52" s="100">
        <v>12</v>
      </c>
      <c r="M52" s="100">
        <v>6480</v>
      </c>
      <c r="N52" s="100">
        <v>13</v>
      </c>
      <c r="O52" s="100">
        <v>7020</v>
      </c>
      <c r="P52" s="100">
        <v>14</v>
      </c>
      <c r="Q52" s="100">
        <v>7560</v>
      </c>
      <c r="R52" s="100">
        <v>14</v>
      </c>
      <c r="S52" s="100">
        <v>7560</v>
      </c>
      <c r="T52" s="100">
        <v>14</v>
      </c>
      <c r="U52" s="100">
        <v>7560</v>
      </c>
      <c r="V52" s="100">
        <v>20</v>
      </c>
      <c r="W52" s="100">
        <v>10800</v>
      </c>
      <c r="X52" s="100">
        <v>16</v>
      </c>
      <c r="Y52" s="100">
        <v>8640</v>
      </c>
      <c r="Z52" s="100">
        <v>20</v>
      </c>
      <c r="AA52" s="100">
        <v>10800</v>
      </c>
      <c r="AB52" s="100">
        <v>12</v>
      </c>
      <c r="AC52" s="100">
        <v>6480</v>
      </c>
      <c r="AD52" s="100">
        <v>14</v>
      </c>
      <c r="AE52" s="100">
        <v>7560</v>
      </c>
      <c r="AF52" s="100">
        <v>15</v>
      </c>
      <c r="AG52" s="100">
        <v>8100</v>
      </c>
      <c r="AH52" s="100">
        <v>18</v>
      </c>
      <c r="AI52" s="100">
        <v>9720</v>
      </c>
      <c r="AJ52" s="100">
        <v>19</v>
      </c>
      <c r="AK52" s="100">
        <v>10260</v>
      </c>
      <c r="AL52" s="100">
        <v>15</v>
      </c>
      <c r="AM52" s="100">
        <v>8100</v>
      </c>
      <c r="AN52" s="100">
        <v>17</v>
      </c>
      <c r="AO52" s="100">
        <v>9180</v>
      </c>
      <c r="AP52" s="100">
        <v>14</v>
      </c>
      <c r="AQ52" s="100">
        <v>7560</v>
      </c>
      <c r="AR52" s="100">
        <v>20</v>
      </c>
      <c r="AS52" s="100">
        <v>10800</v>
      </c>
      <c r="AT52" s="100">
        <v>11</v>
      </c>
      <c r="AU52" s="100">
        <v>5940</v>
      </c>
      <c r="AV52" s="100">
        <v>12</v>
      </c>
      <c r="AW52" s="100">
        <v>6480</v>
      </c>
      <c r="AX52" s="100">
        <v>21</v>
      </c>
      <c r="AY52" s="100">
        <v>11340</v>
      </c>
      <c r="AZ52" s="100">
        <v>18</v>
      </c>
      <c r="BA52" s="100">
        <v>9720</v>
      </c>
      <c r="BB52" s="100">
        <v>13</v>
      </c>
      <c r="BC52" s="100">
        <v>7020</v>
      </c>
      <c r="BD52" s="100">
        <v>15</v>
      </c>
      <c r="BE52" s="100">
        <v>8100</v>
      </c>
      <c r="BF52" s="100">
        <v>12</v>
      </c>
      <c r="BG52" s="100">
        <v>6480</v>
      </c>
      <c r="BH52" s="100">
        <v>11</v>
      </c>
      <c r="BI52" s="100">
        <v>5940</v>
      </c>
      <c r="BJ52" s="100">
        <v>20</v>
      </c>
      <c r="BK52" s="100">
        <v>10800</v>
      </c>
      <c r="BL52" s="100">
        <v>19</v>
      </c>
      <c r="BM52" s="100">
        <v>10260</v>
      </c>
      <c r="BN52" s="100">
        <v>12</v>
      </c>
      <c r="BO52" s="100">
        <v>6480</v>
      </c>
      <c r="BP52" s="100">
        <v>14</v>
      </c>
      <c r="BQ52" s="100">
        <v>7560</v>
      </c>
      <c r="BR52" s="100">
        <v>17</v>
      </c>
      <c r="BS52" s="100">
        <v>9180</v>
      </c>
      <c r="BT52" s="100">
        <v>15</v>
      </c>
      <c r="BU52" s="100">
        <v>8100</v>
      </c>
      <c r="BV52" s="100">
        <v>6.0212559521592448</v>
      </c>
      <c r="BW52" s="100">
        <v>3251.4782141659921</v>
      </c>
      <c r="BX52" s="100">
        <v>19</v>
      </c>
      <c r="BY52" s="100">
        <v>10260</v>
      </c>
      <c r="BZ52" s="100">
        <v>12.444177971507644</v>
      </c>
      <c r="CA52" s="100">
        <v>6719.8561046141276</v>
      </c>
      <c r="CB52" s="100">
        <v>13</v>
      </c>
      <c r="CC52" s="100">
        <v>7020</v>
      </c>
      <c r="CD52" s="100">
        <v>17</v>
      </c>
      <c r="CE52" s="100">
        <v>9180</v>
      </c>
      <c r="CF52" s="100">
        <v>12.878140584052664</v>
      </c>
      <c r="CG52" s="100">
        <v>6954.1959153884391</v>
      </c>
      <c r="CH52" s="100">
        <v>16</v>
      </c>
      <c r="CI52" s="100">
        <v>8640</v>
      </c>
      <c r="CJ52" s="100">
        <v>11.108984710358385</v>
      </c>
      <c r="CK52" s="100">
        <v>5998.8517435935282</v>
      </c>
      <c r="CL52" s="100">
        <v>17</v>
      </c>
      <c r="CM52" s="100">
        <v>9180</v>
      </c>
      <c r="CN52" s="100">
        <v>18</v>
      </c>
      <c r="CO52" s="100">
        <v>9720</v>
      </c>
      <c r="CP52" s="100">
        <v>12</v>
      </c>
      <c r="CQ52" s="100">
        <v>6480</v>
      </c>
      <c r="CR52" s="100">
        <v>14.80045953618963</v>
      </c>
      <c r="CS52" s="100">
        <v>7992.2481495423999</v>
      </c>
      <c r="CT52" s="100">
        <v>5.9676044330775788</v>
      </c>
      <c r="CU52" s="100">
        <v>3222.5063938618928</v>
      </c>
    </row>
    <row r="53" spans="2:99">
      <c r="C53" s="99" t="s">
        <v>219</v>
      </c>
      <c r="D53" s="100">
        <v>18</v>
      </c>
      <c r="E53" s="100">
        <v>7322.4000000000005</v>
      </c>
      <c r="F53" s="100">
        <v>12</v>
      </c>
      <c r="G53" s="100">
        <v>4881.6000000000004</v>
      </c>
      <c r="H53" s="100">
        <v>19</v>
      </c>
      <c r="I53" s="100">
        <v>7729.2</v>
      </c>
      <c r="J53" s="100">
        <v>10</v>
      </c>
      <c r="K53" s="100">
        <v>4068</v>
      </c>
      <c r="L53" s="100">
        <v>14</v>
      </c>
      <c r="M53" s="100">
        <v>5695.2</v>
      </c>
      <c r="N53" s="100">
        <v>13</v>
      </c>
      <c r="O53" s="100">
        <v>5288.4000000000005</v>
      </c>
      <c r="P53" s="100">
        <v>12</v>
      </c>
      <c r="Q53" s="100">
        <v>4881.6000000000004</v>
      </c>
      <c r="R53" s="100">
        <v>16</v>
      </c>
      <c r="S53" s="100">
        <v>6508.8</v>
      </c>
      <c r="T53" s="100">
        <v>14</v>
      </c>
      <c r="U53" s="100">
        <v>5695.2</v>
      </c>
      <c r="V53" s="100">
        <v>19</v>
      </c>
      <c r="W53" s="100">
        <v>7729.2</v>
      </c>
      <c r="X53" s="100">
        <v>17</v>
      </c>
      <c r="Y53" s="100">
        <v>6915.6</v>
      </c>
      <c r="Z53" s="100">
        <v>21</v>
      </c>
      <c r="AA53" s="100">
        <v>8542.8000000000011</v>
      </c>
      <c r="AB53" s="100">
        <v>13</v>
      </c>
      <c r="AC53" s="100">
        <v>5288.4000000000005</v>
      </c>
      <c r="AD53" s="100">
        <v>13</v>
      </c>
      <c r="AE53" s="100">
        <v>5288.4000000000005</v>
      </c>
      <c r="AF53" s="100">
        <v>17</v>
      </c>
      <c r="AG53" s="100">
        <v>6915.6</v>
      </c>
      <c r="AH53" s="100">
        <v>16</v>
      </c>
      <c r="AI53" s="100">
        <v>6508.8</v>
      </c>
      <c r="AJ53" s="100">
        <v>19</v>
      </c>
      <c r="AK53" s="100">
        <v>7729.2</v>
      </c>
      <c r="AL53" s="100">
        <v>15</v>
      </c>
      <c r="AM53" s="100">
        <v>6102</v>
      </c>
      <c r="AN53" s="100">
        <v>15</v>
      </c>
      <c r="AO53" s="100">
        <v>6102</v>
      </c>
      <c r="AP53" s="100">
        <v>17</v>
      </c>
      <c r="AQ53" s="100">
        <v>6915.6</v>
      </c>
      <c r="AR53" s="100">
        <v>20</v>
      </c>
      <c r="AS53" s="100">
        <v>8136</v>
      </c>
      <c r="AT53" s="100">
        <v>10</v>
      </c>
      <c r="AU53" s="100">
        <v>4068</v>
      </c>
      <c r="AV53" s="100">
        <v>14</v>
      </c>
      <c r="AW53" s="100">
        <v>5695.2</v>
      </c>
      <c r="AX53" s="100">
        <v>19</v>
      </c>
      <c r="AY53" s="100">
        <v>7729.2</v>
      </c>
      <c r="AZ53" s="100">
        <v>18</v>
      </c>
      <c r="BA53" s="100">
        <v>7322.4000000000005</v>
      </c>
      <c r="BB53" s="100">
        <v>14</v>
      </c>
      <c r="BC53" s="100">
        <v>5695.2</v>
      </c>
      <c r="BD53" s="100">
        <v>14</v>
      </c>
      <c r="BE53" s="100">
        <v>5695.2</v>
      </c>
      <c r="BF53" s="100">
        <v>12</v>
      </c>
      <c r="BG53" s="100">
        <v>4881.6000000000004</v>
      </c>
      <c r="BH53" s="100">
        <v>10</v>
      </c>
      <c r="BI53" s="100">
        <v>4068</v>
      </c>
      <c r="BJ53" s="100">
        <v>19</v>
      </c>
      <c r="BK53" s="100">
        <v>7729.2</v>
      </c>
      <c r="BL53" s="100">
        <v>19</v>
      </c>
      <c r="BM53" s="100">
        <v>7729.2</v>
      </c>
      <c r="BN53" s="100">
        <v>13</v>
      </c>
      <c r="BO53" s="100">
        <v>5288.4000000000005</v>
      </c>
      <c r="BP53" s="100">
        <v>14</v>
      </c>
      <c r="BQ53" s="100">
        <v>5695.2</v>
      </c>
      <c r="BR53" s="100">
        <v>16</v>
      </c>
      <c r="BS53" s="100">
        <v>6508.8</v>
      </c>
      <c r="BT53" s="100">
        <v>18</v>
      </c>
      <c r="BU53" s="100">
        <v>7322.4000000000005</v>
      </c>
      <c r="BV53" s="100">
        <v>7.3593128304168554</v>
      </c>
      <c r="BW53" s="100">
        <v>2993.7684594135767</v>
      </c>
      <c r="BX53" s="100">
        <v>16</v>
      </c>
      <c r="BY53" s="100">
        <v>6508.8</v>
      </c>
      <c r="BZ53" s="100">
        <v>12.444177971507644</v>
      </c>
      <c r="CA53" s="100">
        <v>5062.29159880931</v>
      </c>
      <c r="CB53" s="100">
        <v>13</v>
      </c>
      <c r="CC53" s="100">
        <v>5288.4000000000005</v>
      </c>
      <c r="CD53" s="100">
        <v>17</v>
      </c>
      <c r="CE53" s="100">
        <v>6915.6</v>
      </c>
      <c r="CF53" s="100">
        <v>12.878140584052664</v>
      </c>
      <c r="CG53" s="100">
        <v>5238.8275895926236</v>
      </c>
      <c r="CH53" s="100">
        <v>18</v>
      </c>
      <c r="CI53" s="100">
        <v>7322.4000000000005</v>
      </c>
      <c r="CJ53" s="100">
        <v>9.2574872586319881</v>
      </c>
      <c r="CK53" s="100">
        <v>3765.9458168114929</v>
      </c>
      <c r="CL53" s="100">
        <v>19</v>
      </c>
      <c r="CM53" s="100">
        <v>7729.2</v>
      </c>
      <c r="CN53" s="100">
        <v>16</v>
      </c>
      <c r="CO53" s="100">
        <v>6508.8</v>
      </c>
      <c r="CP53" s="100">
        <v>10</v>
      </c>
      <c r="CQ53" s="100">
        <v>4068</v>
      </c>
      <c r="CR53" s="100">
        <v>14.80045953618963</v>
      </c>
      <c r="CS53" s="100">
        <v>6020.8269393219416</v>
      </c>
      <c r="CT53" s="100">
        <v>5.6692242114236997</v>
      </c>
      <c r="CU53" s="100">
        <v>2306.2404092071611</v>
      </c>
    </row>
    <row r="54" spans="2:99">
      <c r="C54" s="99" t="s">
        <v>220</v>
      </c>
      <c r="D54" s="100">
        <v>18</v>
      </c>
      <c r="E54" s="100">
        <v>6026.4000000000005</v>
      </c>
      <c r="F54" s="100">
        <v>12</v>
      </c>
      <c r="G54" s="100">
        <v>4017.6000000000004</v>
      </c>
      <c r="H54" s="100">
        <v>20</v>
      </c>
      <c r="I54" s="100">
        <v>6696</v>
      </c>
      <c r="J54" s="100">
        <v>10</v>
      </c>
      <c r="K54" s="100">
        <v>3348</v>
      </c>
      <c r="L54" s="100">
        <v>13</v>
      </c>
      <c r="M54" s="100">
        <v>4352.4000000000005</v>
      </c>
      <c r="N54" s="100">
        <v>14</v>
      </c>
      <c r="O54" s="100">
        <v>4687.2</v>
      </c>
      <c r="P54" s="100">
        <v>15</v>
      </c>
      <c r="Q54" s="100">
        <v>5022</v>
      </c>
      <c r="R54" s="100">
        <v>14</v>
      </c>
      <c r="S54" s="100">
        <v>4687.2</v>
      </c>
      <c r="T54" s="100">
        <v>14</v>
      </c>
      <c r="U54" s="100">
        <v>4687.2</v>
      </c>
      <c r="V54" s="100">
        <v>19</v>
      </c>
      <c r="W54" s="100">
        <v>6361.2</v>
      </c>
      <c r="X54" s="100">
        <v>16</v>
      </c>
      <c r="Y54" s="100">
        <v>5356.8</v>
      </c>
      <c r="Z54" s="100">
        <v>18</v>
      </c>
      <c r="AA54" s="100">
        <v>6026.4000000000005</v>
      </c>
      <c r="AB54" s="100">
        <v>11</v>
      </c>
      <c r="AC54" s="100">
        <v>3682.8</v>
      </c>
      <c r="AD54" s="100">
        <v>14</v>
      </c>
      <c r="AE54" s="100">
        <v>4687.2</v>
      </c>
      <c r="AF54" s="100">
        <v>17</v>
      </c>
      <c r="AG54" s="100">
        <v>5691.6</v>
      </c>
      <c r="AH54" s="100">
        <v>19</v>
      </c>
      <c r="AI54" s="100">
        <v>6361.2</v>
      </c>
      <c r="AJ54" s="100">
        <v>17</v>
      </c>
      <c r="AK54" s="100">
        <v>5691.6</v>
      </c>
      <c r="AL54" s="100">
        <v>16</v>
      </c>
      <c r="AM54" s="100">
        <v>5356.8</v>
      </c>
      <c r="AN54" s="100">
        <v>15</v>
      </c>
      <c r="AO54" s="100">
        <v>5022</v>
      </c>
      <c r="AP54" s="100">
        <v>16</v>
      </c>
      <c r="AQ54" s="100">
        <v>5356.8</v>
      </c>
      <c r="AR54" s="100">
        <v>17</v>
      </c>
      <c r="AS54" s="100">
        <v>5691.6</v>
      </c>
      <c r="AT54" s="100">
        <v>12</v>
      </c>
      <c r="AU54" s="100">
        <v>4017.6000000000004</v>
      </c>
      <c r="AV54" s="100">
        <v>13</v>
      </c>
      <c r="AW54" s="100">
        <v>4352.4000000000005</v>
      </c>
      <c r="AX54" s="100">
        <v>21</v>
      </c>
      <c r="AY54" s="100">
        <v>7030.8</v>
      </c>
      <c r="AZ54" s="100">
        <v>21</v>
      </c>
      <c r="BA54" s="100">
        <v>7030.8</v>
      </c>
      <c r="BB54" s="100">
        <v>14</v>
      </c>
      <c r="BC54" s="100">
        <v>4687.2</v>
      </c>
      <c r="BD54" s="100">
        <v>15</v>
      </c>
      <c r="BE54" s="100">
        <v>5022</v>
      </c>
      <c r="BF54" s="100">
        <v>12</v>
      </c>
      <c r="BG54" s="100">
        <v>4017.6000000000004</v>
      </c>
      <c r="BH54" s="100">
        <v>10</v>
      </c>
      <c r="BI54" s="100">
        <v>3348</v>
      </c>
      <c r="BJ54" s="100">
        <v>21</v>
      </c>
      <c r="BK54" s="100">
        <v>7030.8</v>
      </c>
      <c r="BL54" s="100">
        <v>21</v>
      </c>
      <c r="BM54" s="100">
        <v>7030.8</v>
      </c>
      <c r="BN54" s="100">
        <v>13</v>
      </c>
      <c r="BO54" s="100">
        <v>4352.4000000000005</v>
      </c>
      <c r="BP54" s="100">
        <v>13</v>
      </c>
      <c r="BQ54" s="100">
        <v>4352.4000000000005</v>
      </c>
      <c r="BR54" s="100">
        <v>16</v>
      </c>
      <c r="BS54" s="100">
        <v>5356.8</v>
      </c>
      <c r="BT54" s="100">
        <v>16</v>
      </c>
      <c r="BU54" s="100">
        <v>5356.8</v>
      </c>
      <c r="BV54" s="100">
        <v>7.3593128304168554</v>
      </c>
      <c r="BW54" s="100">
        <v>2463.8979356235632</v>
      </c>
      <c r="BX54" s="100">
        <v>18</v>
      </c>
      <c r="BY54" s="100">
        <v>6026.4000000000005</v>
      </c>
      <c r="BZ54" s="100">
        <v>13.273789836274823</v>
      </c>
      <c r="CA54" s="100">
        <v>4444.064837184811</v>
      </c>
      <c r="CB54" s="100">
        <v>12</v>
      </c>
      <c r="CC54" s="100">
        <v>4017.6000000000004</v>
      </c>
      <c r="CD54" s="100">
        <v>16</v>
      </c>
      <c r="CE54" s="100">
        <v>5356.8</v>
      </c>
      <c r="CF54" s="100">
        <v>13.683024370555957</v>
      </c>
      <c r="CG54" s="100">
        <v>4581.0765592621347</v>
      </c>
      <c r="CH54" s="100">
        <v>20</v>
      </c>
      <c r="CI54" s="100">
        <v>6696</v>
      </c>
      <c r="CJ54" s="100">
        <v>10.183235984495187</v>
      </c>
      <c r="CK54" s="100">
        <v>3409.3474076089888</v>
      </c>
      <c r="CL54" s="100">
        <v>18</v>
      </c>
      <c r="CM54" s="100">
        <v>6026.4000000000005</v>
      </c>
      <c r="CN54" s="100">
        <v>17</v>
      </c>
      <c r="CO54" s="100">
        <v>5691.6</v>
      </c>
      <c r="CP54" s="100">
        <v>12</v>
      </c>
      <c r="CQ54" s="100">
        <v>4017.6000000000004</v>
      </c>
      <c r="CR54" s="100">
        <v>13.875430815177776</v>
      </c>
      <c r="CS54" s="100">
        <v>4645.4942369215196</v>
      </c>
      <c r="CT54" s="100">
        <v>5.3708439897698215</v>
      </c>
      <c r="CU54" s="100">
        <v>1798.1585677749363</v>
      </c>
    </row>
    <row r="55" spans="2:99">
      <c r="C55" s="99" t="s">
        <v>221</v>
      </c>
      <c r="D55" s="100">
        <v>18</v>
      </c>
      <c r="E55" s="100">
        <v>11944.800000000001</v>
      </c>
      <c r="F55" s="100">
        <v>11</v>
      </c>
      <c r="G55" s="100">
        <v>7299.6</v>
      </c>
      <c r="H55" s="100">
        <v>18</v>
      </c>
      <c r="I55" s="100">
        <v>11944.800000000001</v>
      </c>
      <c r="J55" s="100">
        <v>10</v>
      </c>
      <c r="K55" s="100">
        <v>6636</v>
      </c>
      <c r="L55" s="100">
        <v>13</v>
      </c>
      <c r="M55" s="100">
        <v>8626.8000000000011</v>
      </c>
      <c r="N55" s="100">
        <v>13</v>
      </c>
      <c r="O55" s="100">
        <v>8626.8000000000011</v>
      </c>
      <c r="P55" s="100">
        <v>15</v>
      </c>
      <c r="Q55" s="100">
        <v>9954</v>
      </c>
      <c r="R55" s="100">
        <v>13</v>
      </c>
      <c r="S55" s="100">
        <v>8626.8000000000011</v>
      </c>
      <c r="T55" s="100">
        <v>15</v>
      </c>
      <c r="U55" s="100">
        <v>9954</v>
      </c>
      <c r="V55" s="100">
        <v>17</v>
      </c>
      <c r="W55" s="100">
        <v>11281.2</v>
      </c>
      <c r="X55" s="100">
        <v>17</v>
      </c>
      <c r="Y55" s="100">
        <v>11281.2</v>
      </c>
      <c r="Z55" s="100">
        <v>19</v>
      </c>
      <c r="AA55" s="100">
        <v>12608.4</v>
      </c>
      <c r="AB55" s="100">
        <v>11</v>
      </c>
      <c r="AC55" s="100">
        <v>7299.6</v>
      </c>
      <c r="AD55" s="100">
        <v>13</v>
      </c>
      <c r="AE55" s="100">
        <v>8626.8000000000011</v>
      </c>
      <c r="AF55" s="100">
        <v>16</v>
      </c>
      <c r="AG55" s="100">
        <v>10617.6</v>
      </c>
      <c r="AH55" s="100">
        <v>16</v>
      </c>
      <c r="AI55" s="100">
        <v>10617.6</v>
      </c>
      <c r="AJ55" s="100">
        <v>20</v>
      </c>
      <c r="AK55" s="100">
        <v>13272</v>
      </c>
      <c r="AL55" s="100">
        <v>15</v>
      </c>
      <c r="AM55" s="100">
        <v>9954</v>
      </c>
      <c r="AN55" s="100">
        <v>16</v>
      </c>
      <c r="AO55" s="100">
        <v>10617.6</v>
      </c>
      <c r="AP55" s="100">
        <v>17</v>
      </c>
      <c r="AQ55" s="100">
        <v>11281.2</v>
      </c>
      <c r="AR55" s="100">
        <v>19</v>
      </c>
      <c r="AS55" s="100">
        <v>12608.4</v>
      </c>
      <c r="AT55" s="100">
        <v>10</v>
      </c>
      <c r="AU55" s="100">
        <v>6636</v>
      </c>
      <c r="AV55" s="100">
        <v>13</v>
      </c>
      <c r="AW55" s="100">
        <v>8626.8000000000011</v>
      </c>
      <c r="AX55" s="100">
        <v>21</v>
      </c>
      <c r="AY55" s="100">
        <v>13935.6</v>
      </c>
      <c r="AZ55" s="100">
        <v>18</v>
      </c>
      <c r="BA55" s="100">
        <v>11944.800000000001</v>
      </c>
      <c r="BB55" s="100">
        <v>15</v>
      </c>
      <c r="BC55" s="100">
        <v>9954</v>
      </c>
      <c r="BD55" s="100">
        <v>15</v>
      </c>
      <c r="BE55" s="100">
        <v>9954</v>
      </c>
      <c r="BF55" s="100">
        <v>13</v>
      </c>
      <c r="BG55" s="100">
        <v>8626.8000000000011</v>
      </c>
      <c r="BH55" s="100">
        <v>10</v>
      </c>
      <c r="BI55" s="100">
        <v>6636</v>
      </c>
      <c r="BJ55" s="100">
        <v>21</v>
      </c>
      <c r="BK55" s="100">
        <v>13935.6</v>
      </c>
      <c r="BL55" s="100">
        <v>19</v>
      </c>
      <c r="BM55" s="100">
        <v>12608.4</v>
      </c>
      <c r="BN55" s="100">
        <v>12</v>
      </c>
      <c r="BO55" s="100">
        <v>7963.2000000000007</v>
      </c>
      <c r="BP55" s="100">
        <v>13</v>
      </c>
      <c r="BQ55" s="100">
        <v>8626.8000000000011</v>
      </c>
      <c r="BR55" s="100">
        <v>16</v>
      </c>
      <c r="BS55" s="100">
        <v>10617.6</v>
      </c>
      <c r="BT55" s="100">
        <v>16</v>
      </c>
      <c r="BU55" s="100">
        <v>10617.6</v>
      </c>
      <c r="BV55" s="100">
        <v>6.6902843912880501</v>
      </c>
      <c r="BW55" s="100">
        <v>4439.67272205875</v>
      </c>
      <c r="BX55" s="100">
        <v>16</v>
      </c>
      <c r="BY55" s="100">
        <v>10617.6</v>
      </c>
      <c r="BZ55" s="100">
        <v>12.444177971507644</v>
      </c>
      <c r="CA55" s="100">
        <v>8257.9565018924732</v>
      </c>
      <c r="CB55" s="100">
        <v>12</v>
      </c>
      <c r="CC55" s="100">
        <v>7963.2000000000007</v>
      </c>
      <c r="CD55" s="100">
        <v>16</v>
      </c>
      <c r="CE55" s="100">
        <v>10617.6</v>
      </c>
      <c r="CF55" s="100">
        <v>13.683024370555957</v>
      </c>
      <c r="CG55" s="100">
        <v>9080.0549723009335</v>
      </c>
      <c r="CH55" s="100">
        <v>17</v>
      </c>
      <c r="CI55" s="100">
        <v>11281.2</v>
      </c>
      <c r="CJ55" s="100">
        <v>9.2574872586319881</v>
      </c>
      <c r="CK55" s="100">
        <v>6143.2685448281873</v>
      </c>
      <c r="CL55" s="100">
        <v>18</v>
      </c>
      <c r="CM55" s="100">
        <v>11944.800000000001</v>
      </c>
      <c r="CN55" s="100">
        <v>16</v>
      </c>
      <c r="CO55" s="100">
        <v>10617.6</v>
      </c>
      <c r="CP55" s="100">
        <v>10</v>
      </c>
      <c r="CQ55" s="100">
        <v>6636</v>
      </c>
      <c r="CR55" s="100">
        <v>12.950402094165925</v>
      </c>
      <c r="CS55" s="100">
        <v>8593.8868296885084</v>
      </c>
      <c r="CT55" s="100">
        <v>5.3708439897698215</v>
      </c>
      <c r="CU55" s="100">
        <v>3564.0920716112537</v>
      </c>
    </row>
    <row r="56" spans="2:99">
      <c r="C56" s="99" t="s">
        <v>222</v>
      </c>
      <c r="D56" s="100">
        <v>12.167809548246728</v>
      </c>
      <c r="E56" s="100">
        <v>14002.715228122333</v>
      </c>
      <c r="F56" s="100">
        <v>10.132315736082614</v>
      </c>
      <c r="G56" s="100">
        <v>11660.268949083871</v>
      </c>
      <c r="H56" s="100">
        <v>5.583815028901733</v>
      </c>
      <c r="I56" s="100">
        <v>6425.8543352601137</v>
      </c>
      <c r="J56" s="100">
        <v>3.0842911877394634</v>
      </c>
      <c r="K56" s="100">
        <v>3549.4022988505744</v>
      </c>
      <c r="L56" s="100">
        <v>4.2595744680851055</v>
      </c>
      <c r="M56" s="100">
        <v>4901.9182978723393</v>
      </c>
      <c r="N56" s="100">
        <v>0.24915254237288137</v>
      </c>
      <c r="O56" s="100">
        <v>286.72474576271185</v>
      </c>
      <c r="P56" s="100">
        <v>8.821917808219176</v>
      </c>
      <c r="Q56" s="100">
        <v>10152.263013698628</v>
      </c>
      <c r="R56" s="100">
        <v>5.7993138936535154</v>
      </c>
      <c r="S56" s="100">
        <v>6673.850428816465</v>
      </c>
      <c r="T56" s="100">
        <v>4.3097014925373127</v>
      </c>
      <c r="U56" s="100">
        <v>4959.6044776119397</v>
      </c>
      <c r="V56" s="100">
        <v>0.28019662921348315</v>
      </c>
      <c r="W56" s="100">
        <v>322.45028089887637</v>
      </c>
      <c r="X56" s="100">
        <v>9.3123393316195369</v>
      </c>
      <c r="Y56" s="100">
        <v>10716.640102827763</v>
      </c>
      <c r="Z56" s="100">
        <v>0</v>
      </c>
      <c r="AA56" s="100">
        <v>0</v>
      </c>
      <c r="AB56" s="100">
        <v>7.2540675844806</v>
      </c>
      <c r="AC56" s="100">
        <v>8347.9809762202749</v>
      </c>
      <c r="AD56" s="100">
        <v>4.459517045454545</v>
      </c>
      <c r="AE56" s="100">
        <v>5132.0122159090897</v>
      </c>
      <c r="AF56" s="100">
        <v>4.7530864197530862</v>
      </c>
      <c r="AG56" s="100">
        <v>5469.8518518518513</v>
      </c>
      <c r="AH56" s="100">
        <v>5.228215767634854</v>
      </c>
      <c r="AI56" s="100">
        <v>6016.63070539419</v>
      </c>
      <c r="AJ56" s="100">
        <v>6.4909090909090903</v>
      </c>
      <c r="AK56" s="100">
        <v>7469.7381818181811</v>
      </c>
      <c r="AL56" s="100">
        <v>5.2266666666666657</v>
      </c>
      <c r="AM56" s="100">
        <v>6014.847999999999</v>
      </c>
      <c r="AN56" s="100">
        <v>5.3592233009708732</v>
      </c>
      <c r="AO56" s="100">
        <v>6167.3941747572808</v>
      </c>
      <c r="AP56" s="100">
        <v>0</v>
      </c>
      <c r="AQ56" s="100">
        <v>0</v>
      </c>
      <c r="AR56" s="100">
        <v>12.769828926905131</v>
      </c>
      <c r="AS56" s="100">
        <v>14695.519129082424</v>
      </c>
      <c r="AT56" s="100">
        <v>3.7039877300613493</v>
      </c>
      <c r="AU56" s="100">
        <v>4262.5490797546008</v>
      </c>
      <c r="AV56" s="100">
        <v>3.8303571428571428</v>
      </c>
      <c r="AW56" s="100">
        <v>4407.9749999999995</v>
      </c>
      <c r="AX56" s="100">
        <v>7.1388101983002823</v>
      </c>
      <c r="AY56" s="100">
        <v>8215.3427762039646</v>
      </c>
      <c r="AZ56" s="100">
        <v>5.3807339449541276</v>
      </c>
      <c r="BA56" s="100">
        <v>6192.1486238532098</v>
      </c>
      <c r="BB56" s="100">
        <v>0</v>
      </c>
      <c r="BC56" s="100">
        <v>0</v>
      </c>
      <c r="BD56" s="100">
        <v>8.6538461538461533</v>
      </c>
      <c r="BE56" s="100">
        <v>9958.8461538461524</v>
      </c>
      <c r="BF56" s="100">
        <v>3.9917355371900825</v>
      </c>
      <c r="BG56" s="100">
        <v>4593.6892561983468</v>
      </c>
      <c r="BH56" s="100">
        <v>3.5185430463576157</v>
      </c>
      <c r="BI56" s="100">
        <v>4049.1393377483441</v>
      </c>
      <c r="BJ56" s="100">
        <v>5.5323819978046105</v>
      </c>
      <c r="BK56" s="100">
        <v>6366.6652030735459</v>
      </c>
      <c r="BL56" s="100">
        <v>5.180738786279683</v>
      </c>
      <c r="BM56" s="100">
        <v>5961.9941952506588</v>
      </c>
      <c r="BN56" s="100">
        <v>0.19354838709677419</v>
      </c>
      <c r="BO56" s="100">
        <v>222.73548387096773</v>
      </c>
      <c r="BP56" s="100">
        <v>5.4444444444444438</v>
      </c>
      <c r="BQ56" s="100">
        <v>6265.4666666666653</v>
      </c>
      <c r="BR56" s="100">
        <v>4.3962378640776691</v>
      </c>
      <c r="BS56" s="100">
        <v>5059.1905339805817</v>
      </c>
      <c r="BT56" s="100">
        <v>9.1414752116082205</v>
      </c>
      <c r="BU56" s="100">
        <v>10520.00967351874</v>
      </c>
      <c r="BV56" s="100">
        <v>0</v>
      </c>
      <c r="BW56" s="100">
        <v>0</v>
      </c>
      <c r="BX56" s="100">
        <v>14.954545454545453</v>
      </c>
      <c r="BY56" s="100">
        <v>17209.690909090907</v>
      </c>
      <c r="BZ56" s="100">
        <v>0</v>
      </c>
      <c r="CA56" s="100">
        <v>0</v>
      </c>
      <c r="CB56" s="100">
        <v>4.012839879154078</v>
      </c>
      <c r="CC56" s="100">
        <v>4617.9761329305129</v>
      </c>
      <c r="CD56" s="100">
        <v>4.1945525291828796</v>
      </c>
      <c r="CE56" s="100">
        <v>4827.0910505836573</v>
      </c>
      <c r="CF56" s="100">
        <v>4.7291122715404699</v>
      </c>
      <c r="CG56" s="100">
        <v>5442.2624020887724</v>
      </c>
      <c r="CH56" s="100">
        <v>0.21976744186046512</v>
      </c>
      <c r="CI56" s="100">
        <v>252.90837209302325</v>
      </c>
      <c r="CJ56" s="100">
        <v>4.5423197492163006</v>
      </c>
      <c r="CK56" s="100">
        <v>5227.3015673981181</v>
      </c>
      <c r="CL56" s="100">
        <v>6.4349529780564261</v>
      </c>
      <c r="CM56" s="100">
        <v>7405.3438871473345</v>
      </c>
      <c r="CN56" s="100">
        <v>4.4999999999999991</v>
      </c>
      <c r="CO56" s="100">
        <v>5178.5999999999985</v>
      </c>
      <c r="CP56" s="100">
        <v>0.19913793103448277</v>
      </c>
      <c r="CQ56" s="100">
        <v>229.16793103448276</v>
      </c>
      <c r="CR56" s="100">
        <v>10.259803921568627</v>
      </c>
      <c r="CS56" s="100">
        <v>11806.982352941175</v>
      </c>
      <c r="CT56" s="100">
        <v>6.6212121212121202</v>
      </c>
      <c r="CU56" s="100">
        <v>7619.6909090909076</v>
      </c>
    </row>
    <row r="57" spans="2:99">
      <c r="C57" s="99" t="s">
        <v>223</v>
      </c>
      <c r="D57" s="100">
        <v>17</v>
      </c>
      <c r="E57" s="100">
        <v>23990.400000000001</v>
      </c>
      <c r="F57" s="100">
        <v>9</v>
      </c>
      <c r="G57" s="100">
        <v>12700.800000000001</v>
      </c>
      <c r="H57" s="100">
        <v>18</v>
      </c>
      <c r="I57" s="100">
        <v>25401.600000000002</v>
      </c>
      <c r="J57" s="100">
        <v>10</v>
      </c>
      <c r="K57" s="100">
        <v>14112</v>
      </c>
      <c r="L57" s="100">
        <v>13</v>
      </c>
      <c r="M57" s="100">
        <v>18345.600000000002</v>
      </c>
      <c r="N57" s="100">
        <v>13</v>
      </c>
      <c r="O57" s="100">
        <v>18345.600000000002</v>
      </c>
      <c r="P57" s="100">
        <v>13</v>
      </c>
      <c r="Q57" s="100">
        <v>18345.600000000002</v>
      </c>
      <c r="R57" s="100">
        <v>14</v>
      </c>
      <c r="S57" s="100">
        <v>19756.8</v>
      </c>
      <c r="T57" s="100">
        <v>15</v>
      </c>
      <c r="U57" s="100">
        <v>21168</v>
      </c>
      <c r="V57" s="100">
        <v>17</v>
      </c>
      <c r="W57" s="100">
        <v>23990.400000000001</v>
      </c>
      <c r="X57" s="100">
        <v>14</v>
      </c>
      <c r="Y57" s="100">
        <v>19756.8</v>
      </c>
      <c r="Z57" s="100">
        <v>18</v>
      </c>
      <c r="AA57" s="100">
        <v>25401.600000000002</v>
      </c>
      <c r="AB57" s="100">
        <v>11</v>
      </c>
      <c r="AC57" s="100">
        <v>15523.2</v>
      </c>
      <c r="AD57" s="100">
        <v>12</v>
      </c>
      <c r="AE57" s="100">
        <v>16934.400000000001</v>
      </c>
      <c r="AF57" s="100">
        <v>15</v>
      </c>
      <c r="AG57" s="100">
        <v>21168</v>
      </c>
      <c r="AH57" s="100">
        <v>15</v>
      </c>
      <c r="AI57" s="100">
        <v>21168</v>
      </c>
      <c r="AJ57" s="100">
        <v>18</v>
      </c>
      <c r="AK57" s="100">
        <v>25401.600000000002</v>
      </c>
      <c r="AL57" s="100">
        <v>15</v>
      </c>
      <c r="AM57" s="100">
        <v>21168</v>
      </c>
      <c r="AN57" s="100">
        <v>14</v>
      </c>
      <c r="AO57" s="100">
        <v>19756.8</v>
      </c>
      <c r="AP57" s="100">
        <v>16</v>
      </c>
      <c r="AQ57" s="100">
        <v>22579.200000000001</v>
      </c>
      <c r="AR57" s="100">
        <v>16</v>
      </c>
      <c r="AS57" s="100">
        <v>22579.200000000001</v>
      </c>
      <c r="AT57" s="100">
        <v>10</v>
      </c>
      <c r="AU57" s="100">
        <v>14112</v>
      </c>
      <c r="AV57" s="100">
        <v>13</v>
      </c>
      <c r="AW57" s="100">
        <v>18345.600000000002</v>
      </c>
      <c r="AX57" s="100">
        <v>17</v>
      </c>
      <c r="AY57" s="100">
        <v>23990.400000000001</v>
      </c>
      <c r="AZ57" s="100">
        <v>18</v>
      </c>
      <c r="BA57" s="100">
        <v>25401.600000000002</v>
      </c>
      <c r="BB57" s="100">
        <v>13</v>
      </c>
      <c r="BC57" s="100">
        <v>18345.600000000002</v>
      </c>
      <c r="BD57" s="100">
        <v>14</v>
      </c>
      <c r="BE57" s="100">
        <v>19756.8</v>
      </c>
      <c r="BF57" s="100">
        <v>12</v>
      </c>
      <c r="BG57" s="100">
        <v>16934.400000000001</v>
      </c>
      <c r="BH57" s="100">
        <v>10</v>
      </c>
      <c r="BI57" s="100">
        <v>14112</v>
      </c>
      <c r="BJ57" s="100">
        <v>17</v>
      </c>
      <c r="BK57" s="100">
        <v>23990.400000000001</v>
      </c>
      <c r="BL57" s="100">
        <v>17</v>
      </c>
      <c r="BM57" s="100">
        <v>23990.400000000001</v>
      </c>
      <c r="BN57" s="100">
        <v>13</v>
      </c>
      <c r="BO57" s="100">
        <v>18345.600000000002</v>
      </c>
      <c r="BP57" s="100">
        <v>14</v>
      </c>
      <c r="BQ57" s="100">
        <v>19756.8</v>
      </c>
      <c r="BR57" s="100">
        <v>14</v>
      </c>
      <c r="BS57" s="100">
        <v>19756.8</v>
      </c>
      <c r="BT57" s="100">
        <v>16</v>
      </c>
      <c r="BU57" s="100">
        <v>22579.200000000001</v>
      </c>
      <c r="BV57" s="100">
        <v>6.0212559521592448</v>
      </c>
      <c r="BW57" s="100">
        <v>8497.1963996871273</v>
      </c>
      <c r="BX57" s="100">
        <v>15</v>
      </c>
      <c r="BY57" s="100">
        <v>21168</v>
      </c>
      <c r="BZ57" s="100">
        <v>11.614566106740469</v>
      </c>
      <c r="CA57" s="100">
        <v>16390.47568983215</v>
      </c>
      <c r="CB57" s="100">
        <v>12</v>
      </c>
      <c r="CC57" s="100">
        <v>16934.400000000001</v>
      </c>
      <c r="CD57" s="100">
        <v>15</v>
      </c>
      <c r="CE57" s="100">
        <v>21168</v>
      </c>
      <c r="CF57" s="100">
        <v>12.073256797549373</v>
      </c>
      <c r="CG57" s="100">
        <v>17037.779992701675</v>
      </c>
      <c r="CH57" s="100">
        <v>16</v>
      </c>
      <c r="CI57" s="100">
        <v>22579.200000000001</v>
      </c>
      <c r="CJ57" s="100">
        <v>9.2574872586319881</v>
      </c>
      <c r="CK57" s="100">
        <v>13064.166019381462</v>
      </c>
      <c r="CL57" s="100">
        <v>17</v>
      </c>
      <c r="CM57" s="100">
        <v>23990.400000000001</v>
      </c>
      <c r="CN57" s="100">
        <v>15</v>
      </c>
      <c r="CO57" s="100">
        <v>21168</v>
      </c>
      <c r="CP57" s="100">
        <v>11</v>
      </c>
      <c r="CQ57" s="100">
        <v>15523.2</v>
      </c>
      <c r="CR57" s="100">
        <v>14.80045953618963</v>
      </c>
      <c r="CS57" s="100">
        <v>20886.408497470806</v>
      </c>
      <c r="CT57" s="100">
        <v>4.7740835464620632</v>
      </c>
      <c r="CU57" s="100">
        <v>6737.1867007672636</v>
      </c>
    </row>
    <row r="58" spans="2:99">
      <c r="C58" s="99" t="s">
        <v>224</v>
      </c>
      <c r="D58" s="100">
        <v>11.491820128899688</v>
      </c>
      <c r="E58" s="100">
        <v>13528.170655740712</v>
      </c>
      <c r="F58" s="100">
        <v>10.132315736082614</v>
      </c>
      <c r="G58" s="100">
        <v>11927.762084516453</v>
      </c>
      <c r="H58" s="100">
        <v>6.6307803468208082</v>
      </c>
      <c r="I58" s="100">
        <v>7805.7546242774561</v>
      </c>
      <c r="J58" s="100">
        <v>2.7758620689655169</v>
      </c>
      <c r="K58" s="100">
        <v>3267.7448275862066</v>
      </c>
      <c r="L58" s="100">
        <v>4.5872340425531908</v>
      </c>
      <c r="M58" s="100">
        <v>5400.0919148936164</v>
      </c>
      <c r="N58" s="100">
        <v>0.23135593220338982</v>
      </c>
      <c r="O58" s="100">
        <v>272.35220338983049</v>
      </c>
      <c r="P58" s="100">
        <v>9.5570776255707752</v>
      </c>
      <c r="Q58" s="100">
        <v>11250.591780821916</v>
      </c>
      <c r="R58" s="100">
        <v>5.7993138936535154</v>
      </c>
      <c r="S58" s="100">
        <v>6826.952315608919</v>
      </c>
      <c r="T58" s="100">
        <v>3.7350746268656709</v>
      </c>
      <c r="U58" s="100">
        <v>4396.9298507462681</v>
      </c>
      <c r="V58" s="100">
        <v>0.25070224719101125</v>
      </c>
      <c r="W58" s="100">
        <v>295.12668539325847</v>
      </c>
      <c r="X58" s="100">
        <v>8.6915167095115677</v>
      </c>
      <c r="Y58" s="100">
        <v>10231.653470437019</v>
      </c>
      <c r="Z58" s="100">
        <v>0</v>
      </c>
      <c r="AA58" s="100">
        <v>0</v>
      </c>
      <c r="AB58" s="100">
        <v>7.2540675844806</v>
      </c>
      <c r="AC58" s="100">
        <v>8539.4883604505631</v>
      </c>
      <c r="AD58" s="100">
        <v>4.8025568181818175</v>
      </c>
      <c r="AE58" s="100">
        <v>5653.5698863636353</v>
      </c>
      <c r="AF58" s="100">
        <v>4.4362139917695469</v>
      </c>
      <c r="AG58" s="100">
        <v>5222.3111111111111</v>
      </c>
      <c r="AH58" s="100">
        <v>5.5767634854771782</v>
      </c>
      <c r="AI58" s="100">
        <v>6564.9659751037343</v>
      </c>
      <c r="AJ58" s="100">
        <v>6.1090909090909085</v>
      </c>
      <c r="AK58" s="100">
        <v>7191.6218181818176</v>
      </c>
      <c r="AL58" s="100">
        <v>5.2266666666666657</v>
      </c>
      <c r="AM58" s="100">
        <v>6152.8319999999994</v>
      </c>
      <c r="AN58" s="100">
        <v>5.3592233009708732</v>
      </c>
      <c r="AO58" s="100">
        <v>6308.8776699029122</v>
      </c>
      <c r="AP58" s="100">
        <v>0</v>
      </c>
      <c r="AQ58" s="100">
        <v>0</v>
      </c>
      <c r="AR58" s="100">
        <v>12.018662519440124</v>
      </c>
      <c r="AS58" s="100">
        <v>14148.369517884914</v>
      </c>
      <c r="AT58" s="100">
        <v>3.7039877300613493</v>
      </c>
      <c r="AU58" s="100">
        <v>4360.3343558282204</v>
      </c>
      <c r="AV58" s="100">
        <v>3.8303571428571428</v>
      </c>
      <c r="AW58" s="100">
        <v>4509.096428571429</v>
      </c>
      <c r="AX58" s="100">
        <v>6.7818696883852683</v>
      </c>
      <c r="AY58" s="100">
        <v>7983.6169971671379</v>
      </c>
      <c r="AZ58" s="100">
        <v>6.013761467889907</v>
      </c>
      <c r="BA58" s="100">
        <v>7079.3999999999987</v>
      </c>
      <c r="BB58" s="100">
        <v>0</v>
      </c>
      <c r="BC58" s="100">
        <v>0</v>
      </c>
      <c r="BD58" s="100">
        <v>8.6538461538461533</v>
      </c>
      <c r="BE58" s="100">
        <v>10187.307692307691</v>
      </c>
      <c r="BF58" s="100">
        <v>3.9917355371900825</v>
      </c>
      <c r="BG58" s="100">
        <v>4699.0710743801656</v>
      </c>
      <c r="BH58" s="100">
        <v>3.5185430463576157</v>
      </c>
      <c r="BI58" s="100">
        <v>4142.0288741721852</v>
      </c>
      <c r="BJ58" s="100">
        <v>4.9791437980241486</v>
      </c>
      <c r="BK58" s="100">
        <v>5861.4480790340276</v>
      </c>
      <c r="BL58" s="100">
        <v>5.7902374670184686</v>
      </c>
      <c r="BM58" s="100">
        <v>6816.2675461741419</v>
      </c>
      <c r="BN58" s="100">
        <v>0.22580645161290325</v>
      </c>
      <c r="BO58" s="100">
        <v>265.81935483870973</v>
      </c>
      <c r="BP58" s="100">
        <v>5.4444444444444438</v>
      </c>
      <c r="BQ58" s="100">
        <v>6409.2</v>
      </c>
      <c r="BR58" s="100">
        <v>4.1031553398058245</v>
      </c>
      <c r="BS58" s="100">
        <v>4830.2344660194167</v>
      </c>
      <c r="BT58" s="100">
        <v>7.9987908101571943</v>
      </c>
      <c r="BU58" s="100">
        <v>9416.17654171705</v>
      </c>
      <c r="BV58" s="100">
        <v>0</v>
      </c>
      <c r="BW58" s="100">
        <v>0</v>
      </c>
      <c r="BX58" s="100">
        <v>15.834224598930481</v>
      </c>
      <c r="BY58" s="100">
        <v>18640.049197860964</v>
      </c>
      <c r="BZ58" s="100">
        <v>0</v>
      </c>
      <c r="CA58" s="100">
        <v>0</v>
      </c>
      <c r="CB58" s="100">
        <v>4.3776435045317221</v>
      </c>
      <c r="CC58" s="100">
        <v>5153.3619335347439</v>
      </c>
      <c r="CD58" s="100">
        <v>4.4941634241245128</v>
      </c>
      <c r="CE58" s="100">
        <v>5290.529182879377</v>
      </c>
      <c r="CF58" s="100">
        <v>5.3596605744125316</v>
      </c>
      <c r="CG58" s="100">
        <v>6309.3924281984328</v>
      </c>
      <c r="CH58" s="100">
        <v>0.20755813953488372</v>
      </c>
      <c r="CI58" s="100">
        <v>244.33744186046513</v>
      </c>
      <c r="CJ58" s="100">
        <v>4.1637931034482749</v>
      </c>
      <c r="CK58" s="100">
        <v>4901.6172413793092</v>
      </c>
      <c r="CL58" s="100">
        <v>6.0564263322884004</v>
      </c>
      <c r="CM58" s="100">
        <v>7129.6250783699052</v>
      </c>
      <c r="CN58" s="100">
        <v>4.4999999999999991</v>
      </c>
      <c r="CO58" s="100">
        <v>5297.3999999999987</v>
      </c>
      <c r="CP58" s="100">
        <v>0.21724137931034482</v>
      </c>
      <c r="CQ58" s="100">
        <v>255.73655172413794</v>
      </c>
      <c r="CR58" s="100">
        <v>11.838235294117645</v>
      </c>
      <c r="CS58" s="100">
        <v>13935.970588235292</v>
      </c>
      <c r="CT58" s="100">
        <v>5.9242424242424239</v>
      </c>
      <c r="CU58" s="100">
        <v>6974.0181818181818</v>
      </c>
    </row>
    <row r="59" spans="2:99">
      <c r="C59" s="99" t="s">
        <v>225</v>
      </c>
      <c r="D59" s="100">
        <v>18</v>
      </c>
      <c r="E59" s="100">
        <v>5464.7999999999993</v>
      </c>
      <c r="F59" s="100">
        <v>11</v>
      </c>
      <c r="G59" s="100">
        <v>3339.5999999999995</v>
      </c>
      <c r="H59" s="100">
        <v>19</v>
      </c>
      <c r="I59" s="100">
        <v>5768.4</v>
      </c>
      <c r="J59" s="100">
        <v>10</v>
      </c>
      <c r="K59" s="100">
        <v>3035.9999999999995</v>
      </c>
      <c r="L59" s="100">
        <v>15</v>
      </c>
      <c r="M59" s="100">
        <v>4553.9999999999991</v>
      </c>
      <c r="N59" s="100">
        <v>14</v>
      </c>
      <c r="O59" s="100">
        <v>4250.3999999999996</v>
      </c>
      <c r="P59" s="100">
        <v>14</v>
      </c>
      <c r="Q59" s="100">
        <v>4250.3999999999996</v>
      </c>
      <c r="R59" s="100">
        <v>16</v>
      </c>
      <c r="S59" s="100">
        <v>4857.5999999999995</v>
      </c>
      <c r="T59" s="100">
        <v>16</v>
      </c>
      <c r="U59" s="100">
        <v>4857.5999999999995</v>
      </c>
      <c r="V59" s="100">
        <v>17</v>
      </c>
      <c r="W59" s="100">
        <v>5161.2</v>
      </c>
      <c r="X59" s="100">
        <v>17</v>
      </c>
      <c r="Y59" s="100">
        <v>5161.2</v>
      </c>
      <c r="Z59" s="100">
        <v>18</v>
      </c>
      <c r="AA59" s="100">
        <v>5464.7999999999993</v>
      </c>
      <c r="AB59" s="100">
        <v>13</v>
      </c>
      <c r="AC59" s="100">
        <v>3946.7999999999997</v>
      </c>
      <c r="AD59" s="100">
        <v>14</v>
      </c>
      <c r="AE59" s="100">
        <v>4250.3999999999996</v>
      </c>
      <c r="AF59" s="100">
        <v>17</v>
      </c>
      <c r="AG59" s="100">
        <v>5161.2</v>
      </c>
      <c r="AH59" s="100">
        <v>18</v>
      </c>
      <c r="AI59" s="100">
        <v>5464.7999999999993</v>
      </c>
      <c r="AJ59" s="100">
        <v>18</v>
      </c>
      <c r="AK59" s="100">
        <v>5464.7999999999993</v>
      </c>
      <c r="AL59" s="100">
        <v>18</v>
      </c>
      <c r="AM59" s="100">
        <v>5464.7999999999993</v>
      </c>
      <c r="AN59" s="100">
        <v>16</v>
      </c>
      <c r="AO59" s="100">
        <v>4857.5999999999995</v>
      </c>
      <c r="AP59" s="100">
        <v>17</v>
      </c>
      <c r="AQ59" s="100">
        <v>5161.2</v>
      </c>
      <c r="AR59" s="100">
        <v>18</v>
      </c>
      <c r="AS59" s="100">
        <v>5464.7999999999993</v>
      </c>
      <c r="AT59" s="100">
        <v>11</v>
      </c>
      <c r="AU59" s="100">
        <v>3339.5999999999995</v>
      </c>
      <c r="AV59" s="100">
        <v>13</v>
      </c>
      <c r="AW59" s="100">
        <v>3946.7999999999997</v>
      </c>
      <c r="AX59" s="100">
        <v>19</v>
      </c>
      <c r="AY59" s="100">
        <v>5768.4</v>
      </c>
      <c r="AZ59" s="100">
        <v>18</v>
      </c>
      <c r="BA59" s="100">
        <v>5464.7999999999993</v>
      </c>
      <c r="BB59" s="100">
        <v>15</v>
      </c>
      <c r="BC59" s="100">
        <v>4553.9999999999991</v>
      </c>
      <c r="BD59" s="100">
        <v>16</v>
      </c>
      <c r="BE59" s="100">
        <v>4857.5999999999995</v>
      </c>
      <c r="BF59" s="100">
        <v>12</v>
      </c>
      <c r="BG59" s="100">
        <v>3643.2</v>
      </c>
      <c r="BH59" s="100">
        <v>11</v>
      </c>
      <c r="BI59" s="100">
        <v>3339.5999999999995</v>
      </c>
      <c r="BJ59" s="100">
        <v>20</v>
      </c>
      <c r="BK59" s="100">
        <v>6071.9999999999991</v>
      </c>
      <c r="BL59" s="100">
        <v>22</v>
      </c>
      <c r="BM59" s="100">
        <v>6679.1999999999989</v>
      </c>
      <c r="BN59" s="100">
        <v>15</v>
      </c>
      <c r="BO59" s="100">
        <v>4553.9999999999991</v>
      </c>
      <c r="BP59" s="100">
        <v>14</v>
      </c>
      <c r="BQ59" s="100">
        <v>4250.3999999999996</v>
      </c>
      <c r="BR59" s="100">
        <v>16</v>
      </c>
      <c r="BS59" s="100">
        <v>4857.5999999999995</v>
      </c>
      <c r="BT59" s="100">
        <v>16</v>
      </c>
      <c r="BU59" s="100">
        <v>4857.5999999999995</v>
      </c>
      <c r="BV59" s="100">
        <v>7.3593128304168554</v>
      </c>
      <c r="BW59" s="100">
        <v>2234.2873753145568</v>
      </c>
      <c r="BX59" s="100">
        <v>16</v>
      </c>
      <c r="BY59" s="100">
        <v>4857.5999999999995</v>
      </c>
      <c r="BZ59" s="100">
        <v>11.614566106740469</v>
      </c>
      <c r="CA59" s="100">
        <v>3526.1822700064058</v>
      </c>
      <c r="CB59" s="100">
        <v>13</v>
      </c>
      <c r="CC59" s="100">
        <v>3946.7999999999997</v>
      </c>
      <c r="CD59" s="100">
        <v>16</v>
      </c>
      <c r="CE59" s="100">
        <v>4857.5999999999995</v>
      </c>
      <c r="CF59" s="100">
        <v>12.878140584052664</v>
      </c>
      <c r="CG59" s="100">
        <v>3909.8034813183885</v>
      </c>
      <c r="CH59" s="100">
        <v>19</v>
      </c>
      <c r="CI59" s="100">
        <v>5768.4</v>
      </c>
      <c r="CJ59" s="100">
        <v>10.183235984495187</v>
      </c>
      <c r="CK59" s="100">
        <v>3091.6304448927385</v>
      </c>
      <c r="CL59" s="100">
        <v>19</v>
      </c>
      <c r="CM59" s="100">
        <v>5768.4</v>
      </c>
      <c r="CN59" s="100">
        <v>16</v>
      </c>
      <c r="CO59" s="100">
        <v>4857.5999999999995</v>
      </c>
      <c r="CP59" s="100">
        <v>13</v>
      </c>
      <c r="CQ59" s="100">
        <v>3946.7999999999997</v>
      </c>
      <c r="CR59" s="100">
        <v>12.950402094165925</v>
      </c>
      <c r="CS59" s="100">
        <v>3931.7420757887744</v>
      </c>
      <c r="CT59" s="100">
        <v>5.9676044330775788</v>
      </c>
      <c r="CU59" s="100">
        <v>1811.7647058823527</v>
      </c>
    </row>
    <row r="60" spans="2:99">
      <c r="C60" s="99" t="s">
        <v>226</v>
      </c>
      <c r="D60" s="100">
        <v>18</v>
      </c>
      <c r="E60" s="100">
        <v>11728.800000000001</v>
      </c>
      <c r="F60" s="100">
        <v>12</v>
      </c>
      <c r="G60" s="100">
        <v>7819.2000000000007</v>
      </c>
      <c r="H60" s="100">
        <v>19</v>
      </c>
      <c r="I60" s="100">
        <v>12380.4</v>
      </c>
      <c r="J60" s="100">
        <v>10</v>
      </c>
      <c r="K60" s="100">
        <v>6516</v>
      </c>
      <c r="L60" s="100">
        <v>14</v>
      </c>
      <c r="M60" s="100">
        <v>9122.4</v>
      </c>
      <c r="N60" s="100">
        <v>13</v>
      </c>
      <c r="O60" s="100">
        <v>8470.8000000000011</v>
      </c>
      <c r="P60" s="100">
        <v>12</v>
      </c>
      <c r="Q60" s="100">
        <v>7819.2000000000007</v>
      </c>
      <c r="R60" s="100">
        <v>15</v>
      </c>
      <c r="S60" s="100">
        <v>9774</v>
      </c>
      <c r="T60" s="100">
        <v>16</v>
      </c>
      <c r="U60" s="100">
        <v>10425.6</v>
      </c>
      <c r="V60" s="100">
        <v>19</v>
      </c>
      <c r="W60" s="100">
        <v>12380.4</v>
      </c>
      <c r="X60" s="100">
        <v>16</v>
      </c>
      <c r="Y60" s="100">
        <v>10425.6</v>
      </c>
      <c r="Z60" s="100">
        <v>19</v>
      </c>
      <c r="AA60" s="100">
        <v>12380.4</v>
      </c>
      <c r="AB60" s="100">
        <v>13</v>
      </c>
      <c r="AC60" s="100">
        <v>8470.8000000000011</v>
      </c>
      <c r="AD60" s="100">
        <v>15</v>
      </c>
      <c r="AE60" s="100">
        <v>9774</v>
      </c>
      <c r="AF60" s="100">
        <v>15</v>
      </c>
      <c r="AG60" s="100">
        <v>9774</v>
      </c>
      <c r="AH60" s="100">
        <v>18</v>
      </c>
      <c r="AI60" s="100">
        <v>11728.800000000001</v>
      </c>
      <c r="AJ60" s="100">
        <v>17</v>
      </c>
      <c r="AK60" s="100">
        <v>11077.2</v>
      </c>
      <c r="AL60" s="100">
        <v>14</v>
      </c>
      <c r="AM60" s="100">
        <v>9122.4</v>
      </c>
      <c r="AN60" s="100">
        <v>16</v>
      </c>
      <c r="AO60" s="100">
        <v>10425.6</v>
      </c>
      <c r="AP60" s="100">
        <v>15</v>
      </c>
      <c r="AQ60" s="100">
        <v>9774</v>
      </c>
      <c r="AR60" s="100">
        <v>19</v>
      </c>
      <c r="AS60" s="100">
        <v>12380.4</v>
      </c>
      <c r="AT60" s="100">
        <v>11</v>
      </c>
      <c r="AU60" s="100">
        <v>7167.6</v>
      </c>
      <c r="AV60" s="100">
        <v>13</v>
      </c>
      <c r="AW60" s="100">
        <v>8470.8000000000011</v>
      </c>
      <c r="AX60" s="100">
        <v>21</v>
      </c>
      <c r="AY60" s="100">
        <v>13683.6</v>
      </c>
      <c r="AZ60" s="100">
        <v>20</v>
      </c>
      <c r="BA60" s="100">
        <v>13032</v>
      </c>
      <c r="BB60" s="100">
        <v>13</v>
      </c>
      <c r="BC60" s="100">
        <v>8470.8000000000011</v>
      </c>
      <c r="BD60" s="100">
        <v>16</v>
      </c>
      <c r="BE60" s="100">
        <v>10425.6</v>
      </c>
      <c r="BF60" s="100">
        <v>11</v>
      </c>
      <c r="BG60" s="100">
        <v>7167.6</v>
      </c>
      <c r="BH60" s="100">
        <v>10</v>
      </c>
      <c r="BI60" s="100">
        <v>6516</v>
      </c>
      <c r="BJ60" s="100">
        <v>20</v>
      </c>
      <c r="BK60" s="100">
        <v>13032</v>
      </c>
      <c r="BL60" s="100">
        <v>18</v>
      </c>
      <c r="BM60" s="100">
        <v>11728.800000000001</v>
      </c>
      <c r="BN60" s="100">
        <v>14</v>
      </c>
      <c r="BO60" s="100">
        <v>9122.4</v>
      </c>
      <c r="BP60" s="100">
        <v>13</v>
      </c>
      <c r="BQ60" s="100">
        <v>8470.8000000000011</v>
      </c>
      <c r="BR60" s="100">
        <v>14</v>
      </c>
      <c r="BS60" s="100">
        <v>9122.4</v>
      </c>
      <c r="BT60" s="100">
        <v>17</v>
      </c>
      <c r="BU60" s="100">
        <v>11077.2</v>
      </c>
      <c r="BV60" s="100">
        <v>6.6902843912880501</v>
      </c>
      <c r="BW60" s="100">
        <v>4359.3893093632933</v>
      </c>
      <c r="BX60" s="100">
        <v>17</v>
      </c>
      <c r="BY60" s="100">
        <v>11077.2</v>
      </c>
      <c r="BZ60" s="100">
        <v>10.784954241973292</v>
      </c>
      <c r="CA60" s="100">
        <v>7027.4761840697975</v>
      </c>
      <c r="CB60" s="100">
        <v>13</v>
      </c>
      <c r="CC60" s="100">
        <v>8470.8000000000011</v>
      </c>
      <c r="CD60" s="100">
        <v>18</v>
      </c>
      <c r="CE60" s="100">
        <v>11728.800000000001</v>
      </c>
      <c r="CF60" s="100">
        <v>14.487908157059247</v>
      </c>
      <c r="CG60" s="100">
        <v>9440.3209551398049</v>
      </c>
      <c r="CH60" s="100">
        <v>18</v>
      </c>
      <c r="CI60" s="100">
        <v>11728.800000000001</v>
      </c>
      <c r="CJ60" s="100">
        <v>10.183235984495187</v>
      </c>
      <c r="CK60" s="100">
        <v>6635.3965674970641</v>
      </c>
      <c r="CL60" s="100">
        <v>19</v>
      </c>
      <c r="CM60" s="100">
        <v>12380.4</v>
      </c>
      <c r="CN60" s="100">
        <v>16</v>
      </c>
      <c r="CO60" s="100">
        <v>10425.6</v>
      </c>
      <c r="CP60" s="100">
        <v>12</v>
      </c>
      <c r="CQ60" s="100">
        <v>7819.2000000000007</v>
      </c>
      <c r="CR60" s="100">
        <v>12.950402094165925</v>
      </c>
      <c r="CS60" s="100">
        <v>8438.4820045585166</v>
      </c>
      <c r="CT60" s="100">
        <v>5.6692242114236997</v>
      </c>
      <c r="CU60" s="100">
        <v>3694.066496163683</v>
      </c>
    </row>
    <row r="61" spans="2:99">
      <c r="C61" s="99" t="s">
        <v>227</v>
      </c>
      <c r="D61" s="100">
        <v>18</v>
      </c>
      <c r="E61" s="100">
        <v>17128.8</v>
      </c>
      <c r="F61" s="100">
        <v>12</v>
      </c>
      <c r="G61" s="100">
        <v>11419.199999999999</v>
      </c>
      <c r="H61" s="100">
        <v>18</v>
      </c>
      <c r="I61" s="100">
        <v>17128.8</v>
      </c>
      <c r="J61" s="100">
        <v>10</v>
      </c>
      <c r="K61" s="100">
        <v>9516</v>
      </c>
      <c r="L61" s="100">
        <v>13</v>
      </c>
      <c r="M61" s="100">
        <v>12370.8</v>
      </c>
      <c r="N61" s="100">
        <v>14</v>
      </c>
      <c r="O61" s="100">
        <v>13322.399999999998</v>
      </c>
      <c r="P61" s="100">
        <v>13</v>
      </c>
      <c r="Q61" s="100">
        <v>12370.8</v>
      </c>
      <c r="R61" s="100">
        <v>16</v>
      </c>
      <c r="S61" s="100">
        <v>15225.599999999999</v>
      </c>
      <c r="T61" s="100">
        <v>14</v>
      </c>
      <c r="U61" s="100">
        <v>13322.399999999998</v>
      </c>
      <c r="V61" s="100">
        <v>17</v>
      </c>
      <c r="W61" s="100">
        <v>16177.199999999999</v>
      </c>
      <c r="X61" s="100">
        <v>16</v>
      </c>
      <c r="Y61" s="100">
        <v>15225.599999999999</v>
      </c>
      <c r="Z61" s="100">
        <v>18</v>
      </c>
      <c r="AA61" s="100">
        <v>17128.8</v>
      </c>
      <c r="AB61" s="100">
        <v>12</v>
      </c>
      <c r="AC61" s="100">
        <v>11419.199999999999</v>
      </c>
      <c r="AD61" s="100">
        <v>14</v>
      </c>
      <c r="AE61" s="100">
        <v>13322.399999999998</v>
      </c>
      <c r="AF61" s="100">
        <v>16</v>
      </c>
      <c r="AG61" s="100">
        <v>15225.599999999999</v>
      </c>
      <c r="AH61" s="100">
        <v>17</v>
      </c>
      <c r="AI61" s="100">
        <v>16177.199999999999</v>
      </c>
      <c r="AJ61" s="100">
        <v>18</v>
      </c>
      <c r="AK61" s="100">
        <v>17128.8</v>
      </c>
      <c r="AL61" s="100">
        <v>16</v>
      </c>
      <c r="AM61" s="100">
        <v>15225.599999999999</v>
      </c>
      <c r="AN61" s="100">
        <v>15</v>
      </c>
      <c r="AO61" s="100">
        <v>14273.999999999998</v>
      </c>
      <c r="AP61" s="100">
        <v>15</v>
      </c>
      <c r="AQ61" s="100">
        <v>14273.999999999998</v>
      </c>
      <c r="AR61" s="100">
        <v>18</v>
      </c>
      <c r="AS61" s="100">
        <v>17128.8</v>
      </c>
      <c r="AT61" s="100">
        <v>11</v>
      </c>
      <c r="AU61" s="100">
        <v>10467.599999999999</v>
      </c>
      <c r="AV61" s="100">
        <v>12</v>
      </c>
      <c r="AW61" s="100">
        <v>11419.199999999999</v>
      </c>
      <c r="AX61" s="100">
        <v>21</v>
      </c>
      <c r="AY61" s="100">
        <v>19983.599999999999</v>
      </c>
      <c r="AZ61" s="100">
        <v>20</v>
      </c>
      <c r="BA61" s="100">
        <v>19032</v>
      </c>
      <c r="BB61" s="100">
        <v>13</v>
      </c>
      <c r="BC61" s="100">
        <v>12370.8</v>
      </c>
      <c r="BD61" s="100">
        <v>14</v>
      </c>
      <c r="BE61" s="100">
        <v>13322.399999999998</v>
      </c>
      <c r="BF61" s="100">
        <v>11</v>
      </c>
      <c r="BG61" s="100">
        <v>10467.599999999999</v>
      </c>
      <c r="BH61" s="100">
        <v>11</v>
      </c>
      <c r="BI61" s="100">
        <v>10467.599999999999</v>
      </c>
      <c r="BJ61" s="100">
        <v>18</v>
      </c>
      <c r="BK61" s="100">
        <v>17128.8</v>
      </c>
      <c r="BL61" s="100">
        <v>19</v>
      </c>
      <c r="BM61" s="100">
        <v>18080.399999999998</v>
      </c>
      <c r="BN61" s="100">
        <v>14</v>
      </c>
      <c r="BO61" s="100">
        <v>13322.399999999998</v>
      </c>
      <c r="BP61" s="100">
        <v>13</v>
      </c>
      <c r="BQ61" s="100">
        <v>12370.8</v>
      </c>
      <c r="BR61" s="100">
        <v>15</v>
      </c>
      <c r="BS61" s="100">
        <v>14273.999999999998</v>
      </c>
      <c r="BT61" s="100">
        <v>18</v>
      </c>
      <c r="BU61" s="100">
        <v>17128.8</v>
      </c>
      <c r="BV61" s="100">
        <v>6.6902843912880501</v>
      </c>
      <c r="BW61" s="100">
        <v>6366.4746267497076</v>
      </c>
      <c r="BX61" s="100">
        <v>15</v>
      </c>
      <c r="BY61" s="100">
        <v>14273.999999999998</v>
      </c>
      <c r="BZ61" s="100">
        <v>11.614566106740469</v>
      </c>
      <c r="CA61" s="100">
        <v>11052.421107174228</v>
      </c>
      <c r="CB61" s="100">
        <v>11</v>
      </c>
      <c r="CC61" s="100">
        <v>10467.599999999999</v>
      </c>
      <c r="CD61" s="100">
        <v>17</v>
      </c>
      <c r="CE61" s="100">
        <v>16177.199999999999</v>
      </c>
      <c r="CF61" s="100">
        <v>12.073256797549373</v>
      </c>
      <c r="CG61" s="100">
        <v>11488.911168547982</v>
      </c>
      <c r="CH61" s="100">
        <v>18</v>
      </c>
      <c r="CI61" s="100">
        <v>17128.8</v>
      </c>
      <c r="CJ61" s="100">
        <v>11.108984710358385</v>
      </c>
      <c r="CK61" s="100">
        <v>10571.309850377038</v>
      </c>
      <c r="CL61" s="100">
        <v>16</v>
      </c>
      <c r="CM61" s="100">
        <v>15225.599999999999</v>
      </c>
      <c r="CN61" s="100">
        <v>16</v>
      </c>
      <c r="CO61" s="100">
        <v>15225.599999999999</v>
      </c>
      <c r="CP61" s="100">
        <v>10</v>
      </c>
      <c r="CQ61" s="100">
        <v>9516</v>
      </c>
      <c r="CR61" s="100">
        <v>12.950402094165925</v>
      </c>
      <c r="CS61" s="100">
        <v>12323.602632808293</v>
      </c>
      <c r="CT61" s="100">
        <v>5.3708439897698215</v>
      </c>
      <c r="CU61" s="100">
        <v>5110.8951406649612</v>
      </c>
    </row>
    <row r="62" spans="2:99">
      <c r="C62" s="99" t="s">
        <v>228</v>
      </c>
      <c r="D62" s="100">
        <v>17</v>
      </c>
      <c r="E62" s="100">
        <v>28988.400000000001</v>
      </c>
      <c r="F62" s="100">
        <v>11</v>
      </c>
      <c r="G62" s="100">
        <v>18757.2</v>
      </c>
      <c r="H62" s="100">
        <v>17</v>
      </c>
      <c r="I62" s="100">
        <v>28988.400000000001</v>
      </c>
      <c r="J62" s="100">
        <v>9</v>
      </c>
      <c r="K62" s="100">
        <v>15346.800000000001</v>
      </c>
      <c r="L62" s="100">
        <v>13</v>
      </c>
      <c r="M62" s="100">
        <v>22167.600000000002</v>
      </c>
      <c r="N62" s="100">
        <v>14</v>
      </c>
      <c r="O62" s="100">
        <v>23872.799999999999</v>
      </c>
      <c r="P62" s="100">
        <v>12</v>
      </c>
      <c r="Q62" s="100">
        <v>20462.400000000001</v>
      </c>
      <c r="R62" s="100">
        <v>15</v>
      </c>
      <c r="S62" s="100">
        <v>25578</v>
      </c>
      <c r="T62" s="100">
        <v>13</v>
      </c>
      <c r="U62" s="100">
        <v>22167.600000000002</v>
      </c>
      <c r="V62" s="100">
        <v>17</v>
      </c>
      <c r="W62" s="100">
        <v>28988.400000000001</v>
      </c>
      <c r="X62" s="100">
        <v>14</v>
      </c>
      <c r="Y62" s="100">
        <v>23872.799999999999</v>
      </c>
      <c r="Z62" s="100">
        <v>19</v>
      </c>
      <c r="AA62" s="100">
        <v>32398.799999999999</v>
      </c>
      <c r="AB62" s="100">
        <v>11</v>
      </c>
      <c r="AC62" s="100">
        <v>18757.2</v>
      </c>
      <c r="AD62" s="100">
        <v>12</v>
      </c>
      <c r="AE62" s="100">
        <v>20462.400000000001</v>
      </c>
      <c r="AF62" s="100">
        <v>14</v>
      </c>
      <c r="AG62" s="100">
        <v>23872.799999999999</v>
      </c>
      <c r="AH62" s="100">
        <v>15</v>
      </c>
      <c r="AI62" s="100">
        <v>25578</v>
      </c>
      <c r="AJ62" s="100">
        <v>18</v>
      </c>
      <c r="AK62" s="100">
        <v>30693.600000000002</v>
      </c>
      <c r="AL62" s="100">
        <v>15</v>
      </c>
      <c r="AM62" s="100">
        <v>25578</v>
      </c>
      <c r="AN62" s="100">
        <v>13</v>
      </c>
      <c r="AO62" s="100">
        <v>22167.600000000002</v>
      </c>
      <c r="AP62" s="100">
        <v>14</v>
      </c>
      <c r="AQ62" s="100">
        <v>23872.799999999999</v>
      </c>
      <c r="AR62" s="100">
        <v>16</v>
      </c>
      <c r="AS62" s="100">
        <v>27283.200000000001</v>
      </c>
      <c r="AT62" s="100">
        <v>9</v>
      </c>
      <c r="AU62" s="100">
        <v>15346.800000000001</v>
      </c>
      <c r="AV62" s="100">
        <v>11</v>
      </c>
      <c r="AW62" s="100">
        <v>18757.2</v>
      </c>
      <c r="AX62" s="100">
        <v>17</v>
      </c>
      <c r="AY62" s="100">
        <v>28988.400000000001</v>
      </c>
      <c r="AZ62" s="100">
        <v>19</v>
      </c>
      <c r="BA62" s="100">
        <v>32398.799999999999</v>
      </c>
      <c r="BB62" s="100">
        <v>13</v>
      </c>
      <c r="BC62" s="100">
        <v>22167.600000000002</v>
      </c>
      <c r="BD62" s="100">
        <v>15</v>
      </c>
      <c r="BE62" s="100">
        <v>25578</v>
      </c>
      <c r="BF62" s="100">
        <v>11</v>
      </c>
      <c r="BG62" s="100">
        <v>18757.2</v>
      </c>
      <c r="BH62" s="100">
        <v>10</v>
      </c>
      <c r="BI62" s="100">
        <v>17052</v>
      </c>
      <c r="BJ62" s="100">
        <v>18</v>
      </c>
      <c r="BK62" s="100">
        <v>30693.600000000002</v>
      </c>
      <c r="BL62" s="100">
        <v>18</v>
      </c>
      <c r="BM62" s="100">
        <v>30693.600000000002</v>
      </c>
      <c r="BN62" s="100">
        <v>12</v>
      </c>
      <c r="BO62" s="100">
        <v>20462.400000000001</v>
      </c>
      <c r="BP62" s="100">
        <v>14</v>
      </c>
      <c r="BQ62" s="100">
        <v>23872.799999999999</v>
      </c>
      <c r="BR62" s="100">
        <v>15</v>
      </c>
      <c r="BS62" s="100">
        <v>25578</v>
      </c>
      <c r="BT62" s="100">
        <v>14</v>
      </c>
      <c r="BU62" s="100">
        <v>23872.799999999999</v>
      </c>
      <c r="BV62" s="100">
        <v>6.0212559521592448</v>
      </c>
      <c r="BW62" s="100">
        <v>10267.445649621945</v>
      </c>
      <c r="BX62" s="100">
        <v>15</v>
      </c>
      <c r="BY62" s="100">
        <v>25578</v>
      </c>
      <c r="BZ62" s="100">
        <v>10.784954241973292</v>
      </c>
      <c r="CA62" s="100">
        <v>18390.503973412859</v>
      </c>
      <c r="CB62" s="100">
        <v>12</v>
      </c>
      <c r="CC62" s="100">
        <v>20462.400000000001</v>
      </c>
      <c r="CD62" s="100">
        <v>16</v>
      </c>
      <c r="CE62" s="100">
        <v>27283.200000000001</v>
      </c>
      <c r="CF62" s="100">
        <v>12.878140584052664</v>
      </c>
      <c r="CG62" s="100">
        <v>21959.805323926605</v>
      </c>
      <c r="CH62" s="100">
        <v>15</v>
      </c>
      <c r="CI62" s="100">
        <v>25578</v>
      </c>
      <c r="CJ62" s="100">
        <v>10.183235984495187</v>
      </c>
      <c r="CK62" s="100">
        <v>17364.454000761194</v>
      </c>
      <c r="CL62" s="100">
        <v>17</v>
      </c>
      <c r="CM62" s="100">
        <v>28988.400000000001</v>
      </c>
      <c r="CN62" s="100">
        <v>16</v>
      </c>
      <c r="CO62" s="100">
        <v>27283.200000000001</v>
      </c>
      <c r="CP62" s="100">
        <v>10</v>
      </c>
      <c r="CQ62" s="100">
        <v>17052</v>
      </c>
      <c r="CR62" s="100">
        <v>12.025373373154075</v>
      </c>
      <c r="CS62" s="100">
        <v>20505.666675902328</v>
      </c>
      <c r="CT62" s="100">
        <v>5.0724637681159424</v>
      </c>
      <c r="CU62" s="100">
        <v>8649.5652173913059</v>
      </c>
    </row>
    <row r="63" spans="2:99">
      <c r="C63" s="99" t="s">
        <v>229</v>
      </c>
      <c r="D63" s="100">
        <v>17</v>
      </c>
      <c r="E63" s="100">
        <v>13525.2</v>
      </c>
      <c r="F63" s="100">
        <v>11</v>
      </c>
      <c r="G63" s="100">
        <v>8751.6</v>
      </c>
      <c r="H63" s="100">
        <v>17</v>
      </c>
      <c r="I63" s="100">
        <v>13525.2</v>
      </c>
      <c r="J63" s="100">
        <v>9</v>
      </c>
      <c r="K63" s="100">
        <v>7160.4000000000005</v>
      </c>
      <c r="L63" s="100">
        <v>13</v>
      </c>
      <c r="M63" s="100">
        <v>10342.800000000001</v>
      </c>
      <c r="N63" s="100">
        <v>15</v>
      </c>
      <c r="O63" s="100">
        <v>11934</v>
      </c>
      <c r="P63" s="100">
        <v>12</v>
      </c>
      <c r="Q63" s="100">
        <v>9547.2000000000007</v>
      </c>
      <c r="R63" s="100">
        <v>16</v>
      </c>
      <c r="S63" s="100">
        <v>12729.6</v>
      </c>
      <c r="T63" s="100">
        <v>15</v>
      </c>
      <c r="U63" s="100">
        <v>11934</v>
      </c>
      <c r="V63" s="100">
        <v>17</v>
      </c>
      <c r="W63" s="100">
        <v>13525.2</v>
      </c>
      <c r="X63" s="100">
        <v>16</v>
      </c>
      <c r="Y63" s="100">
        <v>12729.6</v>
      </c>
      <c r="Z63" s="100">
        <v>19</v>
      </c>
      <c r="AA63" s="100">
        <v>15116.4</v>
      </c>
      <c r="AB63" s="100">
        <v>13</v>
      </c>
      <c r="AC63" s="100">
        <v>10342.800000000001</v>
      </c>
      <c r="AD63" s="100">
        <v>13</v>
      </c>
      <c r="AE63" s="100">
        <v>10342.800000000001</v>
      </c>
      <c r="AF63" s="100">
        <v>17</v>
      </c>
      <c r="AG63" s="100">
        <v>13525.2</v>
      </c>
      <c r="AH63" s="100">
        <v>18</v>
      </c>
      <c r="AI63" s="100">
        <v>14320.800000000001</v>
      </c>
      <c r="AJ63" s="100">
        <v>18</v>
      </c>
      <c r="AK63" s="100">
        <v>14320.800000000001</v>
      </c>
      <c r="AL63" s="100">
        <v>17</v>
      </c>
      <c r="AM63" s="100">
        <v>13525.2</v>
      </c>
      <c r="AN63" s="100">
        <v>15</v>
      </c>
      <c r="AO63" s="100">
        <v>11934</v>
      </c>
      <c r="AP63" s="100">
        <v>16</v>
      </c>
      <c r="AQ63" s="100">
        <v>12729.6</v>
      </c>
      <c r="AR63" s="100">
        <v>17</v>
      </c>
      <c r="AS63" s="100">
        <v>13525.2</v>
      </c>
      <c r="AT63" s="100">
        <v>10</v>
      </c>
      <c r="AU63" s="100">
        <v>7956</v>
      </c>
      <c r="AV63" s="100">
        <v>14</v>
      </c>
      <c r="AW63" s="100">
        <v>11138.4</v>
      </c>
      <c r="AX63" s="100">
        <v>20</v>
      </c>
      <c r="AY63" s="100">
        <v>15912</v>
      </c>
      <c r="AZ63" s="100">
        <v>18</v>
      </c>
      <c r="BA63" s="100">
        <v>14320.800000000001</v>
      </c>
      <c r="BB63" s="100">
        <v>15</v>
      </c>
      <c r="BC63" s="100">
        <v>11934</v>
      </c>
      <c r="BD63" s="100">
        <v>14</v>
      </c>
      <c r="BE63" s="100">
        <v>11138.4</v>
      </c>
      <c r="BF63" s="100">
        <v>12</v>
      </c>
      <c r="BG63" s="100">
        <v>9547.2000000000007</v>
      </c>
      <c r="BH63" s="100">
        <v>10</v>
      </c>
      <c r="BI63" s="100">
        <v>7956</v>
      </c>
      <c r="BJ63" s="100">
        <v>18</v>
      </c>
      <c r="BK63" s="100">
        <v>14320.800000000001</v>
      </c>
      <c r="BL63" s="100">
        <v>20</v>
      </c>
      <c r="BM63" s="100">
        <v>15912</v>
      </c>
      <c r="BN63" s="100">
        <v>12</v>
      </c>
      <c r="BO63" s="100">
        <v>9547.2000000000007</v>
      </c>
      <c r="BP63" s="100">
        <v>15</v>
      </c>
      <c r="BQ63" s="100">
        <v>11934</v>
      </c>
      <c r="BR63" s="100">
        <v>17</v>
      </c>
      <c r="BS63" s="100">
        <v>13525.2</v>
      </c>
      <c r="BT63" s="100">
        <v>17</v>
      </c>
      <c r="BU63" s="100">
        <v>13525.2</v>
      </c>
      <c r="BV63" s="100">
        <v>6.0212559521592448</v>
      </c>
      <c r="BW63" s="100">
        <v>4790.5112355378951</v>
      </c>
      <c r="BX63" s="100">
        <v>16</v>
      </c>
      <c r="BY63" s="100">
        <v>12729.6</v>
      </c>
      <c r="BZ63" s="100">
        <v>12.444177971507644</v>
      </c>
      <c r="CA63" s="100">
        <v>9900.5879941314815</v>
      </c>
      <c r="CB63" s="100">
        <v>12</v>
      </c>
      <c r="CC63" s="100">
        <v>9547.2000000000007</v>
      </c>
      <c r="CD63" s="100">
        <v>15</v>
      </c>
      <c r="CE63" s="100">
        <v>11934</v>
      </c>
      <c r="CF63" s="100">
        <v>12.878140584052664</v>
      </c>
      <c r="CG63" s="100">
        <v>10245.8486486723</v>
      </c>
      <c r="CH63" s="100">
        <v>17</v>
      </c>
      <c r="CI63" s="100">
        <v>13525.2</v>
      </c>
      <c r="CJ63" s="100">
        <v>9.2574872586319881</v>
      </c>
      <c r="CK63" s="100">
        <v>7365.2568629676098</v>
      </c>
      <c r="CL63" s="100">
        <v>18</v>
      </c>
      <c r="CM63" s="100">
        <v>14320.800000000001</v>
      </c>
      <c r="CN63" s="100">
        <v>16</v>
      </c>
      <c r="CO63" s="100">
        <v>12729.6</v>
      </c>
      <c r="CP63" s="100">
        <v>10</v>
      </c>
      <c r="CQ63" s="100">
        <v>7956</v>
      </c>
      <c r="CR63" s="100">
        <v>13.875430815177776</v>
      </c>
      <c r="CS63" s="100">
        <v>11039.292756555438</v>
      </c>
      <c r="CT63" s="100">
        <v>5.0724637681159424</v>
      </c>
      <c r="CU63" s="100">
        <v>4035.652173913044</v>
      </c>
    </row>
    <row r="64" spans="2:99">
      <c r="C64" s="99" t="s">
        <v>230</v>
      </c>
      <c r="D64" s="100">
        <v>16</v>
      </c>
      <c r="E64" s="100">
        <v>16147.199999999997</v>
      </c>
      <c r="F64" s="100">
        <v>11</v>
      </c>
      <c r="G64" s="100">
        <v>11101.199999999997</v>
      </c>
      <c r="H64" s="100">
        <v>16</v>
      </c>
      <c r="I64" s="100">
        <v>16147.199999999997</v>
      </c>
      <c r="J64" s="100">
        <v>10</v>
      </c>
      <c r="K64" s="100">
        <v>10091.999999999998</v>
      </c>
      <c r="L64" s="100">
        <v>12</v>
      </c>
      <c r="M64" s="100">
        <v>12110.399999999998</v>
      </c>
      <c r="N64" s="100">
        <v>14</v>
      </c>
      <c r="O64" s="100">
        <v>14128.799999999997</v>
      </c>
      <c r="P64" s="100">
        <v>13</v>
      </c>
      <c r="Q64" s="100">
        <v>13119.599999999999</v>
      </c>
      <c r="R64" s="100">
        <v>15</v>
      </c>
      <c r="S64" s="100">
        <v>15137.999999999996</v>
      </c>
      <c r="T64" s="100">
        <v>15</v>
      </c>
      <c r="U64" s="100">
        <v>15137.999999999996</v>
      </c>
      <c r="V64" s="100">
        <v>20</v>
      </c>
      <c r="W64" s="100">
        <v>20183.999999999996</v>
      </c>
      <c r="X64" s="100">
        <v>14</v>
      </c>
      <c r="Y64" s="100">
        <v>14128.799999999997</v>
      </c>
      <c r="Z64" s="100">
        <v>20</v>
      </c>
      <c r="AA64" s="100">
        <v>20183.999999999996</v>
      </c>
      <c r="AB64" s="100">
        <v>12</v>
      </c>
      <c r="AC64" s="100">
        <v>12110.399999999998</v>
      </c>
      <c r="AD64" s="100">
        <v>13</v>
      </c>
      <c r="AE64" s="100">
        <v>13119.599999999999</v>
      </c>
      <c r="AF64" s="100">
        <v>14</v>
      </c>
      <c r="AG64" s="100">
        <v>14128.799999999997</v>
      </c>
      <c r="AH64" s="100">
        <v>15</v>
      </c>
      <c r="AI64" s="100">
        <v>15137.999999999996</v>
      </c>
      <c r="AJ64" s="100">
        <v>18</v>
      </c>
      <c r="AK64" s="100">
        <v>18165.599999999999</v>
      </c>
      <c r="AL64" s="100">
        <v>14</v>
      </c>
      <c r="AM64" s="100">
        <v>14128.799999999997</v>
      </c>
      <c r="AN64" s="100">
        <v>15</v>
      </c>
      <c r="AO64" s="100">
        <v>15137.999999999996</v>
      </c>
      <c r="AP64" s="100">
        <v>15</v>
      </c>
      <c r="AQ64" s="100">
        <v>15137.999999999996</v>
      </c>
      <c r="AR64" s="100">
        <v>17</v>
      </c>
      <c r="AS64" s="100">
        <v>17156.399999999998</v>
      </c>
      <c r="AT64" s="100">
        <v>11</v>
      </c>
      <c r="AU64" s="100">
        <v>11101.199999999997</v>
      </c>
      <c r="AV64" s="100">
        <v>14</v>
      </c>
      <c r="AW64" s="100">
        <v>14128.799999999997</v>
      </c>
      <c r="AX64" s="100">
        <v>20</v>
      </c>
      <c r="AY64" s="100">
        <v>20183.999999999996</v>
      </c>
      <c r="AZ64" s="100">
        <v>19</v>
      </c>
      <c r="BA64" s="100">
        <v>19174.799999999996</v>
      </c>
      <c r="BB64" s="100">
        <v>13</v>
      </c>
      <c r="BC64" s="100">
        <v>13119.599999999999</v>
      </c>
      <c r="BD64" s="100">
        <v>16</v>
      </c>
      <c r="BE64" s="100">
        <v>16147.199999999997</v>
      </c>
      <c r="BF64" s="100">
        <v>12</v>
      </c>
      <c r="BG64" s="100">
        <v>12110.399999999998</v>
      </c>
      <c r="BH64" s="100">
        <v>10</v>
      </c>
      <c r="BI64" s="100">
        <v>10091.999999999998</v>
      </c>
      <c r="BJ64" s="100">
        <v>18</v>
      </c>
      <c r="BK64" s="100">
        <v>18165.599999999999</v>
      </c>
      <c r="BL64" s="100">
        <v>17</v>
      </c>
      <c r="BM64" s="100">
        <v>17156.399999999998</v>
      </c>
      <c r="BN64" s="100">
        <v>13</v>
      </c>
      <c r="BO64" s="100">
        <v>13119.599999999999</v>
      </c>
      <c r="BP64" s="100">
        <v>14</v>
      </c>
      <c r="BQ64" s="100">
        <v>14128.799999999997</v>
      </c>
      <c r="BR64" s="100">
        <v>14</v>
      </c>
      <c r="BS64" s="100">
        <v>14128.799999999997</v>
      </c>
      <c r="BT64" s="100">
        <v>15</v>
      </c>
      <c r="BU64" s="100">
        <v>15137.999999999996</v>
      </c>
      <c r="BV64" s="100">
        <v>6.6902843912880501</v>
      </c>
      <c r="BW64" s="100">
        <v>6751.8350076878987</v>
      </c>
      <c r="BX64" s="100">
        <v>16</v>
      </c>
      <c r="BY64" s="100">
        <v>16147.199999999997</v>
      </c>
      <c r="BZ64" s="100">
        <v>11.614566106740469</v>
      </c>
      <c r="CA64" s="100">
        <v>11721.420114922479</v>
      </c>
      <c r="CB64" s="100">
        <v>11</v>
      </c>
      <c r="CC64" s="100">
        <v>11101.199999999997</v>
      </c>
      <c r="CD64" s="100">
        <v>17</v>
      </c>
      <c r="CE64" s="100">
        <v>17156.399999999998</v>
      </c>
      <c r="CF64" s="100">
        <v>14.487908157059247</v>
      </c>
      <c r="CG64" s="100">
        <v>14621.196912104189</v>
      </c>
      <c r="CH64" s="100">
        <v>16</v>
      </c>
      <c r="CI64" s="100">
        <v>16147.199999999997</v>
      </c>
      <c r="CJ64" s="100">
        <v>10.183235984495187</v>
      </c>
      <c r="CK64" s="100">
        <v>10276.921755552541</v>
      </c>
      <c r="CL64" s="100">
        <v>16</v>
      </c>
      <c r="CM64" s="100">
        <v>16147.199999999997</v>
      </c>
      <c r="CN64" s="100">
        <v>16</v>
      </c>
      <c r="CO64" s="100">
        <v>16147.199999999997</v>
      </c>
      <c r="CP64" s="100">
        <v>10</v>
      </c>
      <c r="CQ64" s="100">
        <v>10091.999999999998</v>
      </c>
      <c r="CR64" s="100">
        <v>13.875430815177776</v>
      </c>
      <c r="CS64" s="100">
        <v>14003.084778677408</v>
      </c>
      <c r="CT64" s="100">
        <v>4.7740835464620632</v>
      </c>
      <c r="CU64" s="100">
        <v>4818.0051150895133</v>
      </c>
    </row>
    <row r="65" spans="2:99">
      <c r="C65" s="99" t="s">
        <v>231</v>
      </c>
      <c r="D65" s="100">
        <v>17</v>
      </c>
      <c r="E65" s="100">
        <v>17442</v>
      </c>
      <c r="F65" s="100">
        <v>11</v>
      </c>
      <c r="G65" s="100">
        <v>11286</v>
      </c>
      <c r="H65" s="100">
        <v>17</v>
      </c>
      <c r="I65" s="100">
        <v>17442</v>
      </c>
      <c r="J65" s="100">
        <v>11</v>
      </c>
      <c r="K65" s="100">
        <v>11286</v>
      </c>
      <c r="L65" s="100">
        <v>13</v>
      </c>
      <c r="M65" s="100">
        <v>13338</v>
      </c>
      <c r="N65" s="100">
        <v>14</v>
      </c>
      <c r="O65" s="100">
        <v>14364</v>
      </c>
      <c r="P65" s="100">
        <v>12</v>
      </c>
      <c r="Q65" s="100">
        <v>12312</v>
      </c>
      <c r="R65" s="100">
        <v>15</v>
      </c>
      <c r="S65" s="100">
        <v>15390</v>
      </c>
      <c r="T65" s="100">
        <v>14</v>
      </c>
      <c r="U65" s="100">
        <v>14364</v>
      </c>
      <c r="V65" s="100">
        <v>19</v>
      </c>
      <c r="W65" s="100">
        <v>19494</v>
      </c>
      <c r="X65" s="100">
        <v>14</v>
      </c>
      <c r="Y65" s="100">
        <v>14364</v>
      </c>
      <c r="Z65" s="100">
        <v>20</v>
      </c>
      <c r="AA65" s="100">
        <v>20520</v>
      </c>
      <c r="AB65" s="100">
        <v>11</v>
      </c>
      <c r="AC65" s="100">
        <v>11286</v>
      </c>
      <c r="AD65" s="100">
        <v>12</v>
      </c>
      <c r="AE65" s="100">
        <v>12312</v>
      </c>
      <c r="AF65" s="100">
        <v>16</v>
      </c>
      <c r="AG65" s="100">
        <v>16416</v>
      </c>
      <c r="AH65" s="100">
        <v>16</v>
      </c>
      <c r="AI65" s="100">
        <v>16416</v>
      </c>
      <c r="AJ65" s="100">
        <v>19</v>
      </c>
      <c r="AK65" s="100">
        <v>19494</v>
      </c>
      <c r="AL65" s="100">
        <v>16</v>
      </c>
      <c r="AM65" s="100">
        <v>16416</v>
      </c>
      <c r="AN65" s="100">
        <v>14</v>
      </c>
      <c r="AO65" s="100">
        <v>14364</v>
      </c>
      <c r="AP65" s="100">
        <v>16</v>
      </c>
      <c r="AQ65" s="100">
        <v>16416</v>
      </c>
      <c r="AR65" s="100">
        <v>18</v>
      </c>
      <c r="AS65" s="100">
        <v>18468</v>
      </c>
      <c r="AT65" s="100">
        <v>11</v>
      </c>
      <c r="AU65" s="100">
        <v>11286</v>
      </c>
      <c r="AV65" s="100">
        <v>11</v>
      </c>
      <c r="AW65" s="100">
        <v>11286</v>
      </c>
      <c r="AX65" s="100">
        <v>21</v>
      </c>
      <c r="AY65" s="100">
        <v>21546</v>
      </c>
      <c r="AZ65" s="100">
        <v>18</v>
      </c>
      <c r="BA65" s="100">
        <v>18468</v>
      </c>
      <c r="BB65" s="100">
        <v>14</v>
      </c>
      <c r="BC65" s="100">
        <v>14364</v>
      </c>
      <c r="BD65" s="100">
        <v>14</v>
      </c>
      <c r="BE65" s="100">
        <v>14364</v>
      </c>
      <c r="BF65" s="100">
        <v>11</v>
      </c>
      <c r="BG65" s="100">
        <v>11286</v>
      </c>
      <c r="BH65" s="100">
        <v>10</v>
      </c>
      <c r="BI65" s="100">
        <v>10260</v>
      </c>
      <c r="BJ65" s="100">
        <v>19</v>
      </c>
      <c r="BK65" s="100">
        <v>19494</v>
      </c>
      <c r="BL65" s="100">
        <v>19</v>
      </c>
      <c r="BM65" s="100">
        <v>19494</v>
      </c>
      <c r="BN65" s="100">
        <v>13</v>
      </c>
      <c r="BO65" s="100">
        <v>13338</v>
      </c>
      <c r="BP65" s="100">
        <v>12</v>
      </c>
      <c r="BQ65" s="100">
        <v>12312</v>
      </c>
      <c r="BR65" s="100">
        <v>14</v>
      </c>
      <c r="BS65" s="100">
        <v>14364</v>
      </c>
      <c r="BT65" s="100">
        <v>17</v>
      </c>
      <c r="BU65" s="100">
        <v>17442</v>
      </c>
      <c r="BV65" s="100">
        <v>6.6902843912880501</v>
      </c>
      <c r="BW65" s="100">
        <v>6864.2317854615394</v>
      </c>
      <c r="BX65" s="100">
        <v>18</v>
      </c>
      <c r="BY65" s="100">
        <v>18468</v>
      </c>
      <c r="BZ65" s="100">
        <v>12.444177971507644</v>
      </c>
      <c r="CA65" s="100">
        <v>12767.726598766843</v>
      </c>
      <c r="CB65" s="100">
        <v>11</v>
      </c>
      <c r="CC65" s="100">
        <v>11286</v>
      </c>
      <c r="CD65" s="100">
        <v>15</v>
      </c>
      <c r="CE65" s="100">
        <v>15390</v>
      </c>
      <c r="CF65" s="100">
        <v>14.487908157059247</v>
      </c>
      <c r="CG65" s="100">
        <v>14864.593769142786</v>
      </c>
      <c r="CH65" s="100">
        <v>19</v>
      </c>
      <c r="CI65" s="100">
        <v>19494</v>
      </c>
      <c r="CJ65" s="100">
        <v>9.2574872586319881</v>
      </c>
      <c r="CK65" s="100">
        <v>9498.1819273564197</v>
      </c>
      <c r="CL65" s="100">
        <v>16</v>
      </c>
      <c r="CM65" s="100">
        <v>16416</v>
      </c>
      <c r="CN65" s="100">
        <v>18</v>
      </c>
      <c r="CO65" s="100">
        <v>18468</v>
      </c>
      <c r="CP65" s="100">
        <v>12</v>
      </c>
      <c r="CQ65" s="100">
        <v>12312</v>
      </c>
      <c r="CR65" s="100">
        <v>14.80045953618963</v>
      </c>
      <c r="CS65" s="100">
        <v>15185.271484130561</v>
      </c>
      <c r="CT65" s="100">
        <v>5.0724637681159424</v>
      </c>
      <c r="CU65" s="100">
        <v>5204.347826086957</v>
      </c>
    </row>
    <row r="66" spans="2:99">
      <c r="C66" s="99" t="s">
        <v>232</v>
      </c>
      <c r="D66" s="100">
        <v>17</v>
      </c>
      <c r="E66" s="100">
        <v>20236.8</v>
      </c>
      <c r="F66" s="100">
        <v>11</v>
      </c>
      <c r="G66" s="100">
        <v>13094.399999999998</v>
      </c>
      <c r="H66" s="100">
        <v>18</v>
      </c>
      <c r="I66" s="100">
        <v>21427.199999999997</v>
      </c>
      <c r="J66" s="100">
        <v>9</v>
      </c>
      <c r="K66" s="100">
        <v>10713.599999999999</v>
      </c>
      <c r="L66" s="100">
        <v>14</v>
      </c>
      <c r="M66" s="100">
        <v>16665.599999999999</v>
      </c>
      <c r="N66" s="100">
        <v>13</v>
      </c>
      <c r="O66" s="100">
        <v>15475.199999999999</v>
      </c>
      <c r="P66" s="100">
        <v>13</v>
      </c>
      <c r="Q66" s="100">
        <v>15475.199999999999</v>
      </c>
      <c r="R66" s="100">
        <v>14</v>
      </c>
      <c r="S66" s="100">
        <v>16665.599999999999</v>
      </c>
      <c r="T66" s="100">
        <v>15</v>
      </c>
      <c r="U66" s="100">
        <v>17855.999999999996</v>
      </c>
      <c r="V66" s="100">
        <v>16</v>
      </c>
      <c r="W66" s="100">
        <v>19046.399999999998</v>
      </c>
      <c r="X66" s="100">
        <v>16</v>
      </c>
      <c r="Y66" s="100">
        <v>19046.399999999998</v>
      </c>
      <c r="Z66" s="100">
        <v>17</v>
      </c>
      <c r="AA66" s="100">
        <v>20236.8</v>
      </c>
      <c r="AB66" s="100">
        <v>12</v>
      </c>
      <c r="AC66" s="100">
        <v>14284.8</v>
      </c>
      <c r="AD66" s="100">
        <v>13</v>
      </c>
      <c r="AE66" s="100">
        <v>15475.199999999999</v>
      </c>
      <c r="AF66" s="100">
        <v>15</v>
      </c>
      <c r="AG66" s="100">
        <v>17855.999999999996</v>
      </c>
      <c r="AH66" s="100">
        <v>17</v>
      </c>
      <c r="AI66" s="100">
        <v>20236.8</v>
      </c>
      <c r="AJ66" s="100">
        <v>18</v>
      </c>
      <c r="AK66" s="100">
        <v>21427.199999999997</v>
      </c>
      <c r="AL66" s="100">
        <v>16</v>
      </c>
      <c r="AM66" s="100">
        <v>19046.399999999998</v>
      </c>
      <c r="AN66" s="100">
        <v>15</v>
      </c>
      <c r="AO66" s="100">
        <v>17855.999999999996</v>
      </c>
      <c r="AP66" s="100">
        <v>15</v>
      </c>
      <c r="AQ66" s="100">
        <v>17855.999999999996</v>
      </c>
      <c r="AR66" s="100">
        <v>16</v>
      </c>
      <c r="AS66" s="100">
        <v>19046.399999999998</v>
      </c>
      <c r="AT66" s="100">
        <v>10</v>
      </c>
      <c r="AU66" s="100">
        <v>11903.999999999998</v>
      </c>
      <c r="AV66" s="100">
        <v>12</v>
      </c>
      <c r="AW66" s="100">
        <v>14284.8</v>
      </c>
      <c r="AX66" s="100">
        <v>18</v>
      </c>
      <c r="AY66" s="100">
        <v>21427.199999999997</v>
      </c>
      <c r="AZ66" s="100">
        <v>20</v>
      </c>
      <c r="BA66" s="100">
        <v>23807.999999999996</v>
      </c>
      <c r="BB66" s="100">
        <v>14</v>
      </c>
      <c r="BC66" s="100">
        <v>16665.599999999999</v>
      </c>
      <c r="BD66" s="100">
        <v>15</v>
      </c>
      <c r="BE66" s="100">
        <v>17855.999999999996</v>
      </c>
      <c r="BF66" s="100">
        <v>12</v>
      </c>
      <c r="BG66" s="100">
        <v>14284.8</v>
      </c>
      <c r="BH66" s="100">
        <v>11</v>
      </c>
      <c r="BI66" s="100">
        <v>13094.399999999998</v>
      </c>
      <c r="BJ66" s="100">
        <v>19</v>
      </c>
      <c r="BK66" s="100">
        <v>22617.599999999999</v>
      </c>
      <c r="BL66" s="100">
        <v>18</v>
      </c>
      <c r="BM66" s="100">
        <v>21427.199999999997</v>
      </c>
      <c r="BN66" s="100">
        <v>14</v>
      </c>
      <c r="BO66" s="100">
        <v>16665.599999999999</v>
      </c>
      <c r="BP66" s="100">
        <v>14</v>
      </c>
      <c r="BQ66" s="100">
        <v>16665.599999999999</v>
      </c>
      <c r="BR66" s="100">
        <v>14</v>
      </c>
      <c r="BS66" s="100">
        <v>16665.599999999999</v>
      </c>
      <c r="BT66" s="100">
        <v>16</v>
      </c>
      <c r="BU66" s="100">
        <v>19046.399999999998</v>
      </c>
      <c r="BV66" s="100">
        <v>6.6902843912880501</v>
      </c>
      <c r="BW66" s="100">
        <v>7964.1145393892939</v>
      </c>
      <c r="BX66" s="100">
        <v>17</v>
      </c>
      <c r="BY66" s="100">
        <v>20236.8</v>
      </c>
      <c r="BZ66" s="100">
        <v>10.784954241973292</v>
      </c>
      <c r="CA66" s="100">
        <v>12838.409529645005</v>
      </c>
      <c r="CB66" s="100">
        <v>13</v>
      </c>
      <c r="CC66" s="100">
        <v>15475.199999999999</v>
      </c>
      <c r="CD66" s="100">
        <v>17</v>
      </c>
      <c r="CE66" s="100">
        <v>20236.8</v>
      </c>
      <c r="CF66" s="100">
        <v>12.878140584052664</v>
      </c>
      <c r="CG66" s="100">
        <v>15330.13855125629</v>
      </c>
      <c r="CH66" s="100">
        <v>16</v>
      </c>
      <c r="CI66" s="100">
        <v>19046.399999999998</v>
      </c>
      <c r="CJ66" s="100">
        <v>9.2574872586319881</v>
      </c>
      <c r="CK66" s="100">
        <v>11020.112832675517</v>
      </c>
      <c r="CL66" s="100">
        <v>18</v>
      </c>
      <c r="CM66" s="100">
        <v>21427.199999999997</v>
      </c>
      <c r="CN66" s="100">
        <v>16</v>
      </c>
      <c r="CO66" s="100">
        <v>19046.399999999998</v>
      </c>
      <c r="CP66" s="100">
        <v>12</v>
      </c>
      <c r="CQ66" s="100">
        <v>14284.8</v>
      </c>
      <c r="CR66" s="100">
        <v>14.80045953618963</v>
      </c>
      <c r="CS66" s="100">
        <v>17618.467031880133</v>
      </c>
      <c r="CT66" s="100">
        <v>5.3708439897698215</v>
      </c>
      <c r="CU66" s="100">
        <v>6393.4526854219948</v>
      </c>
    </row>
    <row r="67" spans="2:99">
      <c r="C67" s="99" t="s">
        <v>233</v>
      </c>
      <c r="D67" s="100">
        <v>18</v>
      </c>
      <c r="E67" s="100">
        <v>20217.600000000002</v>
      </c>
      <c r="F67" s="100">
        <v>11</v>
      </c>
      <c r="G67" s="100">
        <v>12355.2</v>
      </c>
      <c r="H67" s="100">
        <v>19</v>
      </c>
      <c r="I67" s="100">
        <v>21340.799999999999</v>
      </c>
      <c r="J67" s="100">
        <v>9</v>
      </c>
      <c r="K67" s="100">
        <v>10108.800000000001</v>
      </c>
      <c r="L67" s="100">
        <v>14</v>
      </c>
      <c r="M67" s="100">
        <v>15724.800000000001</v>
      </c>
      <c r="N67" s="100">
        <v>13</v>
      </c>
      <c r="O67" s="100">
        <v>14601.6</v>
      </c>
      <c r="P67" s="100">
        <v>14</v>
      </c>
      <c r="Q67" s="100">
        <v>15724.800000000001</v>
      </c>
      <c r="R67" s="100">
        <v>16</v>
      </c>
      <c r="S67" s="100">
        <v>17971.2</v>
      </c>
      <c r="T67" s="100">
        <v>15</v>
      </c>
      <c r="U67" s="100">
        <v>16848</v>
      </c>
      <c r="V67" s="100">
        <v>19</v>
      </c>
      <c r="W67" s="100">
        <v>21340.799999999999</v>
      </c>
      <c r="X67" s="100">
        <v>16</v>
      </c>
      <c r="Y67" s="100">
        <v>17971.2</v>
      </c>
      <c r="Z67" s="100">
        <v>17</v>
      </c>
      <c r="AA67" s="100">
        <v>19094.400000000001</v>
      </c>
      <c r="AB67" s="100">
        <v>12</v>
      </c>
      <c r="AC67" s="100">
        <v>13478.400000000001</v>
      </c>
      <c r="AD67" s="100">
        <v>12</v>
      </c>
      <c r="AE67" s="100">
        <v>13478.400000000001</v>
      </c>
      <c r="AF67" s="100">
        <v>15</v>
      </c>
      <c r="AG67" s="100">
        <v>16848</v>
      </c>
      <c r="AH67" s="100">
        <v>15</v>
      </c>
      <c r="AI67" s="100">
        <v>16848</v>
      </c>
      <c r="AJ67" s="100">
        <v>18</v>
      </c>
      <c r="AK67" s="100">
        <v>20217.600000000002</v>
      </c>
      <c r="AL67" s="100">
        <v>17</v>
      </c>
      <c r="AM67" s="100">
        <v>19094.400000000001</v>
      </c>
      <c r="AN67" s="100">
        <v>13</v>
      </c>
      <c r="AO67" s="100">
        <v>14601.6</v>
      </c>
      <c r="AP67" s="100">
        <v>14</v>
      </c>
      <c r="AQ67" s="100">
        <v>15724.800000000001</v>
      </c>
      <c r="AR67" s="100">
        <v>17</v>
      </c>
      <c r="AS67" s="100">
        <v>19094.400000000001</v>
      </c>
      <c r="AT67" s="100">
        <v>9</v>
      </c>
      <c r="AU67" s="100">
        <v>10108.800000000001</v>
      </c>
      <c r="AV67" s="100">
        <v>14</v>
      </c>
      <c r="AW67" s="100">
        <v>15724.800000000001</v>
      </c>
      <c r="AX67" s="100">
        <v>19</v>
      </c>
      <c r="AY67" s="100">
        <v>21340.799999999999</v>
      </c>
      <c r="AZ67" s="100">
        <v>19</v>
      </c>
      <c r="BA67" s="100">
        <v>21340.799999999999</v>
      </c>
      <c r="BB67" s="100">
        <v>13</v>
      </c>
      <c r="BC67" s="100">
        <v>14601.6</v>
      </c>
      <c r="BD67" s="100">
        <v>15</v>
      </c>
      <c r="BE67" s="100">
        <v>16848</v>
      </c>
      <c r="BF67" s="100">
        <v>12</v>
      </c>
      <c r="BG67" s="100">
        <v>13478.400000000001</v>
      </c>
      <c r="BH67" s="100">
        <v>9</v>
      </c>
      <c r="BI67" s="100">
        <v>10108.800000000001</v>
      </c>
      <c r="BJ67" s="100">
        <v>20</v>
      </c>
      <c r="BK67" s="100">
        <v>22464</v>
      </c>
      <c r="BL67" s="100">
        <v>20</v>
      </c>
      <c r="BM67" s="100">
        <v>22464</v>
      </c>
      <c r="BN67" s="100">
        <v>13</v>
      </c>
      <c r="BO67" s="100">
        <v>14601.6</v>
      </c>
      <c r="BP67" s="100">
        <v>13</v>
      </c>
      <c r="BQ67" s="100">
        <v>14601.6</v>
      </c>
      <c r="BR67" s="100">
        <v>14</v>
      </c>
      <c r="BS67" s="100">
        <v>15724.800000000001</v>
      </c>
      <c r="BT67" s="100">
        <v>15</v>
      </c>
      <c r="BU67" s="100">
        <v>16848</v>
      </c>
      <c r="BV67" s="100">
        <v>7.3593128304168554</v>
      </c>
      <c r="BW67" s="100">
        <v>8265.9801711242126</v>
      </c>
      <c r="BX67" s="100">
        <v>16</v>
      </c>
      <c r="BY67" s="100">
        <v>17971.2</v>
      </c>
      <c r="BZ67" s="100">
        <v>10.784954241973292</v>
      </c>
      <c r="CA67" s="100">
        <v>12113.660604584402</v>
      </c>
      <c r="CB67" s="100">
        <v>12</v>
      </c>
      <c r="CC67" s="100">
        <v>13478.400000000001</v>
      </c>
      <c r="CD67" s="100">
        <v>15</v>
      </c>
      <c r="CE67" s="100">
        <v>16848</v>
      </c>
      <c r="CF67" s="100">
        <v>12.073256797549373</v>
      </c>
      <c r="CG67" s="100">
        <v>13560.682035007456</v>
      </c>
      <c r="CH67" s="100">
        <v>16</v>
      </c>
      <c r="CI67" s="100">
        <v>17971.2</v>
      </c>
      <c r="CJ67" s="100">
        <v>10.183235984495187</v>
      </c>
      <c r="CK67" s="100">
        <v>11437.810657784996</v>
      </c>
      <c r="CL67" s="100">
        <v>16</v>
      </c>
      <c r="CM67" s="100">
        <v>17971.2</v>
      </c>
      <c r="CN67" s="100">
        <v>16</v>
      </c>
      <c r="CO67" s="100">
        <v>17971.2</v>
      </c>
      <c r="CP67" s="100">
        <v>11</v>
      </c>
      <c r="CQ67" s="100">
        <v>12355.2</v>
      </c>
      <c r="CR67" s="100">
        <v>12.950402094165925</v>
      </c>
      <c r="CS67" s="100">
        <v>14545.891632167168</v>
      </c>
      <c r="CT67" s="100">
        <v>5.3708439897698215</v>
      </c>
      <c r="CU67" s="100">
        <v>6032.5319693094634</v>
      </c>
    </row>
    <row r="68" spans="2:99">
      <c r="C68" s="99" t="s">
        <v>234</v>
      </c>
      <c r="D68" s="100">
        <v>18</v>
      </c>
      <c r="E68" s="100">
        <v>18597.600000000002</v>
      </c>
      <c r="F68" s="100">
        <v>10</v>
      </c>
      <c r="G68" s="100">
        <v>10332</v>
      </c>
      <c r="H68" s="100">
        <v>17</v>
      </c>
      <c r="I68" s="100">
        <v>17564.400000000001</v>
      </c>
      <c r="J68" s="100">
        <v>10</v>
      </c>
      <c r="K68" s="100">
        <v>10332</v>
      </c>
      <c r="L68" s="100">
        <v>12</v>
      </c>
      <c r="M68" s="100">
        <v>12398.400000000001</v>
      </c>
      <c r="N68" s="100">
        <v>13</v>
      </c>
      <c r="O68" s="100">
        <v>13431.6</v>
      </c>
      <c r="P68" s="100">
        <v>14</v>
      </c>
      <c r="Q68" s="100">
        <v>14464.800000000001</v>
      </c>
      <c r="R68" s="100">
        <v>15</v>
      </c>
      <c r="S68" s="100">
        <v>15498</v>
      </c>
      <c r="T68" s="100">
        <v>15</v>
      </c>
      <c r="U68" s="100">
        <v>15498</v>
      </c>
      <c r="V68" s="100">
        <v>17</v>
      </c>
      <c r="W68" s="100">
        <v>17564.400000000001</v>
      </c>
      <c r="X68" s="100">
        <v>16</v>
      </c>
      <c r="Y68" s="100">
        <v>16531.2</v>
      </c>
      <c r="Z68" s="100">
        <v>19</v>
      </c>
      <c r="AA68" s="100">
        <v>19630.8</v>
      </c>
      <c r="AB68" s="100">
        <v>12</v>
      </c>
      <c r="AC68" s="100">
        <v>12398.400000000001</v>
      </c>
      <c r="AD68" s="100">
        <v>13</v>
      </c>
      <c r="AE68" s="100">
        <v>13431.6</v>
      </c>
      <c r="AF68" s="100">
        <v>15</v>
      </c>
      <c r="AG68" s="100">
        <v>15498</v>
      </c>
      <c r="AH68" s="100">
        <v>16</v>
      </c>
      <c r="AI68" s="100">
        <v>16531.2</v>
      </c>
      <c r="AJ68" s="100">
        <v>17</v>
      </c>
      <c r="AK68" s="100">
        <v>17564.400000000001</v>
      </c>
      <c r="AL68" s="100">
        <v>14</v>
      </c>
      <c r="AM68" s="100">
        <v>14464.800000000001</v>
      </c>
      <c r="AN68" s="100">
        <v>15</v>
      </c>
      <c r="AO68" s="100">
        <v>15498</v>
      </c>
      <c r="AP68" s="100">
        <v>14</v>
      </c>
      <c r="AQ68" s="100">
        <v>14464.800000000001</v>
      </c>
      <c r="AR68" s="100">
        <v>18</v>
      </c>
      <c r="AS68" s="100">
        <v>18597.600000000002</v>
      </c>
      <c r="AT68" s="100">
        <v>9</v>
      </c>
      <c r="AU68" s="100">
        <v>9298.8000000000011</v>
      </c>
      <c r="AV68" s="100">
        <v>12</v>
      </c>
      <c r="AW68" s="100">
        <v>12398.400000000001</v>
      </c>
      <c r="AX68" s="100">
        <v>20</v>
      </c>
      <c r="AY68" s="100">
        <v>20664</v>
      </c>
      <c r="AZ68" s="100">
        <v>20</v>
      </c>
      <c r="BA68" s="100">
        <v>20664</v>
      </c>
      <c r="BB68" s="100">
        <v>14</v>
      </c>
      <c r="BC68" s="100">
        <v>14464.800000000001</v>
      </c>
      <c r="BD68" s="100">
        <v>14</v>
      </c>
      <c r="BE68" s="100">
        <v>14464.800000000001</v>
      </c>
      <c r="BF68" s="100">
        <v>10</v>
      </c>
      <c r="BG68" s="100">
        <v>10332</v>
      </c>
      <c r="BH68" s="100">
        <v>10</v>
      </c>
      <c r="BI68" s="100">
        <v>10332</v>
      </c>
      <c r="BJ68" s="100">
        <v>20</v>
      </c>
      <c r="BK68" s="100">
        <v>20664</v>
      </c>
      <c r="BL68" s="100">
        <v>19</v>
      </c>
      <c r="BM68" s="100">
        <v>19630.8</v>
      </c>
      <c r="BN68" s="100">
        <v>12</v>
      </c>
      <c r="BO68" s="100">
        <v>12398.400000000001</v>
      </c>
      <c r="BP68" s="100">
        <v>14</v>
      </c>
      <c r="BQ68" s="100">
        <v>14464.800000000001</v>
      </c>
      <c r="BR68" s="100">
        <v>14</v>
      </c>
      <c r="BS68" s="100">
        <v>14464.800000000001</v>
      </c>
      <c r="BT68" s="100">
        <v>15</v>
      </c>
      <c r="BU68" s="100">
        <v>15498</v>
      </c>
      <c r="BV68" s="100">
        <v>6.6902843912880501</v>
      </c>
      <c r="BW68" s="100">
        <v>6912.401833078814</v>
      </c>
      <c r="BX68" s="100">
        <v>16</v>
      </c>
      <c r="BY68" s="100">
        <v>16531.2</v>
      </c>
      <c r="BZ68" s="100">
        <v>12.444177971507644</v>
      </c>
      <c r="CA68" s="100">
        <v>12857.324680161699</v>
      </c>
      <c r="CB68" s="100">
        <v>12</v>
      </c>
      <c r="CC68" s="100">
        <v>12398.400000000001</v>
      </c>
      <c r="CD68" s="100">
        <v>17</v>
      </c>
      <c r="CE68" s="100">
        <v>17564.400000000001</v>
      </c>
      <c r="CF68" s="100">
        <v>12.073256797549373</v>
      </c>
      <c r="CG68" s="100">
        <v>12474.088923228013</v>
      </c>
      <c r="CH68" s="100">
        <v>17</v>
      </c>
      <c r="CI68" s="100">
        <v>17564.400000000001</v>
      </c>
      <c r="CJ68" s="100">
        <v>9.2574872586319881</v>
      </c>
      <c r="CK68" s="100">
        <v>9564.8358356185709</v>
      </c>
      <c r="CL68" s="100">
        <v>18</v>
      </c>
      <c r="CM68" s="100">
        <v>18597.600000000002</v>
      </c>
      <c r="CN68" s="100">
        <v>15</v>
      </c>
      <c r="CO68" s="100">
        <v>15498</v>
      </c>
      <c r="CP68" s="100">
        <v>12</v>
      </c>
      <c r="CQ68" s="100">
        <v>12398.400000000001</v>
      </c>
      <c r="CR68" s="100">
        <v>12.025373373154075</v>
      </c>
      <c r="CS68" s="100">
        <v>12424.615769142791</v>
      </c>
      <c r="CT68" s="100">
        <v>5.3708439897698215</v>
      </c>
      <c r="CU68" s="100">
        <v>5549.1560102301801</v>
      </c>
    </row>
    <row r="69" spans="2:99">
      <c r="C69" s="99" t="s">
        <v>235</v>
      </c>
      <c r="D69" s="100">
        <v>16</v>
      </c>
      <c r="E69" s="100">
        <v>12134.4</v>
      </c>
      <c r="F69" s="100">
        <v>11</v>
      </c>
      <c r="G69" s="100">
        <v>8342.4</v>
      </c>
      <c r="H69" s="100">
        <v>17</v>
      </c>
      <c r="I69" s="100">
        <v>12892.8</v>
      </c>
      <c r="J69" s="100">
        <v>10</v>
      </c>
      <c r="K69" s="100">
        <v>7584</v>
      </c>
      <c r="L69" s="100">
        <v>14</v>
      </c>
      <c r="M69" s="100">
        <v>10617.6</v>
      </c>
      <c r="N69" s="100">
        <v>13</v>
      </c>
      <c r="O69" s="100">
        <v>9859.1999999999989</v>
      </c>
      <c r="P69" s="100">
        <v>13</v>
      </c>
      <c r="Q69" s="100">
        <v>9859.1999999999989</v>
      </c>
      <c r="R69" s="100">
        <v>15</v>
      </c>
      <c r="S69" s="100">
        <v>11376</v>
      </c>
      <c r="T69" s="100">
        <v>14</v>
      </c>
      <c r="U69" s="100">
        <v>10617.6</v>
      </c>
      <c r="V69" s="100">
        <v>19</v>
      </c>
      <c r="W69" s="100">
        <v>14409.6</v>
      </c>
      <c r="X69" s="100">
        <v>15</v>
      </c>
      <c r="Y69" s="100">
        <v>11376</v>
      </c>
      <c r="Z69" s="100">
        <v>21</v>
      </c>
      <c r="AA69" s="100">
        <v>15926.4</v>
      </c>
      <c r="AB69" s="100">
        <v>12</v>
      </c>
      <c r="AC69" s="100">
        <v>9100.7999999999993</v>
      </c>
      <c r="AD69" s="100">
        <v>14</v>
      </c>
      <c r="AE69" s="100">
        <v>10617.6</v>
      </c>
      <c r="AF69" s="100">
        <v>15</v>
      </c>
      <c r="AG69" s="100">
        <v>11376</v>
      </c>
      <c r="AH69" s="100">
        <v>16</v>
      </c>
      <c r="AI69" s="100">
        <v>12134.4</v>
      </c>
      <c r="AJ69" s="100">
        <v>19</v>
      </c>
      <c r="AK69" s="100">
        <v>14409.6</v>
      </c>
      <c r="AL69" s="100">
        <v>17</v>
      </c>
      <c r="AM69" s="100">
        <v>12892.8</v>
      </c>
      <c r="AN69" s="100">
        <v>16</v>
      </c>
      <c r="AO69" s="100">
        <v>12134.4</v>
      </c>
      <c r="AP69" s="100">
        <v>17</v>
      </c>
      <c r="AQ69" s="100">
        <v>12892.8</v>
      </c>
      <c r="AR69" s="100">
        <v>16</v>
      </c>
      <c r="AS69" s="100">
        <v>12134.4</v>
      </c>
      <c r="AT69" s="100">
        <v>11</v>
      </c>
      <c r="AU69" s="100">
        <v>8342.4</v>
      </c>
      <c r="AV69" s="100">
        <v>13</v>
      </c>
      <c r="AW69" s="100">
        <v>9859.1999999999989</v>
      </c>
      <c r="AX69" s="100">
        <v>18</v>
      </c>
      <c r="AY69" s="100">
        <v>13651.199999999999</v>
      </c>
      <c r="AZ69" s="100">
        <v>20</v>
      </c>
      <c r="BA69" s="100">
        <v>15168</v>
      </c>
      <c r="BB69" s="100">
        <v>13</v>
      </c>
      <c r="BC69" s="100">
        <v>9859.1999999999989</v>
      </c>
      <c r="BD69" s="100">
        <v>16</v>
      </c>
      <c r="BE69" s="100">
        <v>12134.4</v>
      </c>
      <c r="BF69" s="100">
        <v>13</v>
      </c>
      <c r="BG69" s="100">
        <v>9859.1999999999989</v>
      </c>
      <c r="BH69" s="100">
        <v>10</v>
      </c>
      <c r="BI69" s="100">
        <v>7584</v>
      </c>
      <c r="BJ69" s="100">
        <v>18</v>
      </c>
      <c r="BK69" s="100">
        <v>13651.199999999999</v>
      </c>
      <c r="BL69" s="100">
        <v>18</v>
      </c>
      <c r="BM69" s="100">
        <v>13651.199999999999</v>
      </c>
      <c r="BN69" s="100">
        <v>12</v>
      </c>
      <c r="BO69" s="100">
        <v>9100.7999999999993</v>
      </c>
      <c r="BP69" s="100">
        <v>13</v>
      </c>
      <c r="BQ69" s="100">
        <v>9859.1999999999989</v>
      </c>
      <c r="BR69" s="100">
        <v>14</v>
      </c>
      <c r="BS69" s="100">
        <v>10617.6</v>
      </c>
      <c r="BT69" s="100">
        <v>16</v>
      </c>
      <c r="BU69" s="100">
        <v>12134.4</v>
      </c>
      <c r="BV69" s="100">
        <v>7.3593128304168554</v>
      </c>
      <c r="BW69" s="100">
        <v>5581.302850588143</v>
      </c>
      <c r="BX69" s="100">
        <v>17</v>
      </c>
      <c r="BY69" s="100">
        <v>12892.8</v>
      </c>
      <c r="BZ69" s="100">
        <v>12.444177971507644</v>
      </c>
      <c r="CA69" s="100">
        <v>9437.6645735913971</v>
      </c>
      <c r="CB69" s="100">
        <v>12</v>
      </c>
      <c r="CC69" s="100">
        <v>9100.7999999999993</v>
      </c>
      <c r="CD69" s="100">
        <v>18</v>
      </c>
      <c r="CE69" s="100">
        <v>13651.199999999999</v>
      </c>
      <c r="CF69" s="100">
        <v>12.878140584052664</v>
      </c>
      <c r="CG69" s="100">
        <v>9766.7818189455411</v>
      </c>
      <c r="CH69" s="100">
        <v>19</v>
      </c>
      <c r="CI69" s="100">
        <v>14409.6</v>
      </c>
      <c r="CJ69" s="100">
        <v>11.108984710358385</v>
      </c>
      <c r="CK69" s="100">
        <v>8425.0540043357996</v>
      </c>
      <c r="CL69" s="100">
        <v>16</v>
      </c>
      <c r="CM69" s="100">
        <v>12134.4</v>
      </c>
      <c r="CN69" s="100">
        <v>18</v>
      </c>
      <c r="CO69" s="100">
        <v>13651.199999999999</v>
      </c>
      <c r="CP69" s="100">
        <v>12</v>
      </c>
      <c r="CQ69" s="100">
        <v>9100.7999999999993</v>
      </c>
      <c r="CR69" s="100">
        <v>14.80045953618963</v>
      </c>
      <c r="CS69" s="100">
        <v>11224.668512246215</v>
      </c>
      <c r="CT69" s="100">
        <v>5.3708439897698215</v>
      </c>
      <c r="CU69" s="100">
        <v>4073.2480818414324</v>
      </c>
    </row>
    <row r="70" spans="2:99">
      <c r="C70" s="99" t="s">
        <v>236</v>
      </c>
      <c r="D70" s="100">
        <v>16</v>
      </c>
      <c r="E70" s="100">
        <v>8563.1999999999989</v>
      </c>
      <c r="F70" s="100">
        <v>12</v>
      </c>
      <c r="G70" s="100">
        <v>6422.4</v>
      </c>
      <c r="H70" s="100">
        <v>17</v>
      </c>
      <c r="I70" s="100">
        <v>9098.4</v>
      </c>
      <c r="J70" s="100">
        <v>11</v>
      </c>
      <c r="K70" s="100">
        <v>5887.1999999999989</v>
      </c>
      <c r="L70" s="100">
        <v>13</v>
      </c>
      <c r="M70" s="100">
        <v>6957.5999999999995</v>
      </c>
      <c r="N70" s="100">
        <v>13</v>
      </c>
      <c r="O70" s="100">
        <v>6957.5999999999995</v>
      </c>
      <c r="P70" s="100">
        <v>14</v>
      </c>
      <c r="Q70" s="100">
        <v>7492.7999999999993</v>
      </c>
      <c r="R70" s="100">
        <v>16</v>
      </c>
      <c r="S70" s="100">
        <v>8563.1999999999989</v>
      </c>
      <c r="T70" s="100">
        <v>15</v>
      </c>
      <c r="U70" s="100">
        <v>8027.9999999999991</v>
      </c>
      <c r="V70" s="100">
        <v>18</v>
      </c>
      <c r="W70" s="100">
        <v>9633.5999999999985</v>
      </c>
      <c r="X70" s="100">
        <v>15</v>
      </c>
      <c r="Y70" s="100">
        <v>8027.9999999999991</v>
      </c>
      <c r="Z70" s="100">
        <v>20</v>
      </c>
      <c r="AA70" s="100">
        <v>10703.999999999998</v>
      </c>
      <c r="AB70" s="100">
        <v>12</v>
      </c>
      <c r="AC70" s="100">
        <v>6422.4</v>
      </c>
      <c r="AD70" s="100">
        <v>13</v>
      </c>
      <c r="AE70" s="100">
        <v>6957.5999999999995</v>
      </c>
      <c r="AF70" s="100">
        <v>16</v>
      </c>
      <c r="AG70" s="100">
        <v>8563.1999999999989</v>
      </c>
      <c r="AH70" s="100">
        <v>17</v>
      </c>
      <c r="AI70" s="100">
        <v>9098.4</v>
      </c>
      <c r="AJ70" s="100">
        <v>19</v>
      </c>
      <c r="AK70" s="100">
        <v>10168.799999999999</v>
      </c>
      <c r="AL70" s="100">
        <v>16</v>
      </c>
      <c r="AM70" s="100">
        <v>8563.1999999999989</v>
      </c>
      <c r="AN70" s="100">
        <v>15</v>
      </c>
      <c r="AO70" s="100">
        <v>8027.9999999999991</v>
      </c>
      <c r="AP70" s="100">
        <v>15</v>
      </c>
      <c r="AQ70" s="100">
        <v>8027.9999999999991</v>
      </c>
      <c r="AR70" s="100">
        <v>19</v>
      </c>
      <c r="AS70" s="100">
        <v>10168.799999999999</v>
      </c>
      <c r="AT70" s="100">
        <v>11</v>
      </c>
      <c r="AU70" s="100">
        <v>5887.1999999999989</v>
      </c>
      <c r="AV70" s="100">
        <v>12</v>
      </c>
      <c r="AW70" s="100">
        <v>6422.4</v>
      </c>
      <c r="AX70" s="100">
        <v>18</v>
      </c>
      <c r="AY70" s="100">
        <v>9633.5999999999985</v>
      </c>
      <c r="AZ70" s="100">
        <v>20</v>
      </c>
      <c r="BA70" s="100">
        <v>10703.999999999998</v>
      </c>
      <c r="BB70" s="100">
        <v>14</v>
      </c>
      <c r="BC70" s="100">
        <v>7492.7999999999993</v>
      </c>
      <c r="BD70" s="100">
        <v>16</v>
      </c>
      <c r="BE70" s="100">
        <v>8563.1999999999989</v>
      </c>
      <c r="BF70" s="100">
        <v>11</v>
      </c>
      <c r="BG70" s="100">
        <v>5887.1999999999989</v>
      </c>
      <c r="BH70" s="100">
        <v>11</v>
      </c>
      <c r="BI70" s="100">
        <v>5887.1999999999989</v>
      </c>
      <c r="BJ70" s="100">
        <v>20</v>
      </c>
      <c r="BK70" s="100">
        <v>10703.999999999998</v>
      </c>
      <c r="BL70" s="100">
        <v>20</v>
      </c>
      <c r="BM70" s="100">
        <v>10703.999999999998</v>
      </c>
      <c r="BN70" s="100">
        <v>13</v>
      </c>
      <c r="BO70" s="100">
        <v>6957.5999999999995</v>
      </c>
      <c r="BP70" s="100">
        <v>15</v>
      </c>
      <c r="BQ70" s="100">
        <v>8027.9999999999991</v>
      </c>
      <c r="BR70" s="100">
        <v>16</v>
      </c>
      <c r="BS70" s="100">
        <v>8563.1999999999989</v>
      </c>
      <c r="BT70" s="100">
        <v>17</v>
      </c>
      <c r="BU70" s="100">
        <v>9098.4</v>
      </c>
      <c r="BV70" s="100">
        <v>6.6902843912880501</v>
      </c>
      <c r="BW70" s="100">
        <v>3580.6402062173638</v>
      </c>
      <c r="BX70" s="100">
        <v>17</v>
      </c>
      <c r="BY70" s="100">
        <v>9098.4</v>
      </c>
      <c r="BZ70" s="100">
        <v>13.273789836274823</v>
      </c>
      <c r="CA70" s="100">
        <v>7104.1323203742841</v>
      </c>
      <c r="CB70" s="100">
        <v>13</v>
      </c>
      <c r="CC70" s="100">
        <v>6957.5999999999995</v>
      </c>
      <c r="CD70" s="100">
        <v>17</v>
      </c>
      <c r="CE70" s="100">
        <v>9098.4</v>
      </c>
      <c r="CF70" s="100">
        <v>12.878140584052664</v>
      </c>
      <c r="CG70" s="100">
        <v>6892.380840584985</v>
      </c>
      <c r="CH70" s="100">
        <v>17</v>
      </c>
      <c r="CI70" s="100">
        <v>9098.4</v>
      </c>
      <c r="CJ70" s="100">
        <v>10.183235984495187</v>
      </c>
      <c r="CK70" s="100">
        <v>5450.0678989018234</v>
      </c>
      <c r="CL70" s="100">
        <v>16</v>
      </c>
      <c r="CM70" s="100">
        <v>8563.1999999999989</v>
      </c>
      <c r="CN70" s="100">
        <v>17</v>
      </c>
      <c r="CO70" s="100">
        <v>9098.4</v>
      </c>
      <c r="CP70" s="100">
        <v>11</v>
      </c>
      <c r="CQ70" s="100">
        <v>5887.1999999999989</v>
      </c>
      <c r="CR70" s="100">
        <v>12.950402094165925</v>
      </c>
      <c r="CS70" s="100">
        <v>6931.0552007976021</v>
      </c>
      <c r="CT70" s="100">
        <v>5.6692242114236997</v>
      </c>
      <c r="CU70" s="100">
        <v>3034.1687979539638</v>
      </c>
    </row>
    <row r="71" spans="2:99">
      <c r="B71" s="99" t="s">
        <v>130</v>
      </c>
      <c r="C71" s="99" t="s">
        <v>237</v>
      </c>
      <c r="D71" s="100">
        <v>14.195777806287849</v>
      </c>
      <c r="E71" s="100">
        <v>8006.4186827463463</v>
      </c>
      <c r="F71" s="100">
        <v>28.554707983505551</v>
      </c>
      <c r="G71" s="100">
        <v>16104.855302697131</v>
      </c>
      <c r="H71" s="100">
        <v>7.6777456647398834</v>
      </c>
      <c r="I71" s="100">
        <v>4330.2485549132944</v>
      </c>
      <c r="J71" s="100">
        <v>8.3275862068965498</v>
      </c>
      <c r="K71" s="100">
        <v>4696.758620689654</v>
      </c>
      <c r="L71" s="100">
        <v>8.8468085106382972</v>
      </c>
      <c r="M71" s="100">
        <v>4989.5999999999995</v>
      </c>
      <c r="N71" s="100">
        <v>0.32033898305084746</v>
      </c>
      <c r="O71" s="100">
        <v>180.67118644067796</v>
      </c>
      <c r="P71" s="100">
        <v>14.703196347031961</v>
      </c>
      <c r="Q71" s="100">
        <v>8292.6027397260259</v>
      </c>
      <c r="R71" s="100">
        <v>7.0420240137221262</v>
      </c>
      <c r="S71" s="100">
        <v>3971.7015437392793</v>
      </c>
      <c r="T71" s="100">
        <v>7.7574626865671634</v>
      </c>
      <c r="U71" s="100">
        <v>4375.2089552238804</v>
      </c>
      <c r="V71" s="100">
        <v>0.339185393258427</v>
      </c>
      <c r="W71" s="100">
        <v>191.30056179775283</v>
      </c>
      <c r="X71" s="100">
        <v>21.10796915167095</v>
      </c>
      <c r="Y71" s="100">
        <v>11904.894601542415</v>
      </c>
      <c r="Z71" s="100">
        <v>0</v>
      </c>
      <c r="AA71" s="100">
        <v>0</v>
      </c>
      <c r="AB71" s="100">
        <v>16.926157697121401</v>
      </c>
      <c r="AC71" s="100">
        <v>9546.3529411764703</v>
      </c>
      <c r="AD71" s="100">
        <v>8.2329545454545432</v>
      </c>
      <c r="AE71" s="100">
        <v>4643.3863636363621</v>
      </c>
      <c r="AF71" s="100">
        <v>7.6049382716049383</v>
      </c>
      <c r="AG71" s="100">
        <v>4289.1851851851852</v>
      </c>
      <c r="AH71" s="100">
        <v>9.4107883817427371</v>
      </c>
      <c r="AI71" s="100">
        <v>5307.6846473029036</v>
      </c>
      <c r="AJ71" s="100">
        <v>6.1090909090909085</v>
      </c>
      <c r="AK71" s="100">
        <v>3445.5272727272722</v>
      </c>
      <c r="AL71" s="100">
        <v>7.839999999999999</v>
      </c>
      <c r="AM71" s="100">
        <v>4421.7599999999993</v>
      </c>
      <c r="AN71" s="100">
        <v>9.0436893203883475</v>
      </c>
      <c r="AO71" s="100">
        <v>5100.6407766990278</v>
      </c>
      <c r="AP71" s="100">
        <v>0</v>
      </c>
      <c r="AQ71" s="100">
        <v>0</v>
      </c>
      <c r="AR71" s="100">
        <v>19.530326594090202</v>
      </c>
      <c r="AS71" s="100">
        <v>11015.104199066875</v>
      </c>
      <c r="AT71" s="100">
        <v>8.5191717791411019</v>
      </c>
      <c r="AU71" s="100">
        <v>4804.8128834355812</v>
      </c>
      <c r="AV71" s="100">
        <v>8.5446428571428559</v>
      </c>
      <c r="AW71" s="100">
        <v>4819.1785714285706</v>
      </c>
      <c r="AX71" s="100">
        <v>9.2804532577903665</v>
      </c>
      <c r="AY71" s="100">
        <v>5234.1756373937669</v>
      </c>
      <c r="AZ71" s="100">
        <v>7.9128440366972468</v>
      </c>
      <c r="BA71" s="100">
        <v>4462.8440366972472</v>
      </c>
      <c r="BB71" s="100">
        <v>0</v>
      </c>
      <c r="BC71" s="100">
        <v>0</v>
      </c>
      <c r="BD71" s="100">
        <v>17.307692307692307</v>
      </c>
      <c r="BE71" s="100">
        <v>9761.538461538461</v>
      </c>
      <c r="BF71" s="100">
        <v>8.6487603305785115</v>
      </c>
      <c r="BG71" s="100">
        <v>4877.9008264462809</v>
      </c>
      <c r="BH71" s="100">
        <v>10.87549668874172</v>
      </c>
      <c r="BI71" s="100">
        <v>6133.7801324503298</v>
      </c>
      <c r="BJ71" s="100">
        <v>9.4050493962678363</v>
      </c>
      <c r="BK71" s="100">
        <v>5304.4478594950597</v>
      </c>
      <c r="BL71" s="100">
        <v>8.2282321899736139</v>
      </c>
      <c r="BM71" s="100">
        <v>4640.7229551451182</v>
      </c>
      <c r="BN71" s="100">
        <v>0.35483870967741937</v>
      </c>
      <c r="BO71" s="100">
        <v>200.12903225806451</v>
      </c>
      <c r="BP71" s="100">
        <v>8.5555555555555536</v>
      </c>
      <c r="BQ71" s="100">
        <v>4825.3333333333321</v>
      </c>
      <c r="BR71" s="100">
        <v>8.7924757281553383</v>
      </c>
      <c r="BS71" s="100">
        <v>4958.9563106796104</v>
      </c>
      <c r="BT71" s="100">
        <v>17.140266021765417</v>
      </c>
      <c r="BU71" s="100">
        <v>9667.1100362756952</v>
      </c>
      <c r="BV71" s="100">
        <v>0</v>
      </c>
      <c r="BW71" s="100">
        <v>0</v>
      </c>
      <c r="BX71" s="100">
        <v>14.954545454545453</v>
      </c>
      <c r="BY71" s="100">
        <v>8434.363636363636</v>
      </c>
      <c r="BZ71" s="100">
        <v>0</v>
      </c>
      <c r="CA71" s="100">
        <v>0</v>
      </c>
      <c r="CB71" s="100">
        <v>7.6608761329305128</v>
      </c>
      <c r="CC71" s="100">
        <v>4320.734138972809</v>
      </c>
      <c r="CD71" s="100">
        <v>8.9883268482490255</v>
      </c>
      <c r="CE71" s="100">
        <v>5069.4163424124508</v>
      </c>
      <c r="CF71" s="100">
        <v>7.56657963446475</v>
      </c>
      <c r="CG71" s="100">
        <v>4267.5509138381194</v>
      </c>
      <c r="CH71" s="100">
        <v>0.37848837209302327</v>
      </c>
      <c r="CI71" s="100">
        <v>213.46744186046513</v>
      </c>
      <c r="CJ71" s="100">
        <v>7.1920062695924756</v>
      </c>
      <c r="CK71" s="100">
        <v>4056.2915360501561</v>
      </c>
      <c r="CL71" s="100">
        <v>7.1920062695924756</v>
      </c>
      <c r="CM71" s="100">
        <v>4056.2915360501561</v>
      </c>
      <c r="CN71" s="100">
        <v>9.2999999999999989</v>
      </c>
      <c r="CO71" s="100">
        <v>5245.2</v>
      </c>
      <c r="CP71" s="100">
        <v>0.34396551724137936</v>
      </c>
      <c r="CQ71" s="100">
        <v>193.99655172413796</v>
      </c>
      <c r="CR71" s="100">
        <v>14.205882352941174</v>
      </c>
      <c r="CS71" s="100">
        <v>8012.1176470588225</v>
      </c>
      <c r="CT71" s="100">
        <v>8.0151515151515156</v>
      </c>
      <c r="CU71" s="100">
        <v>4520.545454545455</v>
      </c>
    </row>
    <row r="72" spans="2:99">
      <c r="C72" s="99" t="s">
        <v>238</v>
      </c>
      <c r="D72" s="100">
        <v>14.871767225634889</v>
      </c>
      <c r="E72" s="100">
        <v>1106.4594815872356</v>
      </c>
      <c r="F72" s="100">
        <v>27.633588371134405</v>
      </c>
      <c r="G72" s="100">
        <v>2055.9389748123995</v>
      </c>
      <c r="H72" s="100">
        <v>8.0267341040462412</v>
      </c>
      <c r="I72" s="100">
        <v>597.18901734104031</v>
      </c>
      <c r="J72" s="100">
        <v>9.5613026819923377</v>
      </c>
      <c r="K72" s="100">
        <v>711.36091954022982</v>
      </c>
      <c r="L72" s="100">
        <v>9.1744680851063816</v>
      </c>
      <c r="M72" s="100">
        <v>682.58042553191467</v>
      </c>
      <c r="N72" s="100">
        <v>0.33813559322033898</v>
      </c>
      <c r="O72" s="100">
        <v>25.157288135593216</v>
      </c>
      <c r="P72" s="100">
        <v>15.43835616438356</v>
      </c>
      <c r="Q72" s="100">
        <v>1148.6136986301367</v>
      </c>
      <c r="R72" s="100">
        <v>7.4562607204116631</v>
      </c>
      <c r="S72" s="100">
        <v>554.74579759862763</v>
      </c>
      <c r="T72" s="100">
        <v>8.6194029850746254</v>
      </c>
      <c r="U72" s="100">
        <v>641.28358208955206</v>
      </c>
      <c r="V72" s="100">
        <v>0.324438202247191</v>
      </c>
      <c r="W72" s="100">
        <v>24.138202247191007</v>
      </c>
      <c r="X72" s="100">
        <v>21.10796915167095</v>
      </c>
      <c r="Y72" s="100">
        <v>1570.4329048843185</v>
      </c>
      <c r="Z72" s="100">
        <v>0</v>
      </c>
      <c r="AA72" s="100">
        <v>0</v>
      </c>
      <c r="AB72" s="100">
        <v>18.135168961201501</v>
      </c>
      <c r="AC72" s="100">
        <v>1349.2565707133915</v>
      </c>
      <c r="AD72" s="100">
        <v>9.2620738636363633</v>
      </c>
      <c r="AE72" s="100">
        <v>689.09829545454534</v>
      </c>
      <c r="AF72" s="100">
        <v>8.5555555555555536</v>
      </c>
      <c r="AG72" s="100">
        <v>636.53333333333308</v>
      </c>
      <c r="AH72" s="100">
        <v>10.804979253112032</v>
      </c>
      <c r="AI72" s="100">
        <v>803.89045643153509</v>
      </c>
      <c r="AJ72" s="100">
        <v>6.1090909090909085</v>
      </c>
      <c r="AK72" s="100">
        <v>454.51636363636356</v>
      </c>
      <c r="AL72" s="100">
        <v>7.0933333333333328</v>
      </c>
      <c r="AM72" s="100">
        <v>527.74399999999991</v>
      </c>
      <c r="AN72" s="100">
        <v>9.0436893203883475</v>
      </c>
      <c r="AO72" s="100">
        <v>672.850485436893</v>
      </c>
      <c r="AP72" s="100">
        <v>0</v>
      </c>
      <c r="AQ72" s="100">
        <v>0</v>
      </c>
      <c r="AR72" s="100">
        <v>18.779160186625191</v>
      </c>
      <c r="AS72" s="100">
        <v>1397.1695178849141</v>
      </c>
      <c r="AT72" s="100">
        <v>10.000766871165641</v>
      </c>
      <c r="AU72" s="100">
        <v>744.05705521472362</v>
      </c>
      <c r="AV72" s="100">
        <v>7.9553571428571415</v>
      </c>
      <c r="AW72" s="100">
        <v>591.87857142857126</v>
      </c>
      <c r="AX72" s="100">
        <v>9.6373937677053814</v>
      </c>
      <c r="AY72" s="100">
        <v>717.02209631728033</v>
      </c>
      <c r="AZ72" s="100">
        <v>8.5458715596330261</v>
      </c>
      <c r="BA72" s="100">
        <v>635.81284403669702</v>
      </c>
      <c r="BB72" s="100">
        <v>0</v>
      </c>
      <c r="BC72" s="100">
        <v>0</v>
      </c>
      <c r="BD72" s="100">
        <v>16.153846153846153</v>
      </c>
      <c r="BE72" s="100">
        <v>1201.8461538461536</v>
      </c>
      <c r="BF72" s="100">
        <v>8.9814049586776843</v>
      </c>
      <c r="BG72" s="100">
        <v>668.21652892561963</v>
      </c>
      <c r="BH72" s="100">
        <v>10.87549668874172</v>
      </c>
      <c r="BI72" s="100">
        <v>809.1369536423839</v>
      </c>
      <c r="BJ72" s="100">
        <v>9.9582875960482973</v>
      </c>
      <c r="BK72" s="100">
        <v>740.89659714599327</v>
      </c>
      <c r="BL72" s="100">
        <v>8.5329815303430063</v>
      </c>
      <c r="BM72" s="100">
        <v>634.85382585751961</v>
      </c>
      <c r="BN72" s="100">
        <v>0.33870967741935482</v>
      </c>
      <c r="BO72" s="100">
        <v>25.199999999999996</v>
      </c>
      <c r="BP72" s="100">
        <v>8.9444444444444429</v>
      </c>
      <c r="BQ72" s="100">
        <v>665.46666666666647</v>
      </c>
      <c r="BR72" s="100">
        <v>10.550970873786406</v>
      </c>
      <c r="BS72" s="100">
        <v>784.99223300970857</v>
      </c>
      <c r="BT72" s="100">
        <v>19.425634824667469</v>
      </c>
      <c r="BU72" s="100">
        <v>1445.2672309552595</v>
      </c>
      <c r="BV72" s="100">
        <v>0</v>
      </c>
      <c r="BW72" s="100">
        <v>0</v>
      </c>
      <c r="BX72" s="100">
        <v>17.593582887700535</v>
      </c>
      <c r="BY72" s="100">
        <v>1308.9625668449196</v>
      </c>
      <c r="BZ72" s="100">
        <v>0</v>
      </c>
      <c r="CA72" s="100">
        <v>0</v>
      </c>
      <c r="CB72" s="100">
        <v>8.7552870090634443</v>
      </c>
      <c r="CC72" s="100">
        <v>651.39335347432018</v>
      </c>
      <c r="CD72" s="100">
        <v>9.2879377431906605</v>
      </c>
      <c r="CE72" s="100">
        <v>691.02256809338508</v>
      </c>
      <c r="CF72" s="100">
        <v>8.5124020887728449</v>
      </c>
      <c r="CG72" s="100">
        <v>633.32271540469958</v>
      </c>
      <c r="CH72" s="100">
        <v>0.36627906976744184</v>
      </c>
      <c r="CI72" s="100">
        <v>27.25116279069767</v>
      </c>
      <c r="CJ72" s="100">
        <v>7.5705329153605003</v>
      </c>
      <c r="CK72" s="100">
        <v>563.2476489028212</v>
      </c>
      <c r="CL72" s="100">
        <v>7.5705329153605003</v>
      </c>
      <c r="CM72" s="100">
        <v>563.2476489028212</v>
      </c>
      <c r="CN72" s="100">
        <v>8.6999999999999993</v>
      </c>
      <c r="CO72" s="100">
        <v>647.27999999999986</v>
      </c>
      <c r="CP72" s="100">
        <v>0.38017241379310346</v>
      </c>
      <c r="CQ72" s="100">
        <v>28.284827586206895</v>
      </c>
      <c r="CR72" s="100">
        <v>14.995098039215685</v>
      </c>
      <c r="CS72" s="100">
        <v>1115.6352941176469</v>
      </c>
      <c r="CT72" s="100">
        <v>8.3636363636363633</v>
      </c>
      <c r="CU72" s="100">
        <v>622.25454545454534</v>
      </c>
    </row>
    <row r="73" spans="2:99">
      <c r="C73" s="99" t="s">
        <v>239</v>
      </c>
      <c r="D73" s="100">
        <v>13.519788386940808</v>
      </c>
      <c r="E73" s="100">
        <v>7560.2656659772992</v>
      </c>
      <c r="F73" s="100">
        <v>29.475827595876694</v>
      </c>
      <c r="G73" s="100">
        <v>16482.882791614247</v>
      </c>
      <c r="H73" s="100">
        <v>9.0736994219653173</v>
      </c>
      <c r="I73" s="100">
        <v>5074.0127167630044</v>
      </c>
      <c r="J73" s="100">
        <v>9.2528735632183885</v>
      </c>
      <c r="K73" s="100">
        <v>5174.2068965517219</v>
      </c>
      <c r="L73" s="100">
        <v>7.8638297872340415</v>
      </c>
      <c r="M73" s="100">
        <v>4397.453617021275</v>
      </c>
      <c r="N73" s="100">
        <v>0.32033898305084746</v>
      </c>
      <c r="O73" s="100">
        <v>179.13355932203388</v>
      </c>
      <c r="P73" s="100">
        <v>16.173515981735157</v>
      </c>
      <c r="Q73" s="100">
        <v>9044.230136986298</v>
      </c>
      <c r="R73" s="100">
        <v>7.0420240137221262</v>
      </c>
      <c r="S73" s="100">
        <v>3937.8998284734125</v>
      </c>
      <c r="T73" s="100">
        <v>8.0447761194029841</v>
      </c>
      <c r="U73" s="100">
        <v>4498.6388059701485</v>
      </c>
      <c r="V73" s="100">
        <v>0.324438202247191</v>
      </c>
      <c r="W73" s="100">
        <v>181.42584269662919</v>
      </c>
      <c r="X73" s="100">
        <v>21.10796915167095</v>
      </c>
      <c r="Y73" s="100">
        <v>11803.576349614394</v>
      </c>
      <c r="Z73" s="100">
        <v>0</v>
      </c>
      <c r="AA73" s="100">
        <v>0</v>
      </c>
      <c r="AB73" s="100">
        <v>15.11264080100125</v>
      </c>
      <c r="AC73" s="100">
        <v>8450.9887359198983</v>
      </c>
      <c r="AD73" s="100">
        <v>9.6051136363636349</v>
      </c>
      <c r="AE73" s="100">
        <v>5371.1795454545436</v>
      </c>
      <c r="AF73" s="100">
        <v>7.9218106995884767</v>
      </c>
      <c r="AG73" s="100">
        <v>4429.8765432098753</v>
      </c>
      <c r="AH73" s="100">
        <v>10.107883817427386</v>
      </c>
      <c r="AI73" s="100">
        <v>5652.3286307053932</v>
      </c>
      <c r="AJ73" s="100">
        <v>6.8727272727272721</v>
      </c>
      <c r="AK73" s="100">
        <v>3843.2290909090902</v>
      </c>
      <c r="AL73" s="100">
        <v>7.4666666666666659</v>
      </c>
      <c r="AM73" s="100">
        <v>4175.3599999999988</v>
      </c>
      <c r="AN73" s="100">
        <v>9.0436893203883475</v>
      </c>
      <c r="AO73" s="100">
        <v>5057.2310679611637</v>
      </c>
      <c r="AP73" s="100">
        <v>0</v>
      </c>
      <c r="AQ73" s="100">
        <v>0</v>
      </c>
      <c r="AR73" s="100">
        <v>17.276827371695177</v>
      </c>
      <c r="AS73" s="100">
        <v>9661.2018662519422</v>
      </c>
      <c r="AT73" s="100">
        <v>9.2599693251533726</v>
      </c>
      <c r="AU73" s="100">
        <v>5178.174846625765</v>
      </c>
      <c r="AV73" s="100">
        <v>7.6607142857142856</v>
      </c>
      <c r="AW73" s="100">
        <v>4283.8714285714277</v>
      </c>
      <c r="AX73" s="100">
        <v>8.2096317280453253</v>
      </c>
      <c r="AY73" s="100">
        <v>4590.8260623229453</v>
      </c>
      <c r="AZ73" s="100">
        <v>6.9633027522935773</v>
      </c>
      <c r="BA73" s="100">
        <v>3893.8788990825678</v>
      </c>
      <c r="BB73" s="100">
        <v>0</v>
      </c>
      <c r="BC73" s="100">
        <v>0</v>
      </c>
      <c r="BD73" s="100">
        <v>17.88461538461538</v>
      </c>
      <c r="BE73" s="100">
        <v>10001.076923076918</v>
      </c>
      <c r="BF73" s="100">
        <v>8.9814049586776843</v>
      </c>
      <c r="BG73" s="100">
        <v>5022.4016528925604</v>
      </c>
      <c r="BH73" s="100">
        <v>10.555629139072847</v>
      </c>
      <c r="BI73" s="100">
        <v>5902.707814569535</v>
      </c>
      <c r="BJ73" s="100">
        <v>8.575192096597144</v>
      </c>
      <c r="BK73" s="100">
        <v>4795.2474204171222</v>
      </c>
      <c r="BL73" s="100">
        <v>8.8377308707123987</v>
      </c>
      <c r="BM73" s="100">
        <v>4942.0591029023726</v>
      </c>
      <c r="BN73" s="100">
        <v>0.33870967741935482</v>
      </c>
      <c r="BO73" s="100">
        <v>189.4064516129032</v>
      </c>
      <c r="BP73" s="100">
        <v>9.7222222222222214</v>
      </c>
      <c r="BQ73" s="100">
        <v>5436.6666666666652</v>
      </c>
      <c r="BR73" s="100">
        <v>8.7924757281553383</v>
      </c>
      <c r="BS73" s="100">
        <v>4916.752427184465</v>
      </c>
      <c r="BT73" s="100">
        <v>18.282950423216441</v>
      </c>
      <c r="BU73" s="100">
        <v>10223.825876662633</v>
      </c>
      <c r="BV73" s="100">
        <v>0</v>
      </c>
      <c r="BW73" s="100">
        <v>0</v>
      </c>
      <c r="BX73" s="100">
        <v>16.713903743315505</v>
      </c>
      <c r="BY73" s="100">
        <v>9346.4149732620299</v>
      </c>
      <c r="BZ73" s="100">
        <v>0</v>
      </c>
      <c r="CA73" s="100">
        <v>0</v>
      </c>
      <c r="CB73" s="100">
        <v>7.6608761329305128</v>
      </c>
      <c r="CC73" s="100">
        <v>4283.9619335347425</v>
      </c>
      <c r="CD73" s="100">
        <v>8.9883268482490255</v>
      </c>
      <c r="CE73" s="100">
        <v>5026.2723735408545</v>
      </c>
      <c r="CF73" s="100">
        <v>8.5124020887728449</v>
      </c>
      <c r="CG73" s="100">
        <v>4760.1352480417745</v>
      </c>
      <c r="CH73" s="100">
        <v>0.40290697674418607</v>
      </c>
      <c r="CI73" s="100">
        <v>225.30558139534884</v>
      </c>
      <c r="CJ73" s="100">
        <v>7.1920062695924756</v>
      </c>
      <c r="CK73" s="100">
        <v>4021.7699059561119</v>
      </c>
      <c r="CL73" s="100">
        <v>7.1920062695924756</v>
      </c>
      <c r="CM73" s="100">
        <v>4021.7699059561119</v>
      </c>
      <c r="CN73" s="100">
        <v>8.3999999999999986</v>
      </c>
      <c r="CO73" s="100">
        <v>4697.2799999999988</v>
      </c>
      <c r="CP73" s="100">
        <v>0.36206896551724138</v>
      </c>
      <c r="CQ73" s="100">
        <v>202.46896551724134</v>
      </c>
      <c r="CR73" s="100">
        <v>14.205882352941174</v>
      </c>
      <c r="CS73" s="100">
        <v>7943.9294117647032</v>
      </c>
      <c r="CT73" s="100">
        <v>8.0151515151515156</v>
      </c>
      <c r="CU73" s="100">
        <v>4482.0727272727272</v>
      </c>
    </row>
    <row r="74" spans="2:99">
      <c r="C74" s="99" t="s">
        <v>240</v>
      </c>
      <c r="D74" s="100">
        <v>13.519788386940808</v>
      </c>
      <c r="E74" s="100">
        <v>5451.1786776145336</v>
      </c>
      <c r="F74" s="100">
        <v>30.396947208247841</v>
      </c>
      <c r="G74" s="100">
        <v>12256.049114365529</v>
      </c>
      <c r="H74" s="100">
        <v>9.422687861271676</v>
      </c>
      <c r="I74" s="100">
        <v>3799.2277456647398</v>
      </c>
      <c r="J74" s="100">
        <v>9.8697318007662833</v>
      </c>
      <c r="K74" s="100">
        <v>3979.4758620689654</v>
      </c>
      <c r="L74" s="100">
        <v>8.1914893617021267</v>
      </c>
      <c r="M74" s="100">
        <v>3302.8085106382973</v>
      </c>
      <c r="N74" s="100">
        <v>0.30254237288135594</v>
      </c>
      <c r="O74" s="100">
        <v>121.98508474576271</v>
      </c>
      <c r="P74" s="100">
        <v>15.43835616438356</v>
      </c>
      <c r="Q74" s="100">
        <v>6224.7452054794512</v>
      </c>
      <c r="R74" s="100">
        <v>7.4562607204116631</v>
      </c>
      <c r="S74" s="100">
        <v>3006.3643224699827</v>
      </c>
      <c r="T74" s="100">
        <v>8.6194029850746254</v>
      </c>
      <c r="U74" s="100">
        <v>3475.343283582089</v>
      </c>
      <c r="V74" s="100">
        <v>0.324438202247191</v>
      </c>
      <c r="W74" s="100">
        <v>130.8134831460674</v>
      </c>
      <c r="X74" s="100">
        <v>18.624678663239074</v>
      </c>
      <c r="Y74" s="100">
        <v>7509.4704370179943</v>
      </c>
      <c r="Z74" s="100">
        <v>0</v>
      </c>
      <c r="AA74" s="100">
        <v>0</v>
      </c>
      <c r="AB74" s="100">
        <v>16.321652065081349</v>
      </c>
      <c r="AC74" s="100">
        <v>6580.8901126408</v>
      </c>
      <c r="AD74" s="100">
        <v>8.9190340909090899</v>
      </c>
      <c r="AE74" s="100">
        <v>3596.1545454545449</v>
      </c>
      <c r="AF74" s="100">
        <v>8.8724279835390938</v>
      </c>
      <c r="AG74" s="100">
        <v>3577.3629629629627</v>
      </c>
      <c r="AH74" s="100">
        <v>9.4107883817427371</v>
      </c>
      <c r="AI74" s="100">
        <v>3794.4298755186715</v>
      </c>
      <c r="AJ74" s="100">
        <v>6.1090909090909085</v>
      </c>
      <c r="AK74" s="100">
        <v>2463.1854545454544</v>
      </c>
      <c r="AL74" s="100">
        <v>7.839999999999999</v>
      </c>
      <c r="AM74" s="100">
        <v>3161.0879999999993</v>
      </c>
      <c r="AN74" s="100">
        <v>9.0436893203883475</v>
      </c>
      <c r="AO74" s="100">
        <v>3646.4155339805816</v>
      </c>
      <c r="AP74" s="100">
        <v>0</v>
      </c>
      <c r="AQ74" s="100">
        <v>0</v>
      </c>
      <c r="AR74" s="100">
        <v>18.779160186625191</v>
      </c>
      <c r="AS74" s="100">
        <v>7571.7573872472767</v>
      </c>
      <c r="AT74" s="100">
        <v>9.6303680981595079</v>
      </c>
      <c r="AU74" s="100">
        <v>3882.9644171779137</v>
      </c>
      <c r="AV74" s="100">
        <v>8.8392857142857135</v>
      </c>
      <c r="AW74" s="100">
        <v>3563.9999999999995</v>
      </c>
      <c r="AX74" s="100">
        <v>9.2804532577903665</v>
      </c>
      <c r="AY74" s="100">
        <v>3741.8787535410756</v>
      </c>
      <c r="AZ74" s="100">
        <v>8.2293577981651378</v>
      </c>
      <c r="BA74" s="100">
        <v>3318.0770642201833</v>
      </c>
      <c r="BB74" s="100">
        <v>0</v>
      </c>
      <c r="BC74" s="100">
        <v>0</v>
      </c>
      <c r="BD74" s="100">
        <v>16.153846153846153</v>
      </c>
      <c r="BE74" s="100">
        <v>6513.2307692307686</v>
      </c>
      <c r="BF74" s="100">
        <v>9.3140495867768589</v>
      </c>
      <c r="BG74" s="100">
        <v>3755.4247933884294</v>
      </c>
      <c r="BH74" s="100">
        <v>11.195364238410594</v>
      </c>
      <c r="BI74" s="100">
        <v>4513.9708609271511</v>
      </c>
      <c r="BJ74" s="100">
        <v>8.2985729967069144</v>
      </c>
      <c r="BK74" s="100">
        <v>3345.9846322722278</v>
      </c>
      <c r="BL74" s="100">
        <v>8.8377308707123987</v>
      </c>
      <c r="BM74" s="100">
        <v>3563.3730870712388</v>
      </c>
      <c r="BN74" s="100">
        <v>0.32258064516129031</v>
      </c>
      <c r="BO74" s="100">
        <v>130.06451612903226</v>
      </c>
      <c r="BP74" s="100">
        <v>8.9444444444444429</v>
      </c>
      <c r="BQ74" s="100">
        <v>3606.3999999999992</v>
      </c>
      <c r="BR74" s="100">
        <v>9.6717233009708732</v>
      </c>
      <c r="BS74" s="100">
        <v>3899.6388349514559</v>
      </c>
      <c r="BT74" s="100">
        <v>18.282950423216441</v>
      </c>
      <c r="BU74" s="100">
        <v>7371.6856106408686</v>
      </c>
      <c r="BV74" s="100">
        <v>0</v>
      </c>
      <c r="BW74" s="100">
        <v>0</v>
      </c>
      <c r="BX74" s="100">
        <v>15.834224598930481</v>
      </c>
      <c r="BY74" s="100">
        <v>6384.3593582887697</v>
      </c>
      <c r="BZ74" s="100">
        <v>0</v>
      </c>
      <c r="CA74" s="100">
        <v>0</v>
      </c>
      <c r="CB74" s="100">
        <v>7.6608761329305128</v>
      </c>
      <c r="CC74" s="100">
        <v>3088.8652567975828</v>
      </c>
      <c r="CD74" s="100">
        <v>9.2879377431906605</v>
      </c>
      <c r="CE74" s="100">
        <v>3744.8964980544743</v>
      </c>
      <c r="CF74" s="100">
        <v>7.8818537859007831</v>
      </c>
      <c r="CG74" s="100">
        <v>3177.9634464751957</v>
      </c>
      <c r="CH74" s="100">
        <v>0.36627906976744184</v>
      </c>
      <c r="CI74" s="100">
        <v>147.68372093023254</v>
      </c>
      <c r="CJ74" s="100">
        <v>7.1920062695924756</v>
      </c>
      <c r="CK74" s="100">
        <v>2899.8169278996861</v>
      </c>
      <c r="CL74" s="100">
        <v>7.5705329153605003</v>
      </c>
      <c r="CM74" s="100">
        <v>3052.4388714733536</v>
      </c>
      <c r="CN74" s="100">
        <v>9.2999999999999989</v>
      </c>
      <c r="CO74" s="100">
        <v>3749.7599999999993</v>
      </c>
      <c r="CP74" s="100">
        <v>0.30775862068965515</v>
      </c>
      <c r="CQ74" s="100">
        <v>124.08827586206895</v>
      </c>
      <c r="CR74" s="100">
        <v>14.205882352941174</v>
      </c>
      <c r="CS74" s="100">
        <v>5727.8117647058816</v>
      </c>
      <c r="CT74" s="100">
        <v>6.9696969696969688</v>
      </c>
      <c r="CU74" s="100">
        <v>2810.1818181818176</v>
      </c>
    </row>
    <row r="75" spans="2:99">
      <c r="C75" s="99" t="s">
        <v>241</v>
      </c>
      <c r="D75" s="100">
        <v>13.519788386940808</v>
      </c>
      <c r="E75" s="100">
        <v>8695.9278904803268</v>
      </c>
      <c r="F75" s="100">
        <v>25.791349146392108</v>
      </c>
      <c r="G75" s="100">
        <v>16588.995770959402</v>
      </c>
      <c r="H75" s="100">
        <v>8.7247109826589586</v>
      </c>
      <c r="I75" s="100">
        <v>5611.7341040462416</v>
      </c>
      <c r="J75" s="100">
        <v>8.0191570881226042</v>
      </c>
      <c r="K75" s="100">
        <v>5157.9218390804581</v>
      </c>
      <c r="L75" s="100">
        <v>7.8638297872340415</v>
      </c>
      <c r="M75" s="100">
        <v>5058.0153191489353</v>
      </c>
      <c r="N75" s="100">
        <v>0.30254237288135594</v>
      </c>
      <c r="O75" s="100">
        <v>194.59525423728812</v>
      </c>
      <c r="P75" s="100">
        <v>14.703196347031961</v>
      </c>
      <c r="Q75" s="100">
        <v>9457.0958904109557</v>
      </c>
      <c r="R75" s="100">
        <v>7.8704974271011992</v>
      </c>
      <c r="S75" s="100">
        <v>5062.303945111491</v>
      </c>
      <c r="T75" s="100">
        <v>8.906716417910447</v>
      </c>
      <c r="U75" s="100">
        <v>5728.7999999999993</v>
      </c>
      <c r="V75" s="100">
        <v>0.30969101123595505</v>
      </c>
      <c r="W75" s="100">
        <v>199.19325842696625</v>
      </c>
      <c r="X75" s="100">
        <v>20.487146529562981</v>
      </c>
      <c r="Y75" s="100">
        <v>13177.332647814908</v>
      </c>
      <c r="Z75" s="100">
        <v>0</v>
      </c>
      <c r="AA75" s="100">
        <v>0</v>
      </c>
      <c r="AB75" s="100">
        <v>17.530663329161449</v>
      </c>
      <c r="AC75" s="100">
        <v>11275.722653316643</v>
      </c>
      <c r="AD75" s="100">
        <v>8.2329545454545432</v>
      </c>
      <c r="AE75" s="100">
        <v>5295.4363636363614</v>
      </c>
      <c r="AF75" s="100">
        <v>8.2386831275720152</v>
      </c>
      <c r="AG75" s="100">
        <v>5299.1209876543198</v>
      </c>
      <c r="AH75" s="100">
        <v>10.107883817427386</v>
      </c>
      <c r="AI75" s="100">
        <v>6501.3908713692936</v>
      </c>
      <c r="AJ75" s="100">
        <v>6.4909090909090903</v>
      </c>
      <c r="AK75" s="100">
        <v>4174.9527272727264</v>
      </c>
      <c r="AL75" s="100">
        <v>7.4666666666666659</v>
      </c>
      <c r="AM75" s="100">
        <v>4802.5599999999986</v>
      </c>
      <c r="AN75" s="100">
        <v>9.0436893203883475</v>
      </c>
      <c r="AO75" s="100">
        <v>5816.9009708737849</v>
      </c>
      <c r="AP75" s="100">
        <v>0</v>
      </c>
      <c r="AQ75" s="100">
        <v>0</v>
      </c>
      <c r="AR75" s="100">
        <v>17.276827371695177</v>
      </c>
      <c r="AS75" s="100">
        <v>11112.455365474336</v>
      </c>
      <c r="AT75" s="100">
        <v>8.889570552147239</v>
      </c>
      <c r="AU75" s="100">
        <v>5717.7717791411033</v>
      </c>
      <c r="AV75" s="100">
        <v>8.2499999999999982</v>
      </c>
      <c r="AW75" s="100">
        <v>5306.3999999999987</v>
      </c>
      <c r="AX75" s="100">
        <v>8.9235127478753533</v>
      </c>
      <c r="AY75" s="100">
        <v>5739.6033994334266</v>
      </c>
      <c r="AZ75" s="100">
        <v>7.5963302752293558</v>
      </c>
      <c r="BA75" s="100">
        <v>4885.9596330275208</v>
      </c>
      <c r="BB75" s="100">
        <v>0</v>
      </c>
      <c r="BC75" s="100">
        <v>0</v>
      </c>
      <c r="BD75" s="100">
        <v>16.73076923076923</v>
      </c>
      <c r="BE75" s="100">
        <v>10761.230769230768</v>
      </c>
      <c r="BF75" s="100">
        <v>7.9834710743801649</v>
      </c>
      <c r="BG75" s="100">
        <v>5134.9685950413214</v>
      </c>
      <c r="BH75" s="100">
        <v>9.5960264900662242</v>
      </c>
      <c r="BI75" s="100">
        <v>6172.1642384105944</v>
      </c>
      <c r="BJ75" s="100">
        <v>8.0219538968166848</v>
      </c>
      <c r="BK75" s="100">
        <v>5159.7207464324911</v>
      </c>
      <c r="BL75" s="100">
        <v>8.5329815303430063</v>
      </c>
      <c r="BM75" s="100">
        <v>5488.413720316621</v>
      </c>
      <c r="BN75" s="100">
        <v>0.29032258064516131</v>
      </c>
      <c r="BO75" s="100">
        <v>186.73548387096773</v>
      </c>
      <c r="BP75" s="100">
        <v>9.3333333333333321</v>
      </c>
      <c r="BQ75" s="100">
        <v>6003.1999999999989</v>
      </c>
      <c r="BR75" s="100">
        <v>9.3786407766990276</v>
      </c>
      <c r="BS75" s="100">
        <v>6032.3417475728138</v>
      </c>
      <c r="BT75" s="100">
        <v>17.711608222490931</v>
      </c>
      <c r="BU75" s="100">
        <v>11392.106408706166</v>
      </c>
      <c r="BV75" s="100">
        <v>0</v>
      </c>
      <c r="BW75" s="100">
        <v>0</v>
      </c>
      <c r="BX75" s="100">
        <v>16.713903743315505</v>
      </c>
      <c r="BY75" s="100">
        <v>10750.382887700533</v>
      </c>
      <c r="BZ75" s="100">
        <v>0</v>
      </c>
      <c r="CA75" s="100">
        <v>0</v>
      </c>
      <c r="CB75" s="100">
        <v>8.0256797583081561</v>
      </c>
      <c r="CC75" s="100">
        <v>5162.1172205438052</v>
      </c>
      <c r="CD75" s="100">
        <v>8.6887159533073923</v>
      </c>
      <c r="CE75" s="100">
        <v>5588.5821011673142</v>
      </c>
      <c r="CF75" s="100">
        <v>8.8276762402088771</v>
      </c>
      <c r="CG75" s="100">
        <v>5677.9613577023492</v>
      </c>
      <c r="CH75" s="100">
        <v>0.40290697674418607</v>
      </c>
      <c r="CI75" s="100">
        <v>259.14976744186043</v>
      </c>
      <c r="CJ75" s="100">
        <v>7.5705329153605003</v>
      </c>
      <c r="CK75" s="100">
        <v>4869.3667711598737</v>
      </c>
      <c r="CL75" s="100">
        <v>6.8134796238244508</v>
      </c>
      <c r="CM75" s="100">
        <v>4382.4300940438861</v>
      </c>
      <c r="CN75" s="100">
        <v>8.9999999999999982</v>
      </c>
      <c r="CO75" s="100">
        <v>5788.7999999999984</v>
      </c>
      <c r="CP75" s="100">
        <v>0.34396551724137936</v>
      </c>
      <c r="CQ75" s="100">
        <v>221.23862068965519</v>
      </c>
      <c r="CR75" s="100">
        <v>14.205882352941174</v>
      </c>
      <c r="CS75" s="100">
        <v>9137.2235294117618</v>
      </c>
      <c r="CT75" s="100">
        <v>6.6212121212121202</v>
      </c>
      <c r="CU75" s="100">
        <v>4258.7636363636357</v>
      </c>
    </row>
    <row r="76" spans="2:99">
      <c r="C76" s="99" t="s">
        <v>242</v>
      </c>
      <c r="D76" s="100">
        <v>14.195777806287849</v>
      </c>
      <c r="E76" s="100">
        <v>11055.671755536976</v>
      </c>
      <c r="F76" s="100">
        <v>29.475827595876694</v>
      </c>
      <c r="G76" s="100">
        <v>22955.774531668769</v>
      </c>
      <c r="H76" s="100">
        <v>7.6777456647398834</v>
      </c>
      <c r="I76" s="100">
        <v>5979.4283236994206</v>
      </c>
      <c r="J76" s="100">
        <v>8.6360153256704972</v>
      </c>
      <c r="K76" s="100">
        <v>6725.7287356321831</v>
      </c>
      <c r="L76" s="100">
        <v>7.2085106382978719</v>
      </c>
      <c r="M76" s="100">
        <v>5613.9880851063826</v>
      </c>
      <c r="N76" s="100">
        <v>0.32033898305084746</v>
      </c>
      <c r="O76" s="100">
        <v>249.48</v>
      </c>
      <c r="P76" s="100">
        <v>16.173515981735157</v>
      </c>
      <c r="Q76" s="100">
        <v>12595.93424657534</v>
      </c>
      <c r="R76" s="100">
        <v>7.4562607204116631</v>
      </c>
      <c r="S76" s="100">
        <v>5806.9358490566028</v>
      </c>
      <c r="T76" s="100">
        <v>7.7574626865671634</v>
      </c>
      <c r="U76" s="100">
        <v>6041.5119402985065</v>
      </c>
      <c r="V76" s="100">
        <v>0.3539325842696629</v>
      </c>
      <c r="W76" s="100">
        <v>275.64269662921345</v>
      </c>
      <c r="X76" s="100">
        <v>21.10796915167095</v>
      </c>
      <c r="Y76" s="100">
        <v>16438.886375321334</v>
      </c>
      <c r="Z76" s="100">
        <v>0</v>
      </c>
      <c r="AA76" s="100">
        <v>0</v>
      </c>
      <c r="AB76" s="100">
        <v>17.530663329161449</v>
      </c>
      <c r="AC76" s="100">
        <v>13652.880600750936</v>
      </c>
      <c r="AD76" s="100">
        <v>8.5759943181818183</v>
      </c>
      <c r="AE76" s="100">
        <v>6678.984375</v>
      </c>
      <c r="AF76" s="100">
        <v>7.6049382716049383</v>
      </c>
      <c r="AG76" s="100">
        <v>5922.7259259259254</v>
      </c>
      <c r="AH76" s="100">
        <v>9.7593360995850613</v>
      </c>
      <c r="AI76" s="100">
        <v>7600.5709543568455</v>
      </c>
      <c r="AJ76" s="100">
        <v>5.7272727272727266</v>
      </c>
      <c r="AK76" s="100">
        <v>4460.3999999999996</v>
      </c>
      <c r="AL76" s="100">
        <v>6.72</v>
      </c>
      <c r="AM76" s="100">
        <v>5233.5359999999991</v>
      </c>
      <c r="AN76" s="100">
        <v>8.373786407766989</v>
      </c>
      <c r="AO76" s="100">
        <v>6521.5048543689309</v>
      </c>
      <c r="AP76" s="100">
        <v>0</v>
      </c>
      <c r="AQ76" s="100">
        <v>0</v>
      </c>
      <c r="AR76" s="100">
        <v>16.525660964230166</v>
      </c>
      <c r="AS76" s="100">
        <v>12870.184758942452</v>
      </c>
      <c r="AT76" s="100">
        <v>9.2599693251533726</v>
      </c>
      <c r="AU76" s="100">
        <v>7211.6641104294458</v>
      </c>
      <c r="AV76" s="100">
        <v>7.3660714285714279</v>
      </c>
      <c r="AW76" s="100">
        <v>5736.6964285714275</v>
      </c>
      <c r="AX76" s="100">
        <v>7.4957507082152972</v>
      </c>
      <c r="AY76" s="100">
        <v>5837.6906515580731</v>
      </c>
      <c r="AZ76" s="100">
        <v>7.5963302752293558</v>
      </c>
      <c r="BA76" s="100">
        <v>5916.0220183486217</v>
      </c>
      <c r="BB76" s="100">
        <v>0</v>
      </c>
      <c r="BC76" s="100">
        <v>0</v>
      </c>
      <c r="BD76" s="100">
        <v>15.576923076923075</v>
      </c>
      <c r="BE76" s="100">
        <v>12131.30769230769</v>
      </c>
      <c r="BF76" s="100">
        <v>8.6487603305785115</v>
      </c>
      <c r="BG76" s="100">
        <v>6735.6545454545439</v>
      </c>
      <c r="BH76" s="100">
        <v>9.9158940397350968</v>
      </c>
      <c r="BI76" s="100">
        <v>7722.4982781456929</v>
      </c>
      <c r="BJ76" s="100">
        <v>8.0219538968166848</v>
      </c>
      <c r="BK76" s="100">
        <v>6247.4976948408339</v>
      </c>
      <c r="BL76" s="100">
        <v>7.9234828496042198</v>
      </c>
      <c r="BM76" s="100">
        <v>6170.808443271766</v>
      </c>
      <c r="BN76" s="100">
        <v>0.32258064516129031</v>
      </c>
      <c r="BO76" s="100">
        <v>251.22580645161287</v>
      </c>
      <c r="BP76" s="100">
        <v>9.3333333333333321</v>
      </c>
      <c r="BQ76" s="100">
        <v>7268.7999999999984</v>
      </c>
      <c r="BR76" s="100">
        <v>9.6717233009708732</v>
      </c>
      <c r="BS76" s="100">
        <v>7532.3381067961154</v>
      </c>
      <c r="BT76" s="100">
        <v>18.854292623941959</v>
      </c>
      <c r="BU76" s="100">
        <v>14683.723095525997</v>
      </c>
      <c r="BV76" s="100">
        <v>0</v>
      </c>
      <c r="BW76" s="100">
        <v>0</v>
      </c>
      <c r="BX76" s="100">
        <v>14.954545454545453</v>
      </c>
      <c r="BY76" s="100">
        <v>11646.599999999999</v>
      </c>
      <c r="BZ76" s="100">
        <v>0</v>
      </c>
      <c r="CA76" s="100">
        <v>0</v>
      </c>
      <c r="CB76" s="100">
        <v>8.3904833836857993</v>
      </c>
      <c r="CC76" s="100">
        <v>6534.5084592145004</v>
      </c>
      <c r="CD76" s="100">
        <v>8.6887159533073923</v>
      </c>
      <c r="CE76" s="100">
        <v>6766.7719844357971</v>
      </c>
      <c r="CF76" s="100">
        <v>8.1971279373368144</v>
      </c>
      <c r="CG76" s="100">
        <v>6383.9232375979109</v>
      </c>
      <c r="CH76" s="100">
        <v>0.36627906976744184</v>
      </c>
      <c r="CI76" s="100">
        <v>285.2581395348837</v>
      </c>
      <c r="CJ76" s="100">
        <v>7.9490595611285251</v>
      </c>
      <c r="CK76" s="100">
        <v>6190.7275862068946</v>
      </c>
      <c r="CL76" s="100">
        <v>7.1920062695924756</v>
      </c>
      <c r="CM76" s="100">
        <v>5601.1344827586199</v>
      </c>
      <c r="CN76" s="100">
        <v>8.9999999999999982</v>
      </c>
      <c r="CO76" s="100">
        <v>7009.199999999998</v>
      </c>
      <c r="CP76" s="100">
        <v>0.30775862068965515</v>
      </c>
      <c r="CQ76" s="100">
        <v>239.68241379310342</v>
      </c>
      <c r="CR76" s="100">
        <v>14.995098039215685</v>
      </c>
      <c r="CS76" s="100">
        <v>11678.182352941176</v>
      </c>
      <c r="CT76" s="100">
        <v>8.0151515151515156</v>
      </c>
      <c r="CU76" s="100">
        <v>6242.2</v>
      </c>
    </row>
    <row r="77" spans="2:99">
      <c r="C77" s="99" t="s">
        <v>243</v>
      </c>
      <c r="D77" s="100">
        <v>14.871767225634889</v>
      </c>
      <c r="E77" s="100">
        <v>4140.2999956167523</v>
      </c>
      <c r="F77" s="100">
        <v>26.712468758763258</v>
      </c>
      <c r="G77" s="100">
        <v>7436.7513024396903</v>
      </c>
      <c r="H77" s="100">
        <v>9.0736994219653173</v>
      </c>
      <c r="I77" s="100">
        <v>2526.1179190751441</v>
      </c>
      <c r="J77" s="100">
        <v>9.5613026819923377</v>
      </c>
      <c r="K77" s="100">
        <v>2661.8666666666668</v>
      </c>
      <c r="L77" s="100">
        <v>8.1914893617021267</v>
      </c>
      <c r="M77" s="100">
        <v>2280.510638297872</v>
      </c>
      <c r="N77" s="100">
        <v>0.30254237288135594</v>
      </c>
      <c r="O77" s="100">
        <v>84.227796610169491</v>
      </c>
      <c r="P77" s="100">
        <v>15.43835616438356</v>
      </c>
      <c r="Q77" s="100">
        <v>4298.038356164383</v>
      </c>
      <c r="R77" s="100">
        <v>7.4562607204116631</v>
      </c>
      <c r="S77" s="100">
        <v>2075.822984562607</v>
      </c>
      <c r="T77" s="100">
        <v>8.6194029850746254</v>
      </c>
      <c r="U77" s="100">
        <v>2399.6417910447753</v>
      </c>
      <c r="V77" s="100">
        <v>0.324438202247191</v>
      </c>
      <c r="W77" s="100">
        <v>90.323595505617973</v>
      </c>
      <c r="X77" s="100">
        <v>19.245501285347039</v>
      </c>
      <c r="Y77" s="100">
        <v>5357.9475578406154</v>
      </c>
      <c r="Z77" s="100">
        <v>0</v>
      </c>
      <c r="AA77" s="100">
        <v>0</v>
      </c>
      <c r="AB77" s="100">
        <v>16.926157697121401</v>
      </c>
      <c r="AC77" s="100">
        <v>4712.2423028785979</v>
      </c>
      <c r="AD77" s="100">
        <v>8.9190340909090899</v>
      </c>
      <c r="AE77" s="100">
        <v>2483.0590909090906</v>
      </c>
      <c r="AF77" s="100">
        <v>7.9218106995884767</v>
      </c>
      <c r="AG77" s="100">
        <v>2205.4320987654319</v>
      </c>
      <c r="AH77" s="100">
        <v>10.456431535269708</v>
      </c>
      <c r="AI77" s="100">
        <v>2911.0705394190863</v>
      </c>
      <c r="AJ77" s="100">
        <v>6.1090909090909085</v>
      </c>
      <c r="AK77" s="100">
        <v>1700.7709090909088</v>
      </c>
      <c r="AL77" s="100">
        <v>7.4666666666666659</v>
      </c>
      <c r="AM77" s="100">
        <v>2078.7199999999998</v>
      </c>
      <c r="AN77" s="100">
        <v>8.373786407766989</v>
      </c>
      <c r="AO77" s="100">
        <v>2331.2621359223294</v>
      </c>
      <c r="AP77" s="100">
        <v>0</v>
      </c>
      <c r="AQ77" s="100">
        <v>0</v>
      </c>
      <c r="AR77" s="100">
        <v>16.525660964230166</v>
      </c>
      <c r="AS77" s="100">
        <v>4600.744012441678</v>
      </c>
      <c r="AT77" s="100">
        <v>9.2599693251533726</v>
      </c>
      <c r="AU77" s="100">
        <v>2577.9754601226987</v>
      </c>
      <c r="AV77" s="100">
        <v>7.6607142857142856</v>
      </c>
      <c r="AW77" s="100">
        <v>2132.7428571428568</v>
      </c>
      <c r="AX77" s="100">
        <v>9.6373937677053814</v>
      </c>
      <c r="AY77" s="100">
        <v>2683.050424929178</v>
      </c>
      <c r="AZ77" s="100">
        <v>7.2798165137614674</v>
      </c>
      <c r="BA77" s="100">
        <v>2026.7009174311925</v>
      </c>
      <c r="BB77" s="100">
        <v>0</v>
      </c>
      <c r="BC77" s="100">
        <v>0</v>
      </c>
      <c r="BD77" s="100">
        <v>17.88461538461538</v>
      </c>
      <c r="BE77" s="100">
        <v>4979.076923076921</v>
      </c>
      <c r="BF77" s="100">
        <v>8.6487603305785115</v>
      </c>
      <c r="BG77" s="100">
        <v>2407.8148760330573</v>
      </c>
      <c r="BH77" s="100">
        <v>10.87549668874172</v>
      </c>
      <c r="BI77" s="100">
        <v>3027.7382781456945</v>
      </c>
      <c r="BJ77" s="100">
        <v>9.6816684961580677</v>
      </c>
      <c r="BK77" s="100">
        <v>2695.376509330406</v>
      </c>
      <c r="BL77" s="100">
        <v>8.8377308707123987</v>
      </c>
      <c r="BM77" s="100">
        <v>2460.4242744063317</v>
      </c>
      <c r="BN77" s="100">
        <v>0.32258064516129031</v>
      </c>
      <c r="BO77" s="100">
        <v>89.806451612903217</v>
      </c>
      <c r="BP77" s="100">
        <v>9.3333333333333321</v>
      </c>
      <c r="BQ77" s="100">
        <v>2598.3999999999996</v>
      </c>
      <c r="BR77" s="100">
        <v>10.257888349514563</v>
      </c>
      <c r="BS77" s="100">
        <v>2855.7961165048541</v>
      </c>
      <c r="BT77" s="100">
        <v>17.711608222490931</v>
      </c>
      <c r="BU77" s="100">
        <v>4930.911729141475</v>
      </c>
      <c r="BV77" s="100">
        <v>0</v>
      </c>
      <c r="BW77" s="100">
        <v>0</v>
      </c>
      <c r="BX77" s="100">
        <v>17.593582887700535</v>
      </c>
      <c r="BY77" s="100">
        <v>4898.0534759358288</v>
      </c>
      <c r="BZ77" s="100">
        <v>0</v>
      </c>
      <c r="CA77" s="100">
        <v>0</v>
      </c>
      <c r="CB77" s="100">
        <v>8.0256797583081561</v>
      </c>
      <c r="CC77" s="100">
        <v>2234.3492447129906</v>
      </c>
      <c r="CD77" s="100">
        <v>10.186770428015564</v>
      </c>
      <c r="CE77" s="100">
        <v>2835.9968871595324</v>
      </c>
      <c r="CF77" s="100">
        <v>8.8276762402088771</v>
      </c>
      <c r="CG77" s="100">
        <v>2457.625065274151</v>
      </c>
      <c r="CH77" s="100">
        <v>0.40290697674418607</v>
      </c>
      <c r="CI77" s="100">
        <v>112.1693023255814</v>
      </c>
      <c r="CJ77" s="100">
        <v>7.1920062695924756</v>
      </c>
      <c r="CK77" s="100">
        <v>2002.254545454545</v>
      </c>
      <c r="CL77" s="100">
        <v>8.3275862068965498</v>
      </c>
      <c r="CM77" s="100">
        <v>2318.3999999999992</v>
      </c>
      <c r="CN77" s="100">
        <v>8.0999999999999979</v>
      </c>
      <c r="CO77" s="100">
        <v>2255.0399999999991</v>
      </c>
      <c r="CP77" s="100">
        <v>0.34396551724137936</v>
      </c>
      <c r="CQ77" s="100">
        <v>95.76</v>
      </c>
      <c r="CR77" s="100">
        <v>16.573529411764707</v>
      </c>
      <c r="CS77" s="100">
        <v>4614.0705882352941</v>
      </c>
      <c r="CT77" s="100">
        <v>8.0151515151515156</v>
      </c>
      <c r="CU77" s="100">
        <v>2231.4181818181819</v>
      </c>
    </row>
    <row r="78" spans="2:99">
      <c r="C78" s="99" t="s">
        <v>244</v>
      </c>
      <c r="D78" s="100">
        <v>12.167809548246728</v>
      </c>
      <c r="E78" s="100">
        <v>6716.6308706321943</v>
      </c>
      <c r="F78" s="100">
        <v>25.791349146392108</v>
      </c>
      <c r="G78" s="100">
        <v>14236.824728808444</v>
      </c>
      <c r="H78" s="100">
        <v>8.3757225433525999</v>
      </c>
      <c r="I78" s="100">
        <v>4623.3988439306349</v>
      </c>
      <c r="J78" s="100">
        <v>9.5613026819923377</v>
      </c>
      <c r="K78" s="100">
        <v>5277.8390804597702</v>
      </c>
      <c r="L78" s="100">
        <v>7.8638297872340415</v>
      </c>
      <c r="M78" s="100">
        <v>4340.8340425531906</v>
      </c>
      <c r="N78" s="100">
        <v>0.28474576271186441</v>
      </c>
      <c r="O78" s="100">
        <v>157.17966101694915</v>
      </c>
      <c r="P78" s="100">
        <v>14.703196347031961</v>
      </c>
      <c r="Q78" s="100">
        <v>8116.1643835616424</v>
      </c>
      <c r="R78" s="100">
        <v>7.0420240137221262</v>
      </c>
      <c r="S78" s="100">
        <v>3887.1972555746138</v>
      </c>
      <c r="T78" s="100">
        <v>8.0447761194029841</v>
      </c>
      <c r="U78" s="100">
        <v>4440.7164179104475</v>
      </c>
      <c r="V78" s="100">
        <v>0.324438202247191</v>
      </c>
      <c r="W78" s="100">
        <v>179.08988764044943</v>
      </c>
      <c r="X78" s="100">
        <v>18.003856041131105</v>
      </c>
      <c r="Y78" s="100">
        <v>9938.1285347043704</v>
      </c>
      <c r="Z78" s="100">
        <v>0</v>
      </c>
      <c r="AA78" s="100">
        <v>0</v>
      </c>
      <c r="AB78" s="100">
        <v>16.926157697121401</v>
      </c>
      <c r="AC78" s="100">
        <v>9343.2390488110123</v>
      </c>
      <c r="AD78" s="100">
        <v>8.2329545454545432</v>
      </c>
      <c r="AE78" s="100">
        <v>4544.5909090909081</v>
      </c>
      <c r="AF78" s="100">
        <v>8.2386831275720152</v>
      </c>
      <c r="AG78" s="100">
        <v>4547.7530864197524</v>
      </c>
      <c r="AH78" s="100">
        <v>9.4107883817427371</v>
      </c>
      <c r="AI78" s="100">
        <v>5194.7551867219909</v>
      </c>
      <c r="AJ78" s="100">
        <v>6.8727272727272721</v>
      </c>
      <c r="AK78" s="100">
        <v>3793.7454545454543</v>
      </c>
      <c r="AL78" s="100">
        <v>7.4666666666666659</v>
      </c>
      <c r="AM78" s="100">
        <v>4121.5999999999995</v>
      </c>
      <c r="AN78" s="100">
        <v>9.7135922330097078</v>
      </c>
      <c r="AO78" s="100">
        <v>5361.9029126213591</v>
      </c>
      <c r="AP78" s="100">
        <v>0</v>
      </c>
      <c r="AQ78" s="100">
        <v>0</v>
      </c>
      <c r="AR78" s="100">
        <v>18.779160186625191</v>
      </c>
      <c r="AS78" s="100">
        <v>10366.096423017105</v>
      </c>
      <c r="AT78" s="100">
        <v>10.000766871165641</v>
      </c>
      <c r="AU78" s="100">
        <v>5520.4233128834339</v>
      </c>
      <c r="AV78" s="100">
        <v>7.6607142857142856</v>
      </c>
      <c r="AW78" s="100">
        <v>4228.7142857142853</v>
      </c>
      <c r="AX78" s="100">
        <v>8.2096317280453253</v>
      </c>
      <c r="AY78" s="100">
        <v>4531.7167138810191</v>
      </c>
      <c r="AZ78" s="100">
        <v>7.9128440366972468</v>
      </c>
      <c r="BA78" s="100">
        <v>4367.8899082568805</v>
      </c>
      <c r="BB78" s="100">
        <v>0</v>
      </c>
      <c r="BC78" s="100">
        <v>0</v>
      </c>
      <c r="BD78" s="100">
        <v>16.73076923076923</v>
      </c>
      <c r="BE78" s="100">
        <v>9235.3846153846152</v>
      </c>
      <c r="BF78" s="100">
        <v>8.6487603305785115</v>
      </c>
      <c r="BG78" s="100">
        <v>4774.1157024793383</v>
      </c>
      <c r="BH78" s="100">
        <v>9.5960264900662242</v>
      </c>
      <c r="BI78" s="100">
        <v>5297.0066225165556</v>
      </c>
      <c r="BJ78" s="100">
        <v>9.6816684961580677</v>
      </c>
      <c r="BK78" s="100">
        <v>5344.2810098792534</v>
      </c>
      <c r="BL78" s="100">
        <v>9.1424802110817929</v>
      </c>
      <c r="BM78" s="100">
        <v>5046.6490765171493</v>
      </c>
      <c r="BN78" s="100">
        <v>0.35483870967741937</v>
      </c>
      <c r="BO78" s="100">
        <v>195.87096774193549</v>
      </c>
      <c r="BP78" s="100">
        <v>10.111111111111109</v>
      </c>
      <c r="BQ78" s="100">
        <v>5581.3333333333321</v>
      </c>
      <c r="BR78" s="100">
        <v>9.3786407766990276</v>
      </c>
      <c r="BS78" s="100">
        <v>5177.0097087378635</v>
      </c>
      <c r="BT78" s="100">
        <v>19.996977025392983</v>
      </c>
      <c r="BU78" s="100">
        <v>11038.331318016926</v>
      </c>
      <c r="BV78" s="100">
        <v>0</v>
      </c>
      <c r="BW78" s="100">
        <v>0</v>
      </c>
      <c r="BX78" s="100">
        <v>15.834224598930481</v>
      </c>
      <c r="BY78" s="100">
        <v>8740.4919786096252</v>
      </c>
      <c r="BZ78" s="100">
        <v>0</v>
      </c>
      <c r="CA78" s="100">
        <v>0</v>
      </c>
      <c r="CB78" s="100">
        <v>8.0256797583081561</v>
      </c>
      <c r="CC78" s="100">
        <v>4430.1752265861023</v>
      </c>
      <c r="CD78" s="100">
        <v>10.186770428015564</v>
      </c>
      <c r="CE78" s="100">
        <v>5623.0972762645906</v>
      </c>
      <c r="CF78" s="100">
        <v>7.8818537859007831</v>
      </c>
      <c r="CG78" s="100">
        <v>4350.7832898172319</v>
      </c>
      <c r="CH78" s="100">
        <v>0.40290697674418607</v>
      </c>
      <c r="CI78" s="100">
        <v>222.40465116279071</v>
      </c>
      <c r="CJ78" s="100">
        <v>7.9490595611285251</v>
      </c>
      <c r="CK78" s="100">
        <v>4387.8808777429458</v>
      </c>
      <c r="CL78" s="100">
        <v>7.1920062695924756</v>
      </c>
      <c r="CM78" s="100">
        <v>3969.9874608150467</v>
      </c>
      <c r="CN78" s="100">
        <v>8.3999999999999986</v>
      </c>
      <c r="CO78" s="100">
        <v>4636.7999999999993</v>
      </c>
      <c r="CP78" s="100">
        <v>0.32586206896551723</v>
      </c>
      <c r="CQ78" s="100">
        <v>179.87586206896552</v>
      </c>
      <c r="CR78" s="100">
        <v>15.784313725490195</v>
      </c>
      <c r="CS78" s="100">
        <v>8712.9411764705874</v>
      </c>
      <c r="CT78" s="100">
        <v>6.9696969696969688</v>
      </c>
      <c r="CU78" s="100">
        <v>3847.272727272727</v>
      </c>
    </row>
    <row r="79" spans="2:99">
      <c r="C79" s="99" t="s">
        <v>245</v>
      </c>
      <c r="D79" s="100">
        <v>12.843798967593766</v>
      </c>
      <c r="E79" s="100">
        <v>9725.3245782619997</v>
      </c>
      <c r="F79" s="100">
        <v>25.791349146392108</v>
      </c>
      <c r="G79" s="100">
        <v>19529.209573648102</v>
      </c>
      <c r="H79" s="100">
        <v>8.0267341040462412</v>
      </c>
      <c r="I79" s="100">
        <v>6077.8430635838131</v>
      </c>
      <c r="J79" s="100">
        <v>8.9444444444444429</v>
      </c>
      <c r="K79" s="100">
        <v>6772.7333333333318</v>
      </c>
      <c r="L79" s="100">
        <v>8.5191489361702111</v>
      </c>
      <c r="M79" s="100">
        <v>6450.6995744680835</v>
      </c>
      <c r="N79" s="100">
        <v>0.30254237288135594</v>
      </c>
      <c r="O79" s="100">
        <v>229.08508474576269</v>
      </c>
      <c r="P79" s="100">
        <v>13.232876712328764</v>
      </c>
      <c r="Q79" s="100">
        <v>10019.93424657534</v>
      </c>
      <c r="R79" s="100">
        <v>7.4562607204116631</v>
      </c>
      <c r="S79" s="100">
        <v>5645.8806174957108</v>
      </c>
      <c r="T79" s="100">
        <v>8.0447761194029841</v>
      </c>
      <c r="U79" s="100">
        <v>6091.5044776119394</v>
      </c>
      <c r="V79" s="100">
        <v>0.339185393258427</v>
      </c>
      <c r="W79" s="100">
        <v>256.83117977528093</v>
      </c>
      <c r="X79" s="100">
        <v>19.245501285347039</v>
      </c>
      <c r="Y79" s="100">
        <v>14572.693573264776</v>
      </c>
      <c r="Z79" s="100">
        <v>0</v>
      </c>
      <c r="AA79" s="100">
        <v>0</v>
      </c>
      <c r="AB79" s="100">
        <v>16.926157697121401</v>
      </c>
      <c r="AC79" s="100">
        <v>12816.486608260324</v>
      </c>
      <c r="AD79" s="100">
        <v>9.2620738636363633</v>
      </c>
      <c r="AE79" s="100">
        <v>7013.2423295454537</v>
      </c>
      <c r="AF79" s="100">
        <v>7.2880658436213981</v>
      </c>
      <c r="AG79" s="100">
        <v>5518.5234567901225</v>
      </c>
      <c r="AH79" s="100">
        <v>8.3651452282157663</v>
      </c>
      <c r="AI79" s="100">
        <v>6334.0879668049774</v>
      </c>
      <c r="AJ79" s="100">
        <v>6.4909090909090903</v>
      </c>
      <c r="AK79" s="100">
        <v>4914.9163636363628</v>
      </c>
      <c r="AL79" s="100">
        <v>7.0933333333333328</v>
      </c>
      <c r="AM79" s="100">
        <v>5371.0719999999992</v>
      </c>
      <c r="AN79" s="100">
        <v>8.0388349514563089</v>
      </c>
      <c r="AO79" s="100">
        <v>6087.0058252427161</v>
      </c>
      <c r="AP79" s="100">
        <v>0</v>
      </c>
      <c r="AQ79" s="100">
        <v>0</v>
      </c>
      <c r="AR79" s="100">
        <v>18.027993779160187</v>
      </c>
      <c r="AS79" s="100">
        <v>13650.796889580093</v>
      </c>
      <c r="AT79" s="100">
        <v>9.6303680981595079</v>
      </c>
      <c r="AU79" s="100">
        <v>7292.1147239263792</v>
      </c>
      <c r="AV79" s="100">
        <v>7.3660714285714279</v>
      </c>
      <c r="AW79" s="100">
        <v>5577.5892857142844</v>
      </c>
      <c r="AX79" s="100">
        <v>7.8526912181303103</v>
      </c>
      <c r="AY79" s="100">
        <v>5946.0577903682706</v>
      </c>
      <c r="AZ79" s="100">
        <v>7.9128440366972468</v>
      </c>
      <c r="BA79" s="100">
        <v>5991.6055045871544</v>
      </c>
      <c r="BB79" s="100">
        <v>0</v>
      </c>
      <c r="BC79" s="100">
        <v>0</v>
      </c>
      <c r="BD79" s="100">
        <v>16.153846153846153</v>
      </c>
      <c r="BE79" s="100">
        <v>12231.692307692307</v>
      </c>
      <c r="BF79" s="100">
        <v>8.6487603305785115</v>
      </c>
      <c r="BG79" s="100">
        <v>6548.8413223140487</v>
      </c>
      <c r="BH79" s="100">
        <v>9.5960264900662242</v>
      </c>
      <c r="BI79" s="100">
        <v>7266.1112582781443</v>
      </c>
      <c r="BJ79" s="100">
        <v>8.2985729967069144</v>
      </c>
      <c r="BK79" s="100">
        <v>6283.6794731064747</v>
      </c>
      <c r="BL79" s="100">
        <v>8.5329815303430063</v>
      </c>
      <c r="BM79" s="100">
        <v>6461.1736147757238</v>
      </c>
      <c r="BN79" s="100">
        <v>0.32258064516129031</v>
      </c>
      <c r="BO79" s="100">
        <v>244.258064516129</v>
      </c>
      <c r="BP79" s="100">
        <v>8.5555555555555536</v>
      </c>
      <c r="BQ79" s="100">
        <v>6478.2666666666646</v>
      </c>
      <c r="BR79" s="100">
        <v>9.6717233009708732</v>
      </c>
      <c r="BS79" s="100">
        <v>7323.4288834951449</v>
      </c>
      <c r="BT79" s="100">
        <v>18.282950423216441</v>
      </c>
      <c r="BU79" s="100">
        <v>13843.850060459488</v>
      </c>
      <c r="BV79" s="100">
        <v>0</v>
      </c>
      <c r="BW79" s="100">
        <v>0</v>
      </c>
      <c r="BX79" s="100">
        <v>14.954545454545453</v>
      </c>
      <c r="BY79" s="100">
        <v>11323.581818181816</v>
      </c>
      <c r="BZ79" s="100">
        <v>0</v>
      </c>
      <c r="CA79" s="100">
        <v>0</v>
      </c>
      <c r="CB79" s="100">
        <v>8.3904833836857993</v>
      </c>
      <c r="CC79" s="100">
        <v>6353.2740181268864</v>
      </c>
      <c r="CD79" s="100">
        <v>8.6887159533073923</v>
      </c>
      <c r="CE79" s="100">
        <v>6579.0957198443566</v>
      </c>
      <c r="CF79" s="100">
        <v>7.8818537859007831</v>
      </c>
      <c r="CG79" s="100">
        <v>5968.1396866840723</v>
      </c>
      <c r="CH79" s="100">
        <v>0.36627906976744184</v>
      </c>
      <c r="CI79" s="100">
        <v>277.34651162790692</v>
      </c>
      <c r="CJ79" s="100">
        <v>7.1920062695924756</v>
      </c>
      <c r="CK79" s="100">
        <v>5445.7871473354217</v>
      </c>
      <c r="CL79" s="100">
        <v>7.1920062695924756</v>
      </c>
      <c r="CM79" s="100">
        <v>5445.7871473354217</v>
      </c>
      <c r="CN79" s="100">
        <v>8.6999999999999993</v>
      </c>
      <c r="CO79" s="100">
        <v>6587.6399999999985</v>
      </c>
      <c r="CP79" s="100">
        <v>0.34396551724137936</v>
      </c>
      <c r="CQ79" s="100">
        <v>260.45068965517243</v>
      </c>
      <c r="CR79" s="100">
        <v>13.416666666666664</v>
      </c>
      <c r="CS79" s="100">
        <v>10159.099999999997</v>
      </c>
      <c r="CT79" s="100">
        <v>7.3181818181818175</v>
      </c>
      <c r="CU79" s="100">
        <v>5541.3272727272715</v>
      </c>
    </row>
    <row r="80" spans="2:99">
      <c r="C80" s="99" t="s">
        <v>246</v>
      </c>
      <c r="D80" s="100">
        <v>12.167809548246728</v>
      </c>
      <c r="E80" s="100">
        <v>9797.5202482482655</v>
      </c>
      <c r="F80" s="100">
        <v>24.870229534020961</v>
      </c>
      <c r="G80" s="100">
        <v>20025.508820793675</v>
      </c>
      <c r="H80" s="100">
        <v>8.3757225433525999</v>
      </c>
      <c r="I80" s="100">
        <v>6744.1317919075127</v>
      </c>
      <c r="J80" s="100">
        <v>8.9444444444444429</v>
      </c>
      <c r="K80" s="100">
        <v>7202.0666666666648</v>
      </c>
      <c r="L80" s="100">
        <v>8.5191489361702111</v>
      </c>
      <c r="M80" s="100">
        <v>6859.6187234042536</v>
      </c>
      <c r="N80" s="100">
        <v>0.28474576271186441</v>
      </c>
      <c r="O80" s="100">
        <v>229.27728813559321</v>
      </c>
      <c r="P80" s="100">
        <v>16.173515981735157</v>
      </c>
      <c r="Q80" s="100">
        <v>13022.915068493148</v>
      </c>
      <c r="R80" s="100">
        <v>7.8704974271011992</v>
      </c>
      <c r="S80" s="100">
        <v>6337.324528301885</v>
      </c>
      <c r="T80" s="100">
        <v>7.4701492537313419</v>
      </c>
      <c r="U80" s="100">
        <v>6014.964179104476</v>
      </c>
      <c r="V80" s="100">
        <v>0.30969101123595505</v>
      </c>
      <c r="W80" s="100">
        <v>249.363202247191</v>
      </c>
      <c r="X80" s="100">
        <v>19.866323907455008</v>
      </c>
      <c r="Y80" s="100">
        <v>15996.364010282772</v>
      </c>
      <c r="Z80" s="100">
        <v>0</v>
      </c>
      <c r="AA80" s="100">
        <v>0</v>
      </c>
      <c r="AB80" s="100">
        <v>15.11264080100125</v>
      </c>
      <c r="AC80" s="100">
        <v>12168.698372966206</v>
      </c>
      <c r="AD80" s="100">
        <v>8.2329545454545432</v>
      </c>
      <c r="AE80" s="100">
        <v>6629.1749999999975</v>
      </c>
      <c r="AF80" s="100">
        <v>7.9218106995884767</v>
      </c>
      <c r="AG80" s="100">
        <v>6378.6419753086411</v>
      </c>
      <c r="AH80" s="100">
        <v>10.107883817427386</v>
      </c>
      <c r="AI80" s="100">
        <v>8138.8680497925297</v>
      </c>
      <c r="AJ80" s="100">
        <v>6.4909090909090903</v>
      </c>
      <c r="AK80" s="100">
        <v>5226.4799999999987</v>
      </c>
      <c r="AL80" s="100">
        <v>7.0933333333333328</v>
      </c>
      <c r="AM80" s="100">
        <v>5711.5519999999988</v>
      </c>
      <c r="AN80" s="100">
        <v>9.3786407766990276</v>
      </c>
      <c r="AO80" s="100">
        <v>7551.6815533980562</v>
      </c>
      <c r="AP80" s="100">
        <v>0</v>
      </c>
      <c r="AQ80" s="100">
        <v>0</v>
      </c>
      <c r="AR80" s="100">
        <v>18.779160186625191</v>
      </c>
      <c r="AS80" s="100">
        <v>15120.979782270602</v>
      </c>
      <c r="AT80" s="100">
        <v>8.889570552147239</v>
      </c>
      <c r="AU80" s="100">
        <v>7157.882208588956</v>
      </c>
      <c r="AV80" s="100">
        <v>7.6607142857142856</v>
      </c>
      <c r="AW80" s="100">
        <v>6168.4071428571424</v>
      </c>
      <c r="AX80" s="100">
        <v>8.2096317280453253</v>
      </c>
      <c r="AY80" s="100">
        <v>6610.395467422095</v>
      </c>
      <c r="AZ80" s="100">
        <v>7.5963302752293558</v>
      </c>
      <c r="BA80" s="100">
        <v>6116.565137614677</v>
      </c>
      <c r="BB80" s="100">
        <v>0</v>
      </c>
      <c r="BC80" s="100">
        <v>0</v>
      </c>
      <c r="BD80" s="100">
        <v>17.88461538461538</v>
      </c>
      <c r="BE80" s="100">
        <v>14400.692307692303</v>
      </c>
      <c r="BF80" s="100">
        <v>7.9834710743801649</v>
      </c>
      <c r="BG80" s="100">
        <v>6428.2909090909079</v>
      </c>
      <c r="BH80" s="100">
        <v>9.5960264900662242</v>
      </c>
      <c r="BI80" s="100">
        <v>7726.7205298013232</v>
      </c>
      <c r="BJ80" s="100">
        <v>8.575192096597144</v>
      </c>
      <c r="BK80" s="100">
        <v>6904.7446761800202</v>
      </c>
      <c r="BL80" s="100">
        <v>7.9234828496042198</v>
      </c>
      <c r="BM80" s="100">
        <v>6379.9883905013176</v>
      </c>
      <c r="BN80" s="100">
        <v>0.32258064516129031</v>
      </c>
      <c r="BO80" s="100">
        <v>259.74193548387092</v>
      </c>
      <c r="BP80" s="100">
        <v>9.7222222222222214</v>
      </c>
      <c r="BQ80" s="100">
        <v>7828.3333333333321</v>
      </c>
      <c r="BR80" s="100">
        <v>9.9648058252427187</v>
      </c>
      <c r="BS80" s="100">
        <v>8023.6616504854364</v>
      </c>
      <c r="BT80" s="100">
        <v>16.568923821039899</v>
      </c>
      <c r="BU80" s="100">
        <v>13341.297460701326</v>
      </c>
      <c r="BV80" s="100">
        <v>0</v>
      </c>
      <c r="BW80" s="100">
        <v>0</v>
      </c>
      <c r="BX80" s="100">
        <v>16.713903743315505</v>
      </c>
      <c r="BY80" s="100">
        <v>13458.035294117644</v>
      </c>
      <c r="BZ80" s="100">
        <v>0</v>
      </c>
      <c r="CA80" s="100">
        <v>0</v>
      </c>
      <c r="CB80" s="100">
        <v>8.0256797583081561</v>
      </c>
      <c r="CC80" s="100">
        <v>6462.2773413897266</v>
      </c>
      <c r="CD80" s="100">
        <v>8.6887159533073923</v>
      </c>
      <c r="CE80" s="100">
        <v>6996.1540856031115</v>
      </c>
      <c r="CF80" s="100">
        <v>7.56657963446475</v>
      </c>
      <c r="CG80" s="100">
        <v>6092.6099216710163</v>
      </c>
      <c r="CH80" s="100">
        <v>0.39069767441860465</v>
      </c>
      <c r="CI80" s="100">
        <v>314.58976744186043</v>
      </c>
      <c r="CJ80" s="100">
        <v>7.1920062695924756</v>
      </c>
      <c r="CK80" s="100">
        <v>5791.003448275861</v>
      </c>
      <c r="CL80" s="100">
        <v>6.8134796238244508</v>
      </c>
      <c r="CM80" s="100">
        <v>5486.2137931034476</v>
      </c>
      <c r="CN80" s="100">
        <v>8.6999999999999993</v>
      </c>
      <c r="CO80" s="100">
        <v>7005.2399999999989</v>
      </c>
      <c r="CP80" s="100">
        <v>0.34396551724137936</v>
      </c>
      <c r="CQ80" s="100">
        <v>276.96103448275863</v>
      </c>
      <c r="CR80" s="100">
        <v>14.205882352941174</v>
      </c>
      <c r="CS80" s="100">
        <v>11438.576470588232</v>
      </c>
      <c r="CT80" s="100">
        <v>7.3181818181818175</v>
      </c>
      <c r="CU80" s="100">
        <v>5892.5999999999985</v>
      </c>
    </row>
    <row r="81" spans="2:99">
      <c r="C81" s="99" t="s">
        <v>247</v>
      </c>
      <c r="D81" s="100">
        <v>12.843798967593766</v>
      </c>
      <c r="E81" s="100">
        <v>9679.0869019786624</v>
      </c>
      <c r="F81" s="100">
        <v>26.712468758763258</v>
      </c>
      <c r="G81" s="100">
        <v>20130.516456603993</v>
      </c>
      <c r="H81" s="100">
        <v>8.0267341040462412</v>
      </c>
      <c r="I81" s="100">
        <v>6048.9468208092476</v>
      </c>
      <c r="J81" s="100">
        <v>8.3275862068965498</v>
      </c>
      <c r="K81" s="100">
        <v>6275.6689655172404</v>
      </c>
      <c r="L81" s="100">
        <v>7.8638297872340415</v>
      </c>
      <c r="M81" s="100">
        <v>5926.1821276595738</v>
      </c>
      <c r="N81" s="100">
        <v>0.30254237288135594</v>
      </c>
      <c r="O81" s="100">
        <v>227.99593220338983</v>
      </c>
      <c r="P81" s="100">
        <v>13.232876712328764</v>
      </c>
      <c r="Q81" s="100">
        <v>9972.2958904109564</v>
      </c>
      <c r="R81" s="100">
        <v>6.6277873070325892</v>
      </c>
      <c r="S81" s="100">
        <v>4994.7005145797593</v>
      </c>
      <c r="T81" s="100">
        <v>8.0447761194029841</v>
      </c>
      <c r="U81" s="100">
        <v>6062.5432835820893</v>
      </c>
      <c r="V81" s="100">
        <v>0.3539325842696629</v>
      </c>
      <c r="W81" s="100">
        <v>266.72359550561799</v>
      </c>
      <c r="X81" s="100">
        <v>19.245501285347039</v>
      </c>
      <c r="Y81" s="100">
        <v>14503.40976863753</v>
      </c>
      <c r="Z81" s="100">
        <v>0</v>
      </c>
      <c r="AA81" s="100">
        <v>0</v>
      </c>
      <c r="AB81" s="100">
        <v>16.321652065081349</v>
      </c>
      <c r="AC81" s="100">
        <v>12299.996996245305</v>
      </c>
      <c r="AD81" s="100">
        <v>7.8899147727272716</v>
      </c>
      <c r="AE81" s="100">
        <v>5945.8397727272722</v>
      </c>
      <c r="AF81" s="100">
        <v>7.9218106995884767</v>
      </c>
      <c r="AG81" s="100">
        <v>5969.8765432098762</v>
      </c>
      <c r="AH81" s="100">
        <v>8.3651452282157663</v>
      </c>
      <c r="AI81" s="100">
        <v>6303.9734439834019</v>
      </c>
      <c r="AJ81" s="100">
        <v>5.7272727272727266</v>
      </c>
      <c r="AK81" s="100">
        <v>4316.0727272727272</v>
      </c>
      <c r="AL81" s="100">
        <v>6.72</v>
      </c>
      <c r="AM81" s="100">
        <v>5064.192</v>
      </c>
      <c r="AN81" s="100">
        <v>8.7087378640776691</v>
      </c>
      <c r="AO81" s="100">
        <v>6562.9048543689314</v>
      </c>
      <c r="AP81" s="100">
        <v>0</v>
      </c>
      <c r="AQ81" s="100">
        <v>0</v>
      </c>
      <c r="AR81" s="100">
        <v>18.779160186625191</v>
      </c>
      <c r="AS81" s="100">
        <v>14151.975116640744</v>
      </c>
      <c r="AT81" s="100">
        <v>9.2599693251533726</v>
      </c>
      <c r="AU81" s="100">
        <v>6978.3128834355821</v>
      </c>
      <c r="AV81" s="100">
        <v>8.5446428571428559</v>
      </c>
      <c r="AW81" s="100">
        <v>6439.2428571428563</v>
      </c>
      <c r="AX81" s="100">
        <v>9.2804532577903665</v>
      </c>
      <c r="AY81" s="100">
        <v>6993.7495750708204</v>
      </c>
      <c r="AZ81" s="100">
        <v>7.9128440366972468</v>
      </c>
      <c r="BA81" s="100">
        <v>5963.119266055045</v>
      </c>
      <c r="BB81" s="100">
        <v>0</v>
      </c>
      <c r="BC81" s="100">
        <v>0</v>
      </c>
      <c r="BD81" s="100">
        <v>14.999999999999998</v>
      </c>
      <c r="BE81" s="100">
        <v>11303.999999999998</v>
      </c>
      <c r="BF81" s="100">
        <v>9.3140495867768589</v>
      </c>
      <c r="BG81" s="100">
        <v>7019.0677685950413</v>
      </c>
      <c r="BH81" s="100">
        <v>10.555629139072847</v>
      </c>
      <c r="BI81" s="100">
        <v>7954.7221192052975</v>
      </c>
      <c r="BJ81" s="100">
        <v>8.575192096597144</v>
      </c>
      <c r="BK81" s="100">
        <v>6462.2647639956076</v>
      </c>
      <c r="BL81" s="100">
        <v>8.8377308707123987</v>
      </c>
      <c r="BM81" s="100">
        <v>6660.1139841688637</v>
      </c>
      <c r="BN81" s="100">
        <v>0.30645161290322581</v>
      </c>
      <c r="BO81" s="100">
        <v>230.94193548387099</v>
      </c>
      <c r="BP81" s="100">
        <v>9.7222222222222214</v>
      </c>
      <c r="BQ81" s="100">
        <v>7326.6666666666661</v>
      </c>
      <c r="BR81" s="100">
        <v>8.7924757281553383</v>
      </c>
      <c r="BS81" s="100">
        <v>6626.0097087378635</v>
      </c>
      <c r="BT81" s="100">
        <v>19.425634824667469</v>
      </c>
      <c r="BU81" s="100">
        <v>14639.158403869405</v>
      </c>
      <c r="BV81" s="100">
        <v>0</v>
      </c>
      <c r="BW81" s="100">
        <v>0</v>
      </c>
      <c r="BX81" s="100">
        <v>16.713903743315505</v>
      </c>
      <c r="BY81" s="100">
        <v>12595.597860962565</v>
      </c>
      <c r="BZ81" s="100">
        <v>0</v>
      </c>
      <c r="CA81" s="100">
        <v>0</v>
      </c>
      <c r="CB81" s="100">
        <v>8.0256797583081561</v>
      </c>
      <c r="CC81" s="100">
        <v>6048.1522658610265</v>
      </c>
      <c r="CD81" s="100">
        <v>9.8871595330739286</v>
      </c>
      <c r="CE81" s="100">
        <v>7450.963424124513</v>
      </c>
      <c r="CF81" s="100">
        <v>8.8276762402088771</v>
      </c>
      <c r="CG81" s="100">
        <v>6652.5368146214096</v>
      </c>
      <c r="CH81" s="100">
        <v>0.40290697674418607</v>
      </c>
      <c r="CI81" s="100">
        <v>303.63069767441863</v>
      </c>
      <c r="CJ81" s="100">
        <v>7.1920062695924756</v>
      </c>
      <c r="CK81" s="100">
        <v>5419.89592476489</v>
      </c>
      <c r="CL81" s="100">
        <v>6.8134796238244508</v>
      </c>
      <c r="CM81" s="100">
        <v>5134.6382445141062</v>
      </c>
      <c r="CN81" s="100">
        <v>8.9999999999999982</v>
      </c>
      <c r="CO81" s="100">
        <v>6782.3999999999987</v>
      </c>
      <c r="CP81" s="100">
        <v>0.34396551724137936</v>
      </c>
      <c r="CQ81" s="100">
        <v>259.21241379310351</v>
      </c>
      <c r="CR81" s="100">
        <v>14.205882352941174</v>
      </c>
      <c r="CS81" s="100">
        <v>10705.552941176469</v>
      </c>
      <c r="CT81" s="100">
        <v>6.9696969696969688</v>
      </c>
      <c r="CU81" s="100">
        <v>5252.363636363636</v>
      </c>
    </row>
    <row r="82" spans="2:99">
      <c r="C82" s="99" t="s">
        <v>248</v>
      </c>
      <c r="D82" s="100">
        <v>13.519788386940808</v>
      </c>
      <c r="E82" s="100">
        <v>6878.868331275482</v>
      </c>
      <c r="F82" s="100">
        <v>26.712468758763258</v>
      </c>
      <c r="G82" s="100">
        <v>13591.304104458743</v>
      </c>
      <c r="H82" s="100">
        <v>8.3757225433525999</v>
      </c>
      <c r="I82" s="100">
        <v>4261.5676300578016</v>
      </c>
      <c r="J82" s="100">
        <v>9.5613026819923377</v>
      </c>
      <c r="K82" s="100">
        <v>4864.7908045977001</v>
      </c>
      <c r="L82" s="100">
        <v>8.5191489361702111</v>
      </c>
      <c r="M82" s="100">
        <v>4334.5429787234025</v>
      </c>
      <c r="N82" s="100">
        <v>0.28474576271186441</v>
      </c>
      <c r="O82" s="100">
        <v>144.87864406779659</v>
      </c>
      <c r="P82" s="100">
        <v>15.43835616438356</v>
      </c>
      <c r="Q82" s="100">
        <v>7855.0356164383538</v>
      </c>
      <c r="R82" s="100">
        <v>8.284734133790737</v>
      </c>
      <c r="S82" s="100">
        <v>4215.2727272727261</v>
      </c>
      <c r="T82" s="100">
        <v>8.3320895522388057</v>
      </c>
      <c r="U82" s="100">
        <v>4239.3671641791034</v>
      </c>
      <c r="V82" s="100">
        <v>0.324438202247191</v>
      </c>
      <c r="W82" s="100">
        <v>165.07415730337075</v>
      </c>
      <c r="X82" s="100">
        <v>19.245501285347039</v>
      </c>
      <c r="Y82" s="100">
        <v>9792.1110539845722</v>
      </c>
      <c r="Z82" s="100">
        <v>0</v>
      </c>
      <c r="AA82" s="100">
        <v>0</v>
      </c>
      <c r="AB82" s="100">
        <v>16.926157697121401</v>
      </c>
      <c r="AC82" s="100">
        <v>8612.0290362953674</v>
      </c>
      <c r="AD82" s="100">
        <v>9.2620738636363633</v>
      </c>
      <c r="AE82" s="100">
        <v>4712.5431818181805</v>
      </c>
      <c r="AF82" s="100">
        <v>8.8724279835390938</v>
      </c>
      <c r="AG82" s="100">
        <v>4514.2913580246905</v>
      </c>
      <c r="AH82" s="100">
        <v>10.107883817427386</v>
      </c>
      <c r="AI82" s="100">
        <v>5142.8912863070527</v>
      </c>
      <c r="AJ82" s="100">
        <v>6.1090909090909085</v>
      </c>
      <c r="AK82" s="100">
        <v>3108.3054545454538</v>
      </c>
      <c r="AL82" s="100">
        <v>7.0933333333333328</v>
      </c>
      <c r="AM82" s="100">
        <v>3609.0879999999988</v>
      </c>
      <c r="AN82" s="100">
        <v>9.3786407766990276</v>
      </c>
      <c r="AO82" s="100">
        <v>4771.8524271844644</v>
      </c>
      <c r="AP82" s="100">
        <v>0</v>
      </c>
      <c r="AQ82" s="100">
        <v>0</v>
      </c>
      <c r="AR82" s="100">
        <v>19.530326594090202</v>
      </c>
      <c r="AS82" s="100">
        <v>9937.0301710730928</v>
      </c>
      <c r="AT82" s="100">
        <v>8.1487730061349684</v>
      </c>
      <c r="AU82" s="100">
        <v>4146.0957055214712</v>
      </c>
      <c r="AV82" s="100">
        <v>7.9553571428571415</v>
      </c>
      <c r="AW82" s="100">
        <v>4047.6857142857129</v>
      </c>
      <c r="AX82" s="100">
        <v>7.8526912181303103</v>
      </c>
      <c r="AY82" s="100">
        <v>3995.449291784701</v>
      </c>
      <c r="AZ82" s="100">
        <v>7.2798165137614674</v>
      </c>
      <c r="BA82" s="100">
        <v>3703.9706422018339</v>
      </c>
      <c r="BB82" s="100">
        <v>0</v>
      </c>
      <c r="BC82" s="100">
        <v>0</v>
      </c>
      <c r="BD82" s="100">
        <v>17.307692307692307</v>
      </c>
      <c r="BE82" s="100">
        <v>8806.1538461538439</v>
      </c>
      <c r="BF82" s="100">
        <v>8.9814049586776843</v>
      </c>
      <c r="BG82" s="100">
        <v>4569.7388429752045</v>
      </c>
      <c r="BH82" s="100">
        <v>9.9158940397350968</v>
      </c>
      <c r="BI82" s="100">
        <v>5045.2068874172164</v>
      </c>
      <c r="BJ82" s="100">
        <v>9.6816684961580677</v>
      </c>
      <c r="BK82" s="100">
        <v>4926.0329308452237</v>
      </c>
      <c r="BL82" s="100">
        <v>7.9234828496042198</v>
      </c>
      <c r="BM82" s="100">
        <v>4031.468073878626</v>
      </c>
      <c r="BN82" s="100">
        <v>0.35483870967741937</v>
      </c>
      <c r="BO82" s="100">
        <v>180.54193548387093</v>
      </c>
      <c r="BP82" s="100">
        <v>9.3333333333333321</v>
      </c>
      <c r="BQ82" s="100">
        <v>4748.7999999999984</v>
      </c>
      <c r="BR82" s="100">
        <v>8.7924757281553383</v>
      </c>
      <c r="BS82" s="100">
        <v>4473.6116504854353</v>
      </c>
      <c r="BT82" s="100">
        <v>18.282950423216441</v>
      </c>
      <c r="BU82" s="100">
        <v>9302.365175332523</v>
      </c>
      <c r="BV82" s="100">
        <v>0</v>
      </c>
      <c r="BW82" s="100">
        <v>0</v>
      </c>
      <c r="BX82" s="100">
        <v>17.593582887700535</v>
      </c>
      <c r="BY82" s="100">
        <v>8951.6149732620306</v>
      </c>
      <c r="BZ82" s="100">
        <v>0</v>
      </c>
      <c r="CA82" s="100">
        <v>0</v>
      </c>
      <c r="CB82" s="100">
        <v>8.0256797583081561</v>
      </c>
      <c r="CC82" s="100">
        <v>4083.465861027189</v>
      </c>
      <c r="CD82" s="100">
        <v>10.486381322957197</v>
      </c>
      <c r="CE82" s="100">
        <v>5335.4708171206203</v>
      </c>
      <c r="CF82" s="100">
        <v>8.5124020887728449</v>
      </c>
      <c r="CG82" s="100">
        <v>4331.110182767623</v>
      </c>
      <c r="CH82" s="100">
        <v>0.40290697674418607</v>
      </c>
      <c r="CI82" s="100">
        <v>204.99906976744182</v>
      </c>
      <c r="CJ82" s="100">
        <v>8.3275862068965498</v>
      </c>
      <c r="CK82" s="100">
        <v>4237.0758620689639</v>
      </c>
      <c r="CL82" s="100">
        <v>7.5705329153605003</v>
      </c>
      <c r="CM82" s="100">
        <v>3851.887147335422</v>
      </c>
      <c r="CN82" s="100">
        <v>8.0999999999999979</v>
      </c>
      <c r="CO82" s="100">
        <v>4121.2799999999979</v>
      </c>
      <c r="CP82" s="100">
        <v>0.30775862068965515</v>
      </c>
      <c r="CQ82" s="100">
        <v>156.5875862068965</v>
      </c>
      <c r="CR82" s="100">
        <v>15.784313725490195</v>
      </c>
      <c r="CS82" s="100">
        <v>8031.0588235294099</v>
      </c>
      <c r="CT82" s="100">
        <v>8.0151515151515156</v>
      </c>
      <c r="CU82" s="100">
        <v>4078.1090909090904</v>
      </c>
    </row>
    <row r="83" spans="2:99">
      <c r="C83" s="99" t="s">
        <v>249</v>
      </c>
      <c r="D83" s="100">
        <v>12.843798967593766</v>
      </c>
      <c r="E83" s="100">
        <v>11050.804631717676</v>
      </c>
      <c r="F83" s="100">
        <v>26.712468758763258</v>
      </c>
      <c r="G83" s="100">
        <v>22983.408120039905</v>
      </c>
      <c r="H83" s="100">
        <v>8.7247109826589586</v>
      </c>
      <c r="I83" s="100">
        <v>7506.741329479768</v>
      </c>
      <c r="J83" s="100">
        <v>8.9444444444444429</v>
      </c>
      <c r="K83" s="100">
        <v>7695.7999999999984</v>
      </c>
      <c r="L83" s="100">
        <v>8.1914893617021267</v>
      </c>
      <c r="M83" s="100">
        <v>7047.9574468085093</v>
      </c>
      <c r="N83" s="100">
        <v>0.26694915254237289</v>
      </c>
      <c r="O83" s="100">
        <v>229.68305084745762</v>
      </c>
      <c r="P83" s="100">
        <v>13.968036529680363</v>
      </c>
      <c r="Q83" s="100">
        <v>12018.098630136985</v>
      </c>
      <c r="R83" s="100">
        <v>7.4562607204116631</v>
      </c>
      <c r="S83" s="100">
        <v>6415.3667238421949</v>
      </c>
      <c r="T83" s="100">
        <v>8.6194029850746254</v>
      </c>
      <c r="U83" s="100">
        <v>7416.1343283582073</v>
      </c>
      <c r="V83" s="100">
        <v>0.3539325842696629</v>
      </c>
      <c r="W83" s="100">
        <v>304.52359550561795</v>
      </c>
      <c r="X83" s="100">
        <v>19.245501285347039</v>
      </c>
      <c r="Y83" s="100">
        <v>16558.829305912594</v>
      </c>
      <c r="Z83" s="100">
        <v>0</v>
      </c>
      <c r="AA83" s="100">
        <v>0</v>
      </c>
      <c r="AB83" s="100">
        <v>18.135168961201501</v>
      </c>
      <c r="AC83" s="100">
        <v>15603.49937421777</v>
      </c>
      <c r="AD83" s="100">
        <v>8.9190340909090899</v>
      </c>
      <c r="AE83" s="100">
        <v>7673.9369318181807</v>
      </c>
      <c r="AF83" s="100">
        <v>7.9218106995884767</v>
      </c>
      <c r="AG83" s="100">
        <v>6815.9259259259252</v>
      </c>
      <c r="AH83" s="100">
        <v>8.3651452282157663</v>
      </c>
      <c r="AI83" s="100">
        <v>7197.3709543568448</v>
      </c>
      <c r="AJ83" s="100">
        <v>6.1090909090909085</v>
      </c>
      <c r="AK83" s="100">
        <v>5256.2618181818179</v>
      </c>
      <c r="AL83" s="100">
        <v>7.4666666666666659</v>
      </c>
      <c r="AM83" s="100">
        <v>6424.3199999999988</v>
      </c>
      <c r="AN83" s="100">
        <v>8.0388349514563089</v>
      </c>
      <c r="AO83" s="100">
        <v>6916.6135922330077</v>
      </c>
      <c r="AP83" s="100">
        <v>0</v>
      </c>
      <c r="AQ83" s="100">
        <v>0</v>
      </c>
      <c r="AR83" s="100">
        <v>16.525660964230166</v>
      </c>
      <c r="AS83" s="100">
        <v>14218.678693623635</v>
      </c>
      <c r="AT83" s="100">
        <v>8.5191717791411019</v>
      </c>
      <c r="AU83" s="100">
        <v>7329.8953987730038</v>
      </c>
      <c r="AV83" s="100">
        <v>8.5446428571428559</v>
      </c>
      <c r="AW83" s="100">
        <v>7351.8107142857134</v>
      </c>
      <c r="AX83" s="100">
        <v>8.9235127478753533</v>
      </c>
      <c r="AY83" s="100">
        <v>7677.7903682719534</v>
      </c>
      <c r="AZ83" s="100">
        <v>6.9633027522935773</v>
      </c>
      <c r="BA83" s="100">
        <v>5991.2256880733939</v>
      </c>
      <c r="BB83" s="100">
        <v>0</v>
      </c>
      <c r="BC83" s="100">
        <v>0</v>
      </c>
      <c r="BD83" s="100">
        <v>17.307692307692307</v>
      </c>
      <c r="BE83" s="100">
        <v>14891.538461538461</v>
      </c>
      <c r="BF83" s="100">
        <v>8.3161157024793386</v>
      </c>
      <c r="BG83" s="100">
        <v>7155.1859504132226</v>
      </c>
      <c r="BH83" s="100">
        <v>9.5960264900662242</v>
      </c>
      <c r="BI83" s="100">
        <v>8256.4211920529797</v>
      </c>
      <c r="BJ83" s="100">
        <v>8.2985729967069144</v>
      </c>
      <c r="BK83" s="100">
        <v>7140.0922063666294</v>
      </c>
      <c r="BL83" s="100">
        <v>8.2282321899736139</v>
      </c>
      <c r="BM83" s="100">
        <v>7079.570976253297</v>
      </c>
      <c r="BN83" s="100">
        <v>0.33870967741935482</v>
      </c>
      <c r="BO83" s="100">
        <v>291.42580645161286</v>
      </c>
      <c r="BP83" s="100">
        <v>8.1666666666666643</v>
      </c>
      <c r="BQ83" s="100">
        <v>7026.5999999999976</v>
      </c>
      <c r="BR83" s="100">
        <v>9.3786407766990276</v>
      </c>
      <c r="BS83" s="100">
        <v>8069.3825242718431</v>
      </c>
      <c r="BT83" s="100">
        <v>18.854292623941959</v>
      </c>
      <c r="BU83" s="100">
        <v>16222.233373639661</v>
      </c>
      <c r="BV83" s="100">
        <v>0</v>
      </c>
      <c r="BW83" s="100">
        <v>0</v>
      </c>
      <c r="BX83" s="100">
        <v>15.834224598930481</v>
      </c>
      <c r="BY83" s="100">
        <v>13623.766844919786</v>
      </c>
      <c r="BZ83" s="100">
        <v>0</v>
      </c>
      <c r="CA83" s="100">
        <v>0</v>
      </c>
      <c r="CB83" s="100">
        <v>7.2960725075528696</v>
      </c>
      <c r="CC83" s="100">
        <v>6277.5407854984887</v>
      </c>
      <c r="CD83" s="100">
        <v>8.9883268482490255</v>
      </c>
      <c r="CE83" s="100">
        <v>7733.5564202334617</v>
      </c>
      <c r="CF83" s="100">
        <v>7.8818537859007831</v>
      </c>
      <c r="CG83" s="100">
        <v>6781.546997389034</v>
      </c>
      <c r="CH83" s="100">
        <v>0.37848837209302327</v>
      </c>
      <c r="CI83" s="100">
        <v>325.65139534883724</v>
      </c>
      <c r="CJ83" s="100">
        <v>6.8134796238244508</v>
      </c>
      <c r="CK83" s="100">
        <v>5862.3178683385577</v>
      </c>
      <c r="CL83" s="100">
        <v>6.8134796238244508</v>
      </c>
      <c r="CM83" s="100">
        <v>5862.3178683385577</v>
      </c>
      <c r="CN83" s="100">
        <v>8.0999999999999979</v>
      </c>
      <c r="CO83" s="100">
        <v>6969.239999999998</v>
      </c>
      <c r="CP83" s="100">
        <v>0.34396551724137936</v>
      </c>
      <c r="CQ83" s="100">
        <v>295.94793103448279</v>
      </c>
      <c r="CR83" s="100">
        <v>14.995098039215685</v>
      </c>
      <c r="CS83" s="100">
        <v>12901.782352941176</v>
      </c>
      <c r="CT83" s="100">
        <v>7.3181818181818175</v>
      </c>
      <c r="CU83" s="100">
        <v>6296.5636363636359</v>
      </c>
    </row>
    <row r="84" spans="2:99">
      <c r="C84" s="99" t="s">
        <v>250</v>
      </c>
      <c r="D84" s="100">
        <v>12.843798967593766</v>
      </c>
      <c r="E84" s="100">
        <v>10033.575753484249</v>
      </c>
      <c r="F84" s="100">
        <v>24.870229534020961</v>
      </c>
      <c r="G84" s="100">
        <v>19428.623311977171</v>
      </c>
      <c r="H84" s="100">
        <v>7.6777456647398834</v>
      </c>
      <c r="I84" s="100">
        <v>5997.8549132947965</v>
      </c>
      <c r="J84" s="100">
        <v>8.0191570881226042</v>
      </c>
      <c r="K84" s="100">
        <v>6264.5655172413781</v>
      </c>
      <c r="L84" s="100">
        <v>8.5191489361702111</v>
      </c>
      <c r="M84" s="100">
        <v>6655.1591489361681</v>
      </c>
      <c r="N84" s="100">
        <v>0.32033898305084746</v>
      </c>
      <c r="O84" s="100">
        <v>250.248813559322</v>
      </c>
      <c r="P84" s="100">
        <v>14.703196347031961</v>
      </c>
      <c r="Q84" s="100">
        <v>11486.136986301366</v>
      </c>
      <c r="R84" s="100">
        <v>7.4562607204116631</v>
      </c>
      <c r="S84" s="100">
        <v>5824.8308747855908</v>
      </c>
      <c r="T84" s="100">
        <v>7.7574626865671634</v>
      </c>
      <c r="U84" s="100">
        <v>6060.1298507462679</v>
      </c>
      <c r="V84" s="100">
        <v>0.324438202247191</v>
      </c>
      <c r="W84" s="100">
        <v>253.45112359550558</v>
      </c>
      <c r="X84" s="100">
        <v>21.10796915167095</v>
      </c>
      <c r="Y84" s="100">
        <v>16489.545501285345</v>
      </c>
      <c r="Z84" s="100">
        <v>0</v>
      </c>
      <c r="AA84" s="100">
        <v>0</v>
      </c>
      <c r="AB84" s="100">
        <v>17.530663329161449</v>
      </c>
      <c r="AC84" s="100">
        <v>13694.954192740923</v>
      </c>
      <c r="AD84" s="100">
        <v>8.2329545454545432</v>
      </c>
      <c r="AE84" s="100">
        <v>6431.5840909090884</v>
      </c>
      <c r="AF84" s="100">
        <v>8.5555555555555536</v>
      </c>
      <c r="AG84" s="100">
        <v>6683.5999999999976</v>
      </c>
      <c r="AH84" s="100">
        <v>8.7136929460580905</v>
      </c>
      <c r="AI84" s="100">
        <v>6807.1369294605802</v>
      </c>
      <c r="AJ84" s="100">
        <v>6.1090909090909085</v>
      </c>
      <c r="AK84" s="100">
        <v>4772.4218181818169</v>
      </c>
      <c r="AL84" s="100">
        <v>8.2133333333333312</v>
      </c>
      <c r="AM84" s="100">
        <v>6416.2559999999976</v>
      </c>
      <c r="AN84" s="100">
        <v>9.0436893203883475</v>
      </c>
      <c r="AO84" s="100">
        <v>7064.9300970873765</v>
      </c>
      <c r="AP84" s="100">
        <v>0</v>
      </c>
      <c r="AQ84" s="100">
        <v>0</v>
      </c>
      <c r="AR84" s="100">
        <v>15.774494556765163</v>
      </c>
      <c r="AS84" s="100">
        <v>12323.035147744944</v>
      </c>
      <c r="AT84" s="100">
        <v>8.1487730061349684</v>
      </c>
      <c r="AU84" s="100">
        <v>6365.8214723926367</v>
      </c>
      <c r="AV84" s="100">
        <v>8.2499999999999982</v>
      </c>
      <c r="AW84" s="100">
        <v>6444.8999999999978</v>
      </c>
      <c r="AX84" s="100">
        <v>8.2096317280453253</v>
      </c>
      <c r="AY84" s="100">
        <v>6413.3643059490078</v>
      </c>
      <c r="AZ84" s="100">
        <v>8.2293577981651378</v>
      </c>
      <c r="BA84" s="100">
        <v>6428.7743119266052</v>
      </c>
      <c r="BB84" s="100">
        <v>0</v>
      </c>
      <c r="BC84" s="100">
        <v>0</v>
      </c>
      <c r="BD84" s="100">
        <v>17.307692307692307</v>
      </c>
      <c r="BE84" s="100">
        <v>13520.769230769229</v>
      </c>
      <c r="BF84" s="100">
        <v>7.6508264462809912</v>
      </c>
      <c r="BG84" s="100">
        <v>5976.8256198347099</v>
      </c>
      <c r="BH84" s="100">
        <v>10.555629139072847</v>
      </c>
      <c r="BI84" s="100">
        <v>8246.0574834437066</v>
      </c>
      <c r="BJ84" s="100">
        <v>9.4050493962678363</v>
      </c>
      <c r="BK84" s="100">
        <v>7347.2245883644327</v>
      </c>
      <c r="BL84" s="100">
        <v>7.9234828496042198</v>
      </c>
      <c r="BM84" s="100">
        <v>6189.8248021108157</v>
      </c>
      <c r="BN84" s="100">
        <v>0.32258064516129031</v>
      </c>
      <c r="BO84" s="100">
        <v>251.99999999999997</v>
      </c>
      <c r="BP84" s="100">
        <v>8.9444444444444429</v>
      </c>
      <c r="BQ84" s="100">
        <v>6987.3999999999978</v>
      </c>
      <c r="BR84" s="100">
        <v>9.9648058252427187</v>
      </c>
      <c r="BS84" s="100">
        <v>7784.5063106796115</v>
      </c>
      <c r="BT84" s="100">
        <v>18.854292623941959</v>
      </c>
      <c r="BU84" s="100">
        <v>14728.973397823456</v>
      </c>
      <c r="BV84" s="100">
        <v>0</v>
      </c>
      <c r="BW84" s="100">
        <v>0</v>
      </c>
      <c r="BX84" s="100">
        <v>16.713903743315505</v>
      </c>
      <c r="BY84" s="100">
        <v>13056.901604278071</v>
      </c>
      <c r="BZ84" s="100">
        <v>0</v>
      </c>
      <c r="CA84" s="100">
        <v>0</v>
      </c>
      <c r="CB84" s="100">
        <v>8.3904833836857993</v>
      </c>
      <c r="CC84" s="100">
        <v>6554.6456193353461</v>
      </c>
      <c r="CD84" s="100">
        <v>8.6887159533073923</v>
      </c>
      <c r="CE84" s="100">
        <v>6787.6249027237345</v>
      </c>
      <c r="CF84" s="100">
        <v>8.8276762402088771</v>
      </c>
      <c r="CG84" s="100">
        <v>6896.180678851174</v>
      </c>
      <c r="CH84" s="100">
        <v>0.35406976744186047</v>
      </c>
      <c r="CI84" s="100">
        <v>276.59930232558139</v>
      </c>
      <c r="CJ84" s="100">
        <v>8.3275862068965498</v>
      </c>
      <c r="CK84" s="100">
        <v>6505.510344827584</v>
      </c>
      <c r="CL84" s="100">
        <v>6.8134796238244508</v>
      </c>
      <c r="CM84" s="100">
        <v>5322.6902821316608</v>
      </c>
      <c r="CN84" s="100">
        <v>8.0999999999999979</v>
      </c>
      <c r="CO84" s="100">
        <v>6327.7199999999975</v>
      </c>
      <c r="CP84" s="100">
        <v>0.34396551724137936</v>
      </c>
      <c r="CQ84" s="100">
        <v>268.70586206896553</v>
      </c>
      <c r="CR84" s="100">
        <v>14.995098039215685</v>
      </c>
      <c r="CS84" s="100">
        <v>11714.170588235293</v>
      </c>
      <c r="CT84" s="100">
        <v>6.6212121212121202</v>
      </c>
      <c r="CU84" s="100">
        <v>5172.4909090909077</v>
      </c>
    </row>
    <row r="85" spans="2:99">
      <c r="C85" s="99" t="s">
        <v>251</v>
      </c>
      <c r="D85" s="100">
        <v>14.195777806287849</v>
      </c>
      <c r="E85" s="100">
        <v>2129.3666709431773</v>
      </c>
      <c r="F85" s="100">
        <v>27.633588371134405</v>
      </c>
      <c r="G85" s="100">
        <v>4145.0382556701607</v>
      </c>
      <c r="H85" s="100">
        <v>8.3757225433525999</v>
      </c>
      <c r="I85" s="100">
        <v>1256.3583815028901</v>
      </c>
      <c r="J85" s="100">
        <v>8.3275862068965498</v>
      </c>
      <c r="K85" s="100">
        <v>1249.1379310344826</v>
      </c>
      <c r="L85" s="100">
        <v>8.1914893617021267</v>
      </c>
      <c r="M85" s="100">
        <v>1228.7234042553191</v>
      </c>
      <c r="N85" s="100">
        <v>0.33813559322033898</v>
      </c>
      <c r="O85" s="100">
        <v>50.720338983050844</v>
      </c>
      <c r="P85" s="100">
        <v>16.173515981735157</v>
      </c>
      <c r="Q85" s="100">
        <v>2426.0273972602736</v>
      </c>
      <c r="R85" s="100">
        <v>8.284734133790737</v>
      </c>
      <c r="S85" s="100">
        <v>1242.7101200686106</v>
      </c>
      <c r="T85" s="100">
        <v>8.6194029850746254</v>
      </c>
      <c r="U85" s="100">
        <v>1292.9104477611938</v>
      </c>
      <c r="V85" s="100">
        <v>0.3686797752808989</v>
      </c>
      <c r="W85" s="100">
        <v>55.301966292134836</v>
      </c>
      <c r="X85" s="100">
        <v>19.866323907455008</v>
      </c>
      <c r="Y85" s="100">
        <v>2979.9485861182511</v>
      </c>
      <c r="Z85" s="100">
        <v>0</v>
      </c>
      <c r="AA85" s="100">
        <v>0</v>
      </c>
      <c r="AB85" s="100">
        <v>18.135168961201501</v>
      </c>
      <c r="AC85" s="100">
        <v>2720.2753441802251</v>
      </c>
      <c r="AD85" s="100">
        <v>8.9190340909090899</v>
      </c>
      <c r="AE85" s="100">
        <v>1337.8551136363635</v>
      </c>
      <c r="AF85" s="100">
        <v>8.2386831275720152</v>
      </c>
      <c r="AG85" s="100">
        <v>1235.8024691358023</v>
      </c>
      <c r="AH85" s="100">
        <v>10.456431535269708</v>
      </c>
      <c r="AI85" s="100">
        <v>1568.4647302904561</v>
      </c>
      <c r="AJ85" s="100">
        <v>6.4909090909090903</v>
      </c>
      <c r="AK85" s="100">
        <v>973.63636363636351</v>
      </c>
      <c r="AL85" s="100">
        <v>8.2133333333333312</v>
      </c>
      <c r="AM85" s="100">
        <v>1231.9999999999998</v>
      </c>
      <c r="AN85" s="100">
        <v>8.373786407766989</v>
      </c>
      <c r="AO85" s="100">
        <v>1256.0679611650482</v>
      </c>
      <c r="AP85" s="100">
        <v>0</v>
      </c>
      <c r="AQ85" s="100">
        <v>0</v>
      </c>
      <c r="AR85" s="100">
        <v>17.276827371695177</v>
      </c>
      <c r="AS85" s="100">
        <v>2591.5241057542767</v>
      </c>
      <c r="AT85" s="100">
        <v>8.889570552147239</v>
      </c>
      <c r="AU85" s="100">
        <v>1333.435582822086</v>
      </c>
      <c r="AV85" s="100">
        <v>8.8392857142857135</v>
      </c>
      <c r="AW85" s="100">
        <v>1325.8928571428571</v>
      </c>
      <c r="AX85" s="100">
        <v>9.2804532577903665</v>
      </c>
      <c r="AY85" s="100">
        <v>1392.067988668555</v>
      </c>
      <c r="AZ85" s="100">
        <v>7.5963302752293558</v>
      </c>
      <c r="BA85" s="100">
        <v>1139.4495412844033</v>
      </c>
      <c r="BB85" s="100">
        <v>0</v>
      </c>
      <c r="BC85" s="100">
        <v>0</v>
      </c>
      <c r="BD85" s="100">
        <v>18.46153846153846</v>
      </c>
      <c r="BE85" s="100">
        <v>2769.2307692307691</v>
      </c>
      <c r="BF85" s="100">
        <v>7.9834710743801649</v>
      </c>
      <c r="BG85" s="100">
        <v>1197.5206611570247</v>
      </c>
      <c r="BH85" s="100">
        <v>10.87549668874172</v>
      </c>
      <c r="BI85" s="100">
        <v>1631.324503311258</v>
      </c>
      <c r="BJ85" s="100">
        <v>9.6816684961580677</v>
      </c>
      <c r="BK85" s="100">
        <v>1452.2502744237102</v>
      </c>
      <c r="BL85" s="100">
        <v>9.1424802110817929</v>
      </c>
      <c r="BM85" s="100">
        <v>1371.3720316622689</v>
      </c>
      <c r="BN85" s="100">
        <v>0.30645161290322581</v>
      </c>
      <c r="BO85" s="100">
        <v>45.967741935483872</v>
      </c>
      <c r="BP85" s="100">
        <v>9.7222222222222214</v>
      </c>
      <c r="BQ85" s="100">
        <v>1458.3333333333333</v>
      </c>
      <c r="BR85" s="100">
        <v>9.3786407766990276</v>
      </c>
      <c r="BS85" s="100">
        <v>1406.7961165048541</v>
      </c>
      <c r="BT85" s="100">
        <v>19.425634824667469</v>
      </c>
      <c r="BU85" s="100">
        <v>2913.8452237001202</v>
      </c>
      <c r="BV85" s="100">
        <v>0</v>
      </c>
      <c r="BW85" s="100">
        <v>0</v>
      </c>
      <c r="BX85" s="100">
        <v>17.593582887700535</v>
      </c>
      <c r="BY85" s="100">
        <v>2639.0374331550802</v>
      </c>
      <c r="BZ85" s="100">
        <v>0</v>
      </c>
      <c r="CA85" s="100">
        <v>0</v>
      </c>
      <c r="CB85" s="100">
        <v>8.7552870090634443</v>
      </c>
      <c r="CC85" s="100">
        <v>1313.2930513595165</v>
      </c>
      <c r="CD85" s="100">
        <v>9.2879377431906605</v>
      </c>
      <c r="CE85" s="100">
        <v>1393.1906614785992</v>
      </c>
      <c r="CF85" s="100">
        <v>9.1429503916449075</v>
      </c>
      <c r="CG85" s="100">
        <v>1371.442558746736</v>
      </c>
      <c r="CH85" s="100">
        <v>0.41511627906976745</v>
      </c>
      <c r="CI85" s="100">
        <v>62.267441860465119</v>
      </c>
      <c r="CJ85" s="100">
        <v>7.9490595611285251</v>
      </c>
      <c r="CK85" s="100">
        <v>1192.3589341692787</v>
      </c>
      <c r="CL85" s="100">
        <v>7.5705329153605003</v>
      </c>
      <c r="CM85" s="100">
        <v>1135.579937304075</v>
      </c>
      <c r="CN85" s="100">
        <v>8.9999999999999982</v>
      </c>
      <c r="CO85" s="100">
        <v>1349.9999999999998</v>
      </c>
      <c r="CP85" s="100">
        <v>0.32586206896551723</v>
      </c>
      <c r="CQ85" s="100">
        <v>48.879310344827587</v>
      </c>
      <c r="CR85" s="100">
        <v>14.995098039215685</v>
      </c>
      <c r="CS85" s="100">
        <v>2249.2647058823527</v>
      </c>
      <c r="CT85" s="100">
        <v>7.3181818181818175</v>
      </c>
      <c r="CU85" s="100">
        <v>1097.7272727272725</v>
      </c>
    </row>
    <row r="86" spans="2:99">
      <c r="C86" s="99" t="s">
        <v>252</v>
      </c>
      <c r="D86" s="100">
        <v>13.519788386940808</v>
      </c>
      <c r="E86" s="100">
        <v>7300.6857289480367</v>
      </c>
      <c r="F86" s="100">
        <v>29.475827595876694</v>
      </c>
      <c r="G86" s="100">
        <v>15916.946901773415</v>
      </c>
      <c r="H86" s="100">
        <v>8.3757225433525999</v>
      </c>
      <c r="I86" s="100">
        <v>4522.8901734104038</v>
      </c>
      <c r="J86" s="100">
        <v>8.3275862068965498</v>
      </c>
      <c r="K86" s="100">
        <v>4496.8965517241368</v>
      </c>
      <c r="L86" s="100">
        <v>7.8638297872340415</v>
      </c>
      <c r="M86" s="100">
        <v>4246.4680851063822</v>
      </c>
      <c r="N86" s="100">
        <v>0.33813559322033898</v>
      </c>
      <c r="O86" s="100">
        <v>182.59322033898306</v>
      </c>
      <c r="P86" s="100">
        <v>13.968036529680363</v>
      </c>
      <c r="Q86" s="100">
        <v>7542.7397260273965</v>
      </c>
      <c r="R86" s="100">
        <v>7.4562607204116631</v>
      </c>
      <c r="S86" s="100">
        <v>4026.3807890222979</v>
      </c>
      <c r="T86" s="100">
        <v>8.6194029850746254</v>
      </c>
      <c r="U86" s="100">
        <v>4654.4776119402977</v>
      </c>
      <c r="V86" s="100">
        <v>0.3686797752808989</v>
      </c>
      <c r="W86" s="100">
        <v>199.0870786516854</v>
      </c>
      <c r="X86" s="100">
        <v>19.866323907455008</v>
      </c>
      <c r="Y86" s="100">
        <v>10727.814910025705</v>
      </c>
      <c r="Z86" s="100">
        <v>0</v>
      </c>
      <c r="AA86" s="100">
        <v>0</v>
      </c>
      <c r="AB86" s="100">
        <v>18.135168961201501</v>
      </c>
      <c r="AC86" s="100">
        <v>9792.9912390488098</v>
      </c>
      <c r="AD86" s="100">
        <v>9.6051136363636349</v>
      </c>
      <c r="AE86" s="100">
        <v>5186.7613636363631</v>
      </c>
      <c r="AF86" s="100">
        <v>7.6049382716049383</v>
      </c>
      <c r="AG86" s="100">
        <v>4106.666666666667</v>
      </c>
      <c r="AH86" s="100">
        <v>10.107883817427386</v>
      </c>
      <c r="AI86" s="100">
        <v>5458.2572614107885</v>
      </c>
      <c r="AJ86" s="100">
        <v>6.4909090909090903</v>
      </c>
      <c r="AK86" s="100">
        <v>3505.0909090909086</v>
      </c>
      <c r="AL86" s="100">
        <v>8.2133333333333312</v>
      </c>
      <c r="AM86" s="100">
        <v>4435.1999999999989</v>
      </c>
      <c r="AN86" s="100">
        <v>8.373786407766989</v>
      </c>
      <c r="AO86" s="100">
        <v>4521.8446601941741</v>
      </c>
      <c r="AP86" s="100">
        <v>0</v>
      </c>
      <c r="AQ86" s="100">
        <v>0</v>
      </c>
      <c r="AR86" s="100">
        <v>18.027993779160187</v>
      </c>
      <c r="AS86" s="100">
        <v>9735.1166407465007</v>
      </c>
      <c r="AT86" s="100">
        <v>8.5191717791411019</v>
      </c>
      <c r="AU86" s="100">
        <v>4600.3527607361948</v>
      </c>
      <c r="AV86" s="100">
        <v>8.8392857142857135</v>
      </c>
      <c r="AW86" s="100">
        <v>4773.2142857142853</v>
      </c>
      <c r="AX86" s="100">
        <v>8.9235127478753533</v>
      </c>
      <c r="AY86" s="100">
        <v>4818.6968838526909</v>
      </c>
      <c r="AZ86" s="100">
        <v>7.5963302752293558</v>
      </c>
      <c r="BA86" s="100">
        <v>4102.018348623852</v>
      </c>
      <c r="BB86" s="100">
        <v>0</v>
      </c>
      <c r="BC86" s="100">
        <v>0</v>
      </c>
      <c r="BD86" s="100">
        <v>17.307692307692307</v>
      </c>
      <c r="BE86" s="100">
        <v>9346.1538461538457</v>
      </c>
      <c r="BF86" s="100">
        <v>8.9814049586776843</v>
      </c>
      <c r="BG86" s="100">
        <v>4849.9586776859496</v>
      </c>
      <c r="BH86" s="100">
        <v>11.195364238410594</v>
      </c>
      <c r="BI86" s="100">
        <v>6045.4966887417204</v>
      </c>
      <c r="BJ86" s="100">
        <v>9.4050493962678363</v>
      </c>
      <c r="BK86" s="100">
        <v>5078.7266739846318</v>
      </c>
      <c r="BL86" s="100">
        <v>8.2282321899736139</v>
      </c>
      <c r="BM86" s="100">
        <v>4443.2453825857519</v>
      </c>
      <c r="BN86" s="100">
        <v>0.33870967741935482</v>
      </c>
      <c r="BO86" s="100">
        <v>182.90322580645159</v>
      </c>
      <c r="BP86" s="100">
        <v>9.7222222222222214</v>
      </c>
      <c r="BQ86" s="100">
        <v>5250</v>
      </c>
      <c r="BR86" s="100">
        <v>8.7924757281553383</v>
      </c>
      <c r="BS86" s="100">
        <v>4747.9368932038824</v>
      </c>
      <c r="BT86" s="100">
        <v>17.140266021765417</v>
      </c>
      <c r="BU86" s="100">
        <v>9255.7436517533242</v>
      </c>
      <c r="BV86" s="100">
        <v>0</v>
      </c>
      <c r="BW86" s="100">
        <v>0</v>
      </c>
      <c r="BX86" s="100">
        <v>15.834224598930481</v>
      </c>
      <c r="BY86" s="100">
        <v>8550.4812834224595</v>
      </c>
      <c r="BZ86" s="100">
        <v>0</v>
      </c>
      <c r="CA86" s="100">
        <v>0</v>
      </c>
      <c r="CB86" s="100">
        <v>7.2960725075528696</v>
      </c>
      <c r="CC86" s="100">
        <v>3939.8791540785496</v>
      </c>
      <c r="CD86" s="100">
        <v>10.486381322957197</v>
      </c>
      <c r="CE86" s="100">
        <v>5662.6459143968859</v>
      </c>
      <c r="CF86" s="100">
        <v>8.5124020887728449</v>
      </c>
      <c r="CG86" s="100">
        <v>4596.6971279373365</v>
      </c>
      <c r="CH86" s="100">
        <v>0.42732558139534887</v>
      </c>
      <c r="CI86" s="100">
        <v>230.7558139534884</v>
      </c>
      <c r="CJ86" s="100">
        <v>8.3275862068965498</v>
      </c>
      <c r="CK86" s="100">
        <v>4496.8965517241368</v>
      </c>
      <c r="CL86" s="100">
        <v>7.9490595611285251</v>
      </c>
      <c r="CM86" s="100">
        <v>4292.4921630094032</v>
      </c>
      <c r="CN86" s="100">
        <v>8.9999999999999982</v>
      </c>
      <c r="CO86" s="100">
        <v>4859.9999999999991</v>
      </c>
      <c r="CP86" s="100">
        <v>0.38017241379310346</v>
      </c>
      <c r="CQ86" s="100">
        <v>205.29310344827587</v>
      </c>
      <c r="CR86" s="100">
        <v>14.205882352941174</v>
      </c>
      <c r="CS86" s="100">
        <v>7671.1764705882342</v>
      </c>
      <c r="CT86" s="100">
        <v>7.3181818181818175</v>
      </c>
      <c r="CU86" s="100">
        <v>3951.8181818181815</v>
      </c>
    </row>
    <row r="87" spans="2:99">
      <c r="B87" s="99" t="s">
        <v>131</v>
      </c>
      <c r="C87" s="99" t="s">
        <v>253</v>
      </c>
      <c r="D87" s="100">
        <v>6.0839047741233641</v>
      </c>
      <c r="E87" s="100">
        <v>11892.817052456352</v>
      </c>
      <c r="F87" s="100">
        <v>9.211196123711467</v>
      </c>
      <c r="G87" s="100">
        <v>18006.046182631177</v>
      </c>
      <c r="H87" s="100">
        <v>3.1408959537572252</v>
      </c>
      <c r="I87" s="100">
        <v>6139.8234104046232</v>
      </c>
      <c r="J87" s="100">
        <v>4.6264367816091942</v>
      </c>
      <c r="K87" s="100">
        <v>9043.7586206896522</v>
      </c>
      <c r="L87" s="100">
        <v>3.9319148936170207</v>
      </c>
      <c r="M87" s="100">
        <v>7686.1072340425517</v>
      </c>
      <c r="N87" s="100">
        <v>0.28474576271186441</v>
      </c>
      <c r="O87" s="100">
        <v>556.62101694915259</v>
      </c>
      <c r="P87" s="100">
        <v>10.292237442922373</v>
      </c>
      <c r="Q87" s="100">
        <v>20119.265753424654</v>
      </c>
      <c r="R87" s="100">
        <v>4.1423670668953685</v>
      </c>
      <c r="S87" s="100">
        <v>8097.4991423670663</v>
      </c>
      <c r="T87" s="100">
        <v>4.5970149253731334</v>
      </c>
      <c r="U87" s="100">
        <v>8986.2447761194016</v>
      </c>
      <c r="V87" s="100">
        <v>0.20646067415730338</v>
      </c>
      <c r="W87" s="100">
        <v>403.58932584269661</v>
      </c>
      <c r="X87" s="100">
        <v>6.8290488431876595</v>
      </c>
      <c r="Y87" s="100">
        <v>13349.424678663236</v>
      </c>
      <c r="Z87" s="100">
        <v>0</v>
      </c>
      <c r="AA87" s="100">
        <v>0</v>
      </c>
      <c r="AB87" s="100">
        <v>8.4630788485607003</v>
      </c>
      <c r="AC87" s="100">
        <v>16543.626533166458</v>
      </c>
      <c r="AD87" s="100">
        <v>3.7734374999999996</v>
      </c>
      <c r="AE87" s="100">
        <v>7376.3156249999993</v>
      </c>
      <c r="AF87" s="100">
        <v>5.0699588477366246</v>
      </c>
      <c r="AG87" s="100">
        <v>9910.7555555555537</v>
      </c>
      <c r="AH87" s="100">
        <v>4.1825726141078832</v>
      </c>
      <c r="AI87" s="100">
        <v>8176.0929460580901</v>
      </c>
      <c r="AJ87" s="100">
        <v>4.5818181818181811</v>
      </c>
      <c r="AK87" s="100">
        <v>8956.5381818181795</v>
      </c>
      <c r="AL87" s="100">
        <v>5.9733333333333327</v>
      </c>
      <c r="AM87" s="100">
        <v>11676.671999999999</v>
      </c>
      <c r="AN87" s="100">
        <v>4.3543689320388346</v>
      </c>
      <c r="AO87" s="100">
        <v>8511.9203883495138</v>
      </c>
      <c r="AP87" s="100">
        <v>0</v>
      </c>
      <c r="AQ87" s="100">
        <v>0</v>
      </c>
      <c r="AR87" s="100">
        <v>9.0139968895800937</v>
      </c>
      <c r="AS87" s="100">
        <v>17620.561119751168</v>
      </c>
      <c r="AT87" s="100">
        <v>4.4447852760736195</v>
      </c>
      <c r="AU87" s="100">
        <v>8688.6662576687104</v>
      </c>
      <c r="AV87" s="100">
        <v>4.7142857142857135</v>
      </c>
      <c r="AW87" s="100">
        <v>9215.4857142857127</v>
      </c>
      <c r="AX87" s="100">
        <v>4.6402266288951832</v>
      </c>
      <c r="AY87" s="100">
        <v>9070.7150141643033</v>
      </c>
      <c r="AZ87" s="100">
        <v>5.3807339449541276</v>
      </c>
      <c r="BA87" s="100">
        <v>10518.258715596328</v>
      </c>
      <c r="BB87" s="100">
        <v>0</v>
      </c>
      <c r="BC87" s="100">
        <v>0</v>
      </c>
      <c r="BD87" s="100">
        <v>12.115384615384613</v>
      </c>
      <c r="BE87" s="100">
        <v>23683.15384615384</v>
      </c>
      <c r="BF87" s="100">
        <v>5.322314049586776</v>
      </c>
      <c r="BG87" s="100">
        <v>10404.05950413223</v>
      </c>
      <c r="BH87" s="100">
        <v>4.1582781456953635</v>
      </c>
      <c r="BI87" s="100">
        <v>8128.6021192052967</v>
      </c>
      <c r="BJ87" s="100">
        <v>4.4259055982436877</v>
      </c>
      <c r="BK87" s="100">
        <v>8651.7602634467603</v>
      </c>
      <c r="BL87" s="100">
        <v>4.8759894459102897</v>
      </c>
      <c r="BM87" s="100">
        <v>9531.5841688654345</v>
      </c>
      <c r="BN87" s="100">
        <v>0.20967741935483869</v>
      </c>
      <c r="BO87" s="100">
        <v>409.87741935483865</v>
      </c>
      <c r="BP87" s="100">
        <v>4.6666666666666661</v>
      </c>
      <c r="BQ87" s="100">
        <v>9122.3999999999978</v>
      </c>
      <c r="BR87" s="100">
        <v>3.2239077669902909</v>
      </c>
      <c r="BS87" s="100">
        <v>6302.0949029126205</v>
      </c>
      <c r="BT87" s="100">
        <v>6.2847642079806514</v>
      </c>
      <c r="BU87" s="100">
        <v>12285.457073760577</v>
      </c>
      <c r="BV87" s="100">
        <v>0</v>
      </c>
      <c r="BW87" s="100">
        <v>0</v>
      </c>
      <c r="BX87" s="100">
        <v>8.7967914438502675</v>
      </c>
      <c r="BY87" s="100">
        <v>17195.967914438501</v>
      </c>
      <c r="BZ87" s="100">
        <v>0</v>
      </c>
      <c r="CA87" s="100">
        <v>0</v>
      </c>
      <c r="CB87" s="100">
        <v>7.2960725075528696</v>
      </c>
      <c r="CC87" s="100">
        <v>14262.362537764349</v>
      </c>
      <c r="CD87" s="100">
        <v>3.8949416342412446</v>
      </c>
      <c r="CE87" s="100">
        <v>7613.8319066147851</v>
      </c>
      <c r="CF87" s="100">
        <v>5.674934725848563</v>
      </c>
      <c r="CG87" s="100">
        <v>11093.362402088771</v>
      </c>
      <c r="CH87" s="100">
        <v>0.20755813953488372</v>
      </c>
      <c r="CI87" s="100">
        <v>405.73465116279067</v>
      </c>
      <c r="CJ87" s="100">
        <v>8.3275862068965498</v>
      </c>
      <c r="CK87" s="100">
        <v>16278.765517241376</v>
      </c>
      <c r="CL87" s="100">
        <v>7.5705329153605003</v>
      </c>
      <c r="CM87" s="100">
        <v>14798.877742946706</v>
      </c>
      <c r="CN87" s="100">
        <v>4.8</v>
      </c>
      <c r="CO87" s="100">
        <v>9383.0399999999991</v>
      </c>
      <c r="CP87" s="100">
        <v>0.21724137931034482</v>
      </c>
      <c r="CQ87" s="100">
        <v>424.66344827586204</v>
      </c>
      <c r="CR87" s="100">
        <v>15.784313725490195</v>
      </c>
      <c r="CS87" s="100">
        <v>30855.176470588234</v>
      </c>
      <c r="CT87" s="100">
        <v>5.9242424242424239</v>
      </c>
      <c r="CU87" s="100">
        <v>11580.709090909089</v>
      </c>
    </row>
    <row r="88" spans="2:99">
      <c r="C88" s="99" t="s">
        <v>254</v>
      </c>
      <c r="D88" s="100">
        <v>7.4358836128174444</v>
      </c>
      <c r="E88" s="100">
        <v>14071.666148895731</v>
      </c>
      <c r="F88" s="100">
        <v>10.132315736082614</v>
      </c>
      <c r="G88" s="100">
        <v>19174.394298962736</v>
      </c>
      <c r="H88" s="100">
        <v>3.4898843930635834</v>
      </c>
      <c r="I88" s="100">
        <v>6604.2572254335246</v>
      </c>
      <c r="J88" s="100">
        <v>4.3180076628352486</v>
      </c>
      <c r="K88" s="100">
        <v>8171.3977011494235</v>
      </c>
      <c r="L88" s="100">
        <v>4.2595744680851055</v>
      </c>
      <c r="M88" s="100">
        <v>8060.8187234042534</v>
      </c>
      <c r="N88" s="100">
        <v>0.32033898305084746</v>
      </c>
      <c r="O88" s="100">
        <v>606.20949152542369</v>
      </c>
      <c r="P88" s="100">
        <v>11.02739726027397</v>
      </c>
      <c r="Q88" s="100">
        <v>20868.246575342459</v>
      </c>
      <c r="R88" s="100">
        <v>4.5566037735849045</v>
      </c>
      <c r="S88" s="100">
        <v>8622.9169811320735</v>
      </c>
      <c r="T88" s="100">
        <v>4.022388059701492</v>
      </c>
      <c r="U88" s="100">
        <v>7611.9671641791028</v>
      </c>
      <c r="V88" s="100">
        <v>0.22120786516853932</v>
      </c>
      <c r="W88" s="100">
        <v>418.61376404494376</v>
      </c>
      <c r="X88" s="100">
        <v>6.8290488431876595</v>
      </c>
      <c r="Y88" s="100">
        <v>12923.292030848326</v>
      </c>
      <c r="Z88" s="100">
        <v>0</v>
      </c>
      <c r="AA88" s="100">
        <v>0</v>
      </c>
      <c r="AB88" s="100">
        <v>8.4630788485607003</v>
      </c>
      <c r="AC88" s="100">
        <v>16015.530413016268</v>
      </c>
      <c r="AD88" s="100">
        <v>4.1164772727272716</v>
      </c>
      <c r="AE88" s="100">
        <v>7790.0215909090884</v>
      </c>
      <c r="AF88" s="100">
        <v>5.0699588477366246</v>
      </c>
      <c r="AG88" s="100">
        <v>9594.3901234567875</v>
      </c>
      <c r="AH88" s="100">
        <v>3.8340248962655599</v>
      </c>
      <c r="AI88" s="100">
        <v>7255.5087136929451</v>
      </c>
      <c r="AJ88" s="100">
        <v>4.963636363636363</v>
      </c>
      <c r="AK88" s="100">
        <v>9393.1854545454535</v>
      </c>
      <c r="AL88" s="100">
        <v>5.6</v>
      </c>
      <c r="AM88" s="100">
        <v>10597.439999999999</v>
      </c>
      <c r="AN88" s="100">
        <v>4.6893203883495138</v>
      </c>
      <c r="AO88" s="100">
        <v>8874.069902912619</v>
      </c>
      <c r="AP88" s="100">
        <v>0</v>
      </c>
      <c r="AQ88" s="100">
        <v>0</v>
      </c>
      <c r="AR88" s="100">
        <v>8.2628304821150831</v>
      </c>
      <c r="AS88" s="100">
        <v>15636.580404354581</v>
      </c>
      <c r="AT88" s="100">
        <v>4.4447852760736195</v>
      </c>
      <c r="AU88" s="100">
        <v>8411.3116564417178</v>
      </c>
      <c r="AV88" s="100">
        <v>4.1249999999999991</v>
      </c>
      <c r="AW88" s="100">
        <v>7806.1499999999978</v>
      </c>
      <c r="AX88" s="100">
        <v>4.2832861189801701</v>
      </c>
      <c r="AY88" s="100">
        <v>8105.6906515580731</v>
      </c>
      <c r="AZ88" s="100">
        <v>5.3807339449541276</v>
      </c>
      <c r="BA88" s="100">
        <v>10182.500917431191</v>
      </c>
      <c r="BB88" s="100">
        <v>0</v>
      </c>
      <c r="BC88" s="100">
        <v>0</v>
      </c>
      <c r="BD88" s="100">
        <v>10.96153846153846</v>
      </c>
      <c r="BE88" s="100">
        <v>20743.615384615379</v>
      </c>
      <c r="BF88" s="100">
        <v>5.6549586776859497</v>
      </c>
      <c r="BG88" s="100">
        <v>10701.443801652891</v>
      </c>
      <c r="BH88" s="100">
        <v>3.8384105960264896</v>
      </c>
      <c r="BI88" s="100">
        <v>7263.8082119205283</v>
      </c>
      <c r="BJ88" s="100">
        <v>4.4259055982436877</v>
      </c>
      <c r="BK88" s="100">
        <v>8375.5837541163546</v>
      </c>
      <c r="BL88" s="100">
        <v>4.5712401055408964</v>
      </c>
      <c r="BM88" s="100">
        <v>8650.6147757255912</v>
      </c>
      <c r="BN88" s="100">
        <v>0.17741935483870969</v>
      </c>
      <c r="BO88" s="100">
        <v>335.7483870967742</v>
      </c>
      <c r="BP88" s="100">
        <v>5.0555555555555545</v>
      </c>
      <c r="BQ88" s="100">
        <v>9567.1333333333314</v>
      </c>
      <c r="BR88" s="100">
        <v>3.5169902912621356</v>
      </c>
      <c r="BS88" s="100">
        <v>6655.5524271844652</v>
      </c>
      <c r="BT88" s="100">
        <v>6.2847642079806514</v>
      </c>
      <c r="BU88" s="100">
        <v>11893.287787182584</v>
      </c>
      <c r="BV88" s="100">
        <v>0</v>
      </c>
      <c r="BW88" s="100">
        <v>0</v>
      </c>
      <c r="BX88" s="100">
        <v>9.6764705882352935</v>
      </c>
      <c r="BY88" s="100">
        <v>18311.752941176466</v>
      </c>
      <c r="BZ88" s="100">
        <v>0</v>
      </c>
      <c r="CA88" s="100">
        <v>0</v>
      </c>
      <c r="CB88" s="100">
        <v>6.5664652567975823</v>
      </c>
      <c r="CC88" s="100">
        <v>12426.378851963744</v>
      </c>
      <c r="CD88" s="100">
        <v>4.1945525291828796</v>
      </c>
      <c r="CE88" s="100">
        <v>7937.7712062256805</v>
      </c>
      <c r="CF88" s="100">
        <v>5.674934725848563</v>
      </c>
      <c r="CG88" s="100">
        <v>10739.24647519582</v>
      </c>
      <c r="CH88" s="100">
        <v>0.19534883720930232</v>
      </c>
      <c r="CI88" s="100">
        <v>369.67813953488371</v>
      </c>
      <c r="CJ88" s="100">
        <v>8.3275862068965498</v>
      </c>
      <c r="CK88" s="100">
        <v>15759.12413793103</v>
      </c>
      <c r="CL88" s="100">
        <v>7.5705329153605003</v>
      </c>
      <c r="CM88" s="100">
        <v>14326.476489028209</v>
      </c>
      <c r="CN88" s="100">
        <v>5.0999999999999996</v>
      </c>
      <c r="CO88" s="100">
        <v>9651.239999999998</v>
      </c>
      <c r="CP88" s="100">
        <v>0.21724137931034482</v>
      </c>
      <c r="CQ88" s="100">
        <v>411.10758620689649</v>
      </c>
      <c r="CR88" s="100">
        <v>16.573529411764707</v>
      </c>
      <c r="CS88" s="100">
        <v>31363.74705882353</v>
      </c>
      <c r="CT88" s="100">
        <v>7.3181818181818175</v>
      </c>
      <c r="CU88" s="100">
        <v>13848.927272727271</v>
      </c>
    </row>
    <row r="89" spans="2:99">
      <c r="C89" s="99" t="s">
        <v>255</v>
      </c>
      <c r="D89" s="100">
        <v>6.0839047741233641</v>
      </c>
      <c r="E89" s="100">
        <v>14586.770086438177</v>
      </c>
      <c r="F89" s="100">
        <v>8.2900765113403203</v>
      </c>
      <c r="G89" s="100">
        <v>19876.28744358955</v>
      </c>
      <c r="H89" s="100">
        <v>2.7919075144508665</v>
      </c>
      <c r="I89" s="100">
        <v>6693.8774566473976</v>
      </c>
      <c r="J89" s="100">
        <v>4.0095785440613021</v>
      </c>
      <c r="K89" s="100">
        <v>9613.3655172413783</v>
      </c>
      <c r="L89" s="100">
        <v>3.6042553191489359</v>
      </c>
      <c r="M89" s="100">
        <v>8641.5625531914884</v>
      </c>
      <c r="N89" s="100">
        <v>0.30254237288135594</v>
      </c>
      <c r="O89" s="100">
        <v>725.37559322033894</v>
      </c>
      <c r="P89" s="100">
        <v>9.5570776255707752</v>
      </c>
      <c r="Q89" s="100">
        <v>22914.049315068489</v>
      </c>
      <c r="R89" s="100">
        <v>4.1423670668953685</v>
      </c>
      <c r="S89" s="100">
        <v>9931.7392795883352</v>
      </c>
      <c r="T89" s="100">
        <v>4.5970149253731334</v>
      </c>
      <c r="U89" s="100">
        <v>11021.802985074624</v>
      </c>
      <c r="V89" s="100">
        <v>0.22120786516853932</v>
      </c>
      <c r="W89" s="100">
        <v>530.36797752808991</v>
      </c>
      <c r="X89" s="100">
        <v>6.2082262210796912</v>
      </c>
      <c r="Y89" s="100">
        <v>14884.843187660666</v>
      </c>
      <c r="Z89" s="100">
        <v>0</v>
      </c>
      <c r="AA89" s="100">
        <v>0</v>
      </c>
      <c r="AB89" s="100">
        <v>8.4630788485607003</v>
      </c>
      <c r="AC89" s="100">
        <v>20291.077847309134</v>
      </c>
      <c r="AD89" s="100">
        <v>3.4303977272727266</v>
      </c>
      <c r="AE89" s="100">
        <v>8224.7215909090883</v>
      </c>
      <c r="AF89" s="100">
        <v>4.4362139917695469</v>
      </c>
      <c r="AG89" s="100">
        <v>10636.266666666665</v>
      </c>
      <c r="AH89" s="100">
        <v>3.8340248962655599</v>
      </c>
      <c r="AI89" s="100">
        <v>9192.4580912863057</v>
      </c>
      <c r="AJ89" s="100">
        <v>4.963636363636363</v>
      </c>
      <c r="AK89" s="100">
        <v>11900.814545454543</v>
      </c>
      <c r="AL89" s="100">
        <v>5.9733333333333327</v>
      </c>
      <c r="AM89" s="100">
        <v>14321.663999999999</v>
      </c>
      <c r="AN89" s="100">
        <v>4.0194174757281544</v>
      </c>
      <c r="AO89" s="100">
        <v>9636.9553398058233</v>
      </c>
      <c r="AP89" s="100">
        <v>0</v>
      </c>
      <c r="AQ89" s="100">
        <v>0</v>
      </c>
      <c r="AR89" s="100">
        <v>8.2628304821150831</v>
      </c>
      <c r="AS89" s="100">
        <v>19810.962363919123</v>
      </c>
      <c r="AT89" s="100">
        <v>4.8151840490797539</v>
      </c>
      <c r="AU89" s="100">
        <v>11544.885276073617</v>
      </c>
      <c r="AV89" s="100">
        <v>4.4196428571428568</v>
      </c>
      <c r="AW89" s="100">
        <v>10596.535714285714</v>
      </c>
      <c r="AX89" s="100">
        <v>4.2832861189801701</v>
      </c>
      <c r="AY89" s="100">
        <v>10269.606798866855</v>
      </c>
      <c r="AZ89" s="100">
        <v>5.0642201834862384</v>
      </c>
      <c r="BA89" s="100">
        <v>12141.974311926604</v>
      </c>
      <c r="BB89" s="100">
        <v>0</v>
      </c>
      <c r="BC89" s="100">
        <v>0</v>
      </c>
      <c r="BD89" s="100">
        <v>12.115384615384613</v>
      </c>
      <c r="BE89" s="100">
        <v>29047.846153846149</v>
      </c>
      <c r="BF89" s="100">
        <v>5.322314049586776</v>
      </c>
      <c r="BG89" s="100">
        <v>12760.780165289254</v>
      </c>
      <c r="BH89" s="100">
        <v>4.1582781456953635</v>
      </c>
      <c r="BI89" s="100">
        <v>9969.8876821192025</v>
      </c>
      <c r="BJ89" s="100">
        <v>4.4259055982436877</v>
      </c>
      <c r="BK89" s="100">
        <v>10611.551262349065</v>
      </c>
      <c r="BL89" s="100">
        <v>5.180738786279683</v>
      </c>
      <c r="BM89" s="100">
        <v>12421.339313984168</v>
      </c>
      <c r="BN89" s="100">
        <v>0.17741935483870969</v>
      </c>
      <c r="BO89" s="100">
        <v>425.38064516129032</v>
      </c>
      <c r="BP89" s="100">
        <v>4.2777777777777768</v>
      </c>
      <c r="BQ89" s="100">
        <v>10256.399999999998</v>
      </c>
      <c r="BR89" s="100">
        <v>2.9308252427184462</v>
      </c>
      <c r="BS89" s="100">
        <v>7026.9466019417468</v>
      </c>
      <c r="BT89" s="100">
        <v>5.7134220072551383</v>
      </c>
      <c r="BU89" s="100">
        <v>13698.500604594919</v>
      </c>
      <c r="BV89" s="100">
        <v>0</v>
      </c>
      <c r="BW89" s="100">
        <v>0</v>
      </c>
      <c r="BX89" s="100">
        <v>10.55614973262032</v>
      </c>
      <c r="BY89" s="100">
        <v>25309.424598930476</v>
      </c>
      <c r="BZ89" s="100">
        <v>0</v>
      </c>
      <c r="CA89" s="100">
        <v>0</v>
      </c>
      <c r="CB89" s="100">
        <v>6.5664652567975823</v>
      </c>
      <c r="CC89" s="100">
        <v>15743.757099697883</v>
      </c>
      <c r="CD89" s="100">
        <v>4.1945525291828796</v>
      </c>
      <c r="CE89" s="100">
        <v>10056.859143968872</v>
      </c>
      <c r="CF89" s="100">
        <v>4.7291122715404699</v>
      </c>
      <c r="CG89" s="100">
        <v>11338.51958224543</v>
      </c>
      <c r="CH89" s="100">
        <v>0.20755813953488372</v>
      </c>
      <c r="CI89" s="100">
        <v>497.64139534883719</v>
      </c>
      <c r="CJ89" s="100">
        <v>8.3275862068965498</v>
      </c>
      <c r="CK89" s="100">
        <v>19966.220689655169</v>
      </c>
      <c r="CL89" s="100">
        <v>7.1920062695924756</v>
      </c>
      <c r="CM89" s="100">
        <v>17243.554231974918</v>
      </c>
      <c r="CN89" s="100">
        <v>4.8</v>
      </c>
      <c r="CO89" s="100">
        <v>11508.48</v>
      </c>
      <c r="CP89" s="100">
        <v>0.21724137931034482</v>
      </c>
      <c r="CQ89" s="100">
        <v>520.8579310344827</v>
      </c>
      <c r="CR89" s="100">
        <v>14.995098039215685</v>
      </c>
      <c r="CS89" s="100">
        <v>35952.247058823523</v>
      </c>
      <c r="CT89" s="100">
        <v>5.9242424242424239</v>
      </c>
      <c r="CU89" s="100">
        <v>14203.963636363635</v>
      </c>
    </row>
    <row r="90" spans="2:99">
      <c r="C90" s="99" t="s">
        <v>256</v>
      </c>
      <c r="D90" s="100">
        <v>7.4358836128174444</v>
      </c>
      <c r="E90" s="100">
        <v>16338.123474082488</v>
      </c>
      <c r="F90" s="100">
        <v>9.211196123711467</v>
      </c>
      <c r="G90" s="100">
        <v>20238.840123018832</v>
      </c>
      <c r="H90" s="100">
        <v>3.4898843930635834</v>
      </c>
      <c r="I90" s="100">
        <v>7667.9739884393048</v>
      </c>
      <c r="J90" s="100">
        <v>4.0095785440613021</v>
      </c>
      <c r="K90" s="100">
        <v>8809.8459770114914</v>
      </c>
      <c r="L90" s="100">
        <v>3.6042553191489359</v>
      </c>
      <c r="M90" s="100">
        <v>7919.2697872340414</v>
      </c>
      <c r="N90" s="100">
        <v>0.32033898305084746</v>
      </c>
      <c r="O90" s="100">
        <v>703.84881355932202</v>
      </c>
      <c r="P90" s="100">
        <v>10.292237442922373</v>
      </c>
      <c r="Q90" s="100">
        <v>22614.104109589036</v>
      </c>
      <c r="R90" s="100">
        <v>4.5566037735849045</v>
      </c>
      <c r="S90" s="100">
        <v>10011.769811320752</v>
      </c>
      <c r="T90" s="100">
        <v>4.022388059701492</v>
      </c>
      <c r="U90" s="100">
        <v>8837.9910447761176</v>
      </c>
      <c r="V90" s="100">
        <v>0.22120786516853932</v>
      </c>
      <c r="W90" s="100">
        <v>486.03792134831457</v>
      </c>
      <c r="X90" s="100">
        <v>6.2082262210796912</v>
      </c>
      <c r="Y90" s="100">
        <v>13640.714652956296</v>
      </c>
      <c r="Z90" s="100">
        <v>0</v>
      </c>
      <c r="AA90" s="100">
        <v>0</v>
      </c>
      <c r="AB90" s="100">
        <v>8.4630788485607003</v>
      </c>
      <c r="AC90" s="100">
        <v>18595.076846057567</v>
      </c>
      <c r="AD90" s="100">
        <v>3.4303977272727266</v>
      </c>
      <c r="AE90" s="100">
        <v>7537.2698863636342</v>
      </c>
      <c r="AF90" s="100">
        <v>4.4362139917695469</v>
      </c>
      <c r="AG90" s="100">
        <v>9747.249382716047</v>
      </c>
      <c r="AH90" s="100">
        <v>4.1825726141078832</v>
      </c>
      <c r="AI90" s="100">
        <v>9189.9485477178405</v>
      </c>
      <c r="AJ90" s="100">
        <v>4.963636363636363</v>
      </c>
      <c r="AK90" s="100">
        <v>10906.101818181816</v>
      </c>
      <c r="AL90" s="100">
        <v>4.8533333333333335</v>
      </c>
      <c r="AM90" s="100">
        <v>10663.743999999999</v>
      </c>
      <c r="AN90" s="100">
        <v>4.6893203883495138</v>
      </c>
      <c r="AO90" s="100">
        <v>10303.37475728155</v>
      </c>
      <c r="AP90" s="100">
        <v>0</v>
      </c>
      <c r="AQ90" s="100">
        <v>0</v>
      </c>
      <c r="AR90" s="100">
        <v>9.0139968895800937</v>
      </c>
      <c r="AS90" s="100">
        <v>19805.553965785381</v>
      </c>
      <c r="AT90" s="100">
        <v>4.4447852760736195</v>
      </c>
      <c r="AU90" s="100">
        <v>9766.0822085889558</v>
      </c>
      <c r="AV90" s="100">
        <v>4.7142857142857135</v>
      </c>
      <c r="AW90" s="100">
        <v>10358.228571428568</v>
      </c>
      <c r="AX90" s="100">
        <v>4.2832861189801701</v>
      </c>
      <c r="AY90" s="100">
        <v>9411.2362606232291</v>
      </c>
      <c r="AZ90" s="100">
        <v>5.0642201834862384</v>
      </c>
      <c r="BA90" s="100">
        <v>11127.104587155962</v>
      </c>
      <c r="BB90" s="100">
        <v>0</v>
      </c>
      <c r="BC90" s="100">
        <v>0</v>
      </c>
      <c r="BD90" s="100">
        <v>10.96153846153846</v>
      </c>
      <c r="BE90" s="100">
        <v>24084.692307692301</v>
      </c>
      <c r="BF90" s="100">
        <v>6.3202479338842972</v>
      </c>
      <c r="BG90" s="100">
        <v>13886.848760330577</v>
      </c>
      <c r="BH90" s="100">
        <v>3.8384105960264896</v>
      </c>
      <c r="BI90" s="100">
        <v>8433.755761589402</v>
      </c>
      <c r="BJ90" s="100">
        <v>4.9791437980241486</v>
      </c>
      <c r="BK90" s="100">
        <v>10940.174753018659</v>
      </c>
      <c r="BL90" s="100">
        <v>4.8759894459102897</v>
      </c>
      <c r="BM90" s="100">
        <v>10713.524010554087</v>
      </c>
      <c r="BN90" s="100">
        <v>0.17741935483870969</v>
      </c>
      <c r="BO90" s="100">
        <v>389.82580645161289</v>
      </c>
      <c r="BP90" s="100">
        <v>4.2777777777777768</v>
      </c>
      <c r="BQ90" s="100">
        <v>9399.1333333333296</v>
      </c>
      <c r="BR90" s="100">
        <v>2.9308252427184462</v>
      </c>
      <c r="BS90" s="100">
        <v>6439.6092233009695</v>
      </c>
      <c r="BT90" s="100">
        <v>6.2847642079806514</v>
      </c>
      <c r="BU90" s="100">
        <v>13808.883917775087</v>
      </c>
      <c r="BV90" s="100">
        <v>0</v>
      </c>
      <c r="BW90" s="100">
        <v>0</v>
      </c>
      <c r="BX90" s="100">
        <v>9.6764705882352935</v>
      </c>
      <c r="BY90" s="100">
        <v>21261.141176470584</v>
      </c>
      <c r="BZ90" s="100">
        <v>0</v>
      </c>
      <c r="CA90" s="100">
        <v>0</v>
      </c>
      <c r="CB90" s="100">
        <v>6.2016616314199391</v>
      </c>
      <c r="CC90" s="100">
        <v>13626.29093655589</v>
      </c>
      <c r="CD90" s="100">
        <v>3.8949416342412446</v>
      </c>
      <c r="CE90" s="100">
        <v>8557.9657587548627</v>
      </c>
      <c r="CF90" s="100">
        <v>5.674934725848563</v>
      </c>
      <c r="CG90" s="100">
        <v>12468.966579634462</v>
      </c>
      <c r="CH90" s="100">
        <v>0.18313953488372092</v>
      </c>
      <c r="CI90" s="100">
        <v>402.39418604651155</v>
      </c>
      <c r="CJ90" s="100">
        <v>7.5705329153605003</v>
      </c>
      <c r="CK90" s="100">
        <v>16633.974921630092</v>
      </c>
      <c r="CL90" s="100">
        <v>6.8134796238244508</v>
      </c>
      <c r="CM90" s="100">
        <v>14970.577429467083</v>
      </c>
      <c r="CN90" s="100">
        <v>4.4999999999999991</v>
      </c>
      <c r="CO90" s="100">
        <v>9887.3999999999978</v>
      </c>
      <c r="CP90" s="100">
        <v>0.2353448275862069</v>
      </c>
      <c r="CQ90" s="100">
        <v>517.09965517241369</v>
      </c>
      <c r="CR90" s="100">
        <v>16.573529411764707</v>
      </c>
      <c r="CS90" s="100">
        <v>36415.358823529408</v>
      </c>
      <c r="CT90" s="100">
        <v>6.2727272727272725</v>
      </c>
      <c r="CU90" s="100">
        <v>13782.436363636361</v>
      </c>
    </row>
    <row r="91" spans="2:99">
      <c r="C91" s="99" t="s">
        <v>257</v>
      </c>
      <c r="D91" s="100">
        <v>6.0839047741233641</v>
      </c>
      <c r="E91" s="100">
        <v>13973.51248520654</v>
      </c>
      <c r="F91" s="100">
        <v>8.2900765113403203</v>
      </c>
      <c r="G91" s="100">
        <v>19040.647731246445</v>
      </c>
      <c r="H91" s="100">
        <v>3.1408959537572252</v>
      </c>
      <c r="I91" s="100">
        <v>7214.009826589594</v>
      </c>
      <c r="J91" s="100">
        <v>4.0095785440613021</v>
      </c>
      <c r="K91" s="100">
        <v>9209.1999999999971</v>
      </c>
      <c r="L91" s="100">
        <v>3.9319148936170207</v>
      </c>
      <c r="M91" s="100">
        <v>9030.8221276595723</v>
      </c>
      <c r="N91" s="100">
        <v>0.32033898305084746</v>
      </c>
      <c r="O91" s="100">
        <v>735.75457627118635</v>
      </c>
      <c r="P91" s="100">
        <v>11.762557077625569</v>
      </c>
      <c r="Q91" s="100">
        <v>27016.241095890404</v>
      </c>
      <c r="R91" s="100">
        <v>3.7281303602058316</v>
      </c>
      <c r="S91" s="100">
        <v>8562.7698113207534</v>
      </c>
      <c r="T91" s="100">
        <v>4.5970149253731334</v>
      </c>
      <c r="U91" s="100">
        <v>10558.423880597011</v>
      </c>
      <c r="V91" s="100">
        <v>0.22120786516853932</v>
      </c>
      <c r="W91" s="100">
        <v>508.07022471910108</v>
      </c>
      <c r="X91" s="100">
        <v>6.2082262210796912</v>
      </c>
      <c r="Y91" s="100">
        <v>14259.053984575834</v>
      </c>
      <c r="Z91" s="100">
        <v>0</v>
      </c>
      <c r="AA91" s="100">
        <v>0</v>
      </c>
      <c r="AB91" s="100">
        <v>9.0675844806007504</v>
      </c>
      <c r="AC91" s="100">
        <v>20826.428035043802</v>
      </c>
      <c r="AD91" s="100">
        <v>3.4303977272727266</v>
      </c>
      <c r="AE91" s="100">
        <v>7878.9374999999973</v>
      </c>
      <c r="AF91" s="100">
        <v>4.4362139917695469</v>
      </c>
      <c r="AG91" s="100">
        <v>10189.096296296295</v>
      </c>
      <c r="AH91" s="100">
        <v>4.1825726141078832</v>
      </c>
      <c r="AI91" s="100">
        <v>9606.5327800829855</v>
      </c>
      <c r="AJ91" s="100">
        <v>5.3454545454545448</v>
      </c>
      <c r="AK91" s="100">
        <v>12277.439999999997</v>
      </c>
      <c r="AL91" s="100">
        <v>5.2266666666666657</v>
      </c>
      <c r="AM91" s="100">
        <v>12004.607999999997</v>
      </c>
      <c r="AN91" s="100">
        <v>4.3543689320388346</v>
      </c>
      <c r="AO91" s="100">
        <v>10001.114563106794</v>
      </c>
      <c r="AP91" s="100">
        <v>0</v>
      </c>
      <c r="AQ91" s="100">
        <v>0</v>
      </c>
      <c r="AR91" s="100">
        <v>9.0139968895800937</v>
      </c>
      <c r="AS91" s="100">
        <v>20703.348055987557</v>
      </c>
      <c r="AT91" s="100">
        <v>4.0743865030674842</v>
      </c>
      <c r="AU91" s="100">
        <v>9358.0509202453959</v>
      </c>
      <c r="AV91" s="100">
        <v>4.7142857142857135</v>
      </c>
      <c r="AW91" s="100">
        <v>10827.771428571426</v>
      </c>
      <c r="AX91" s="100">
        <v>4.2832861189801701</v>
      </c>
      <c r="AY91" s="100">
        <v>9837.851558073653</v>
      </c>
      <c r="AZ91" s="100">
        <v>5.6972477064220177</v>
      </c>
      <c r="BA91" s="100">
        <v>13085.438532110089</v>
      </c>
      <c r="BB91" s="100">
        <v>0</v>
      </c>
      <c r="BC91" s="100">
        <v>0</v>
      </c>
      <c r="BD91" s="100">
        <v>11.538461538461537</v>
      </c>
      <c r="BE91" s="100">
        <v>26501.538461538454</v>
      </c>
      <c r="BF91" s="100">
        <v>6.3202479338842972</v>
      </c>
      <c r="BG91" s="100">
        <v>14516.345454545452</v>
      </c>
      <c r="BH91" s="100">
        <v>3.8384105960264896</v>
      </c>
      <c r="BI91" s="100">
        <v>8816.061456953641</v>
      </c>
      <c r="BJ91" s="100">
        <v>4.4259055982436877</v>
      </c>
      <c r="BK91" s="100">
        <v>10165.4199780461</v>
      </c>
      <c r="BL91" s="100">
        <v>5.4854881266490754</v>
      </c>
      <c r="BM91" s="100">
        <v>12599.069129287594</v>
      </c>
      <c r="BN91" s="100">
        <v>0.17741935483870969</v>
      </c>
      <c r="BO91" s="100">
        <v>407.49677419354833</v>
      </c>
      <c r="BP91" s="100">
        <v>4.2777777777777768</v>
      </c>
      <c r="BQ91" s="100">
        <v>9825.1999999999971</v>
      </c>
      <c r="BR91" s="100">
        <v>3.5169902912621356</v>
      </c>
      <c r="BS91" s="100">
        <v>8077.823300970872</v>
      </c>
      <c r="BT91" s="100">
        <v>6.2847642079806514</v>
      </c>
      <c r="BU91" s="100">
        <v>14434.846432889959</v>
      </c>
      <c r="BV91" s="100">
        <v>0</v>
      </c>
      <c r="BW91" s="100">
        <v>0</v>
      </c>
      <c r="BX91" s="100">
        <v>10.55614973262032</v>
      </c>
      <c r="BY91" s="100">
        <v>24245.364705882348</v>
      </c>
      <c r="BZ91" s="100">
        <v>0</v>
      </c>
      <c r="CA91" s="100">
        <v>0</v>
      </c>
      <c r="CB91" s="100">
        <v>6.5664652567975823</v>
      </c>
      <c r="CC91" s="100">
        <v>15081.857401812686</v>
      </c>
      <c r="CD91" s="100">
        <v>3.8949416342412446</v>
      </c>
      <c r="CE91" s="100">
        <v>8945.9019455252892</v>
      </c>
      <c r="CF91" s="100">
        <v>5.674934725848563</v>
      </c>
      <c r="CG91" s="100">
        <v>13034.190078328978</v>
      </c>
      <c r="CH91" s="100">
        <v>0.18313953488372092</v>
      </c>
      <c r="CI91" s="100">
        <v>420.63488372093019</v>
      </c>
      <c r="CJ91" s="100">
        <v>7.5705329153605003</v>
      </c>
      <c r="CK91" s="100">
        <v>17387.999999999996</v>
      </c>
      <c r="CL91" s="100">
        <v>6.8134796238244508</v>
      </c>
      <c r="CM91" s="100">
        <v>15649.199999999997</v>
      </c>
      <c r="CN91" s="100">
        <v>4.4999999999999991</v>
      </c>
      <c r="CO91" s="100">
        <v>10335.599999999997</v>
      </c>
      <c r="CP91" s="100">
        <v>0.2353448275862069</v>
      </c>
      <c r="CQ91" s="100">
        <v>540.54</v>
      </c>
      <c r="CR91" s="100">
        <v>14.995098039215685</v>
      </c>
      <c r="CS91" s="100">
        <v>34440.741176470583</v>
      </c>
      <c r="CT91" s="100">
        <v>5.9242424242424239</v>
      </c>
      <c r="CU91" s="100">
        <v>13606.799999999997</v>
      </c>
    </row>
    <row r="92" spans="2:99">
      <c r="C92" s="99" t="s">
        <v>258</v>
      </c>
      <c r="D92" s="100">
        <v>7.4358836128174444</v>
      </c>
      <c r="E92" s="100">
        <v>10564.903437091025</v>
      </c>
      <c r="F92" s="100">
        <v>10.132315736082614</v>
      </c>
      <c r="G92" s="100">
        <v>14395.994197826178</v>
      </c>
      <c r="H92" s="100">
        <v>3.4898843930635834</v>
      </c>
      <c r="I92" s="100">
        <v>4958.4277456647396</v>
      </c>
      <c r="J92" s="100">
        <v>4.0095785440613021</v>
      </c>
      <c r="K92" s="100">
        <v>5696.8091954022975</v>
      </c>
      <c r="L92" s="100">
        <v>3.9319148936170207</v>
      </c>
      <c r="M92" s="100">
        <v>5586.4646808510624</v>
      </c>
      <c r="N92" s="100">
        <v>0.32033898305084746</v>
      </c>
      <c r="O92" s="100">
        <v>455.13762711864405</v>
      </c>
      <c r="P92" s="100">
        <v>11.02739726027397</v>
      </c>
      <c r="Q92" s="100">
        <v>15667.726027397257</v>
      </c>
      <c r="R92" s="100">
        <v>4.5566037735849045</v>
      </c>
      <c r="S92" s="100">
        <v>6474.0226415094321</v>
      </c>
      <c r="T92" s="100">
        <v>4.8843283582089549</v>
      </c>
      <c r="U92" s="100">
        <v>6939.6537313432827</v>
      </c>
      <c r="V92" s="100">
        <v>0.25070224719101125</v>
      </c>
      <c r="W92" s="100">
        <v>356.19775280898875</v>
      </c>
      <c r="X92" s="100">
        <v>6.2082262210796912</v>
      </c>
      <c r="Y92" s="100">
        <v>8820.6478149100258</v>
      </c>
      <c r="Z92" s="100">
        <v>0</v>
      </c>
      <c r="AA92" s="100">
        <v>0</v>
      </c>
      <c r="AB92" s="100">
        <v>8.4630788485607003</v>
      </c>
      <c r="AC92" s="100">
        <v>12024.342428035043</v>
      </c>
      <c r="AD92" s="100">
        <v>4.1164772727272716</v>
      </c>
      <c r="AE92" s="100">
        <v>5848.6909090909076</v>
      </c>
      <c r="AF92" s="100">
        <v>4.7530864197530862</v>
      </c>
      <c r="AG92" s="100">
        <v>6753.1851851851843</v>
      </c>
      <c r="AH92" s="100">
        <v>4.1825726141078832</v>
      </c>
      <c r="AI92" s="100">
        <v>5942.5991701244802</v>
      </c>
      <c r="AJ92" s="100">
        <v>4.963636363636363</v>
      </c>
      <c r="AK92" s="100">
        <v>7052.3345454545442</v>
      </c>
      <c r="AL92" s="100">
        <v>5.9733333333333327</v>
      </c>
      <c r="AM92" s="100">
        <v>8486.9119999999984</v>
      </c>
      <c r="AN92" s="100">
        <v>4.6893203883495138</v>
      </c>
      <c r="AO92" s="100">
        <v>6662.5864077669894</v>
      </c>
      <c r="AP92" s="100">
        <v>0</v>
      </c>
      <c r="AQ92" s="100">
        <v>0</v>
      </c>
      <c r="AR92" s="100">
        <v>9.7651632970451008</v>
      </c>
      <c r="AS92" s="100">
        <v>13874.344012441679</v>
      </c>
      <c r="AT92" s="100">
        <v>4.8151840490797539</v>
      </c>
      <c r="AU92" s="100">
        <v>6841.4134969325141</v>
      </c>
      <c r="AV92" s="100">
        <v>4.4196428571428568</v>
      </c>
      <c r="AW92" s="100">
        <v>6279.4285714285706</v>
      </c>
      <c r="AX92" s="100">
        <v>4.2832861189801701</v>
      </c>
      <c r="AY92" s="100">
        <v>6085.6929178470255</v>
      </c>
      <c r="AZ92" s="100">
        <v>5.6972477064220177</v>
      </c>
      <c r="BA92" s="100">
        <v>8094.6495412844024</v>
      </c>
      <c r="BB92" s="100">
        <v>0</v>
      </c>
      <c r="BC92" s="100">
        <v>0</v>
      </c>
      <c r="BD92" s="100">
        <v>12.115384615384613</v>
      </c>
      <c r="BE92" s="100">
        <v>17213.538461538457</v>
      </c>
      <c r="BF92" s="100">
        <v>5.6549586776859497</v>
      </c>
      <c r="BG92" s="100">
        <v>8034.5652892561975</v>
      </c>
      <c r="BH92" s="100">
        <v>4.7980132450331121</v>
      </c>
      <c r="BI92" s="100">
        <v>6817.0172185430456</v>
      </c>
      <c r="BJ92" s="100">
        <v>4.9791437980241486</v>
      </c>
      <c r="BK92" s="100">
        <v>7074.36750823271</v>
      </c>
      <c r="BL92" s="100">
        <v>5.180738786279683</v>
      </c>
      <c r="BM92" s="100">
        <v>7360.7936675461733</v>
      </c>
      <c r="BN92" s="100">
        <v>0.17741935483870969</v>
      </c>
      <c r="BO92" s="100">
        <v>252.07741935483872</v>
      </c>
      <c r="BP92" s="100">
        <v>5.4444444444444438</v>
      </c>
      <c r="BQ92" s="100">
        <v>7735.4666666666653</v>
      </c>
      <c r="BR92" s="100">
        <v>3.2239077669902909</v>
      </c>
      <c r="BS92" s="100">
        <v>4580.5281553398054</v>
      </c>
      <c r="BT92" s="100">
        <v>6.8561064087061663</v>
      </c>
      <c r="BU92" s="100">
        <v>9741.1559854897205</v>
      </c>
      <c r="BV92" s="100">
        <v>0</v>
      </c>
      <c r="BW92" s="100">
        <v>0</v>
      </c>
      <c r="BX92" s="100">
        <v>10.55614973262032</v>
      </c>
      <c r="BY92" s="100">
        <v>14998.17754010695</v>
      </c>
      <c r="BZ92" s="100">
        <v>0</v>
      </c>
      <c r="CA92" s="100">
        <v>0</v>
      </c>
      <c r="CB92" s="100">
        <v>7.2960725075528696</v>
      </c>
      <c r="CC92" s="100">
        <v>10366.259818731116</v>
      </c>
      <c r="CD92" s="100">
        <v>3.8949416342412446</v>
      </c>
      <c r="CE92" s="100">
        <v>5533.9330739299603</v>
      </c>
      <c r="CF92" s="100">
        <v>5.9902088772845943</v>
      </c>
      <c r="CG92" s="100">
        <v>8510.8887728459522</v>
      </c>
      <c r="CH92" s="100">
        <v>0.20755813953488372</v>
      </c>
      <c r="CI92" s="100">
        <v>294.89860465116277</v>
      </c>
      <c r="CJ92" s="100">
        <v>8.3275862068965498</v>
      </c>
      <c r="CK92" s="100">
        <v>11831.834482758617</v>
      </c>
      <c r="CL92" s="100">
        <v>6.8134796238244508</v>
      </c>
      <c r="CM92" s="100">
        <v>9680.5918495297792</v>
      </c>
      <c r="CN92" s="100">
        <v>4.4999999999999991</v>
      </c>
      <c r="CO92" s="100">
        <v>6393.5999999999985</v>
      </c>
      <c r="CP92" s="100">
        <v>0.21724137931034482</v>
      </c>
      <c r="CQ92" s="100">
        <v>308.6565517241379</v>
      </c>
      <c r="CR92" s="100">
        <v>15.784313725490195</v>
      </c>
      <c r="CS92" s="100">
        <v>22426.352941176468</v>
      </c>
      <c r="CT92" s="100">
        <v>6.6212121212121202</v>
      </c>
      <c r="CU92" s="100">
        <v>9407.4181818181805</v>
      </c>
    </row>
    <row r="93" spans="2:99">
      <c r="C93" s="99" t="s">
        <v>259</v>
      </c>
      <c r="D93" s="100">
        <v>7.4358836128174444</v>
      </c>
      <c r="E93" s="100">
        <v>13179.360115357638</v>
      </c>
      <c r="F93" s="100">
        <v>10.132315736082614</v>
      </c>
      <c r="G93" s="100">
        <v>17958.516410632823</v>
      </c>
      <c r="H93" s="100">
        <v>3.4898843930635834</v>
      </c>
      <c r="I93" s="100">
        <v>6185.4710982658944</v>
      </c>
      <c r="J93" s="100">
        <v>4.0095785440613021</v>
      </c>
      <c r="K93" s="100">
        <v>7106.5770114942516</v>
      </c>
      <c r="L93" s="100">
        <v>3.6042553191489359</v>
      </c>
      <c r="M93" s="100">
        <v>6388.1821276595738</v>
      </c>
      <c r="N93" s="100">
        <v>0.33813559322033898</v>
      </c>
      <c r="O93" s="100">
        <v>599.31152542372877</v>
      </c>
      <c r="P93" s="100">
        <v>11.762557077625569</v>
      </c>
      <c r="Q93" s="100">
        <v>20847.956164383559</v>
      </c>
      <c r="R93" s="100">
        <v>4.5566037735849045</v>
      </c>
      <c r="S93" s="100">
        <v>8076.1245283018843</v>
      </c>
      <c r="T93" s="100">
        <v>4.5970149253731334</v>
      </c>
      <c r="U93" s="100">
        <v>8147.749253731341</v>
      </c>
      <c r="V93" s="100">
        <v>0.20646067415730338</v>
      </c>
      <c r="W93" s="100">
        <v>365.93089887640446</v>
      </c>
      <c r="X93" s="100">
        <v>6.2082262210796912</v>
      </c>
      <c r="Y93" s="100">
        <v>11003.460154241644</v>
      </c>
      <c r="Z93" s="100">
        <v>0</v>
      </c>
      <c r="AA93" s="100">
        <v>0</v>
      </c>
      <c r="AB93" s="100">
        <v>7.8585732165206501</v>
      </c>
      <c r="AC93" s="100">
        <v>13928.5351689612</v>
      </c>
      <c r="AD93" s="100">
        <v>4.1164772727272716</v>
      </c>
      <c r="AE93" s="100">
        <v>7296.0443181818155</v>
      </c>
      <c r="AF93" s="100">
        <v>4.7530864197530862</v>
      </c>
      <c r="AG93" s="100">
        <v>8424.3703703703686</v>
      </c>
      <c r="AH93" s="100">
        <v>4.1825726141078832</v>
      </c>
      <c r="AI93" s="100">
        <v>7413.1917012448112</v>
      </c>
      <c r="AJ93" s="100">
        <v>5.3454545454545448</v>
      </c>
      <c r="AK93" s="100">
        <v>9474.2836363636343</v>
      </c>
      <c r="AL93" s="100">
        <v>5.9733333333333327</v>
      </c>
      <c r="AM93" s="100">
        <v>10587.135999999999</v>
      </c>
      <c r="AN93" s="100">
        <v>4.3543689320388346</v>
      </c>
      <c r="AO93" s="100">
        <v>7717.6834951456294</v>
      </c>
      <c r="AP93" s="100">
        <v>0</v>
      </c>
      <c r="AQ93" s="100">
        <v>0</v>
      </c>
      <c r="AR93" s="100">
        <v>8.2628304821150831</v>
      </c>
      <c r="AS93" s="100">
        <v>14645.040746500772</v>
      </c>
      <c r="AT93" s="100">
        <v>4.4447852760736195</v>
      </c>
      <c r="AU93" s="100">
        <v>7877.9374233128829</v>
      </c>
      <c r="AV93" s="100">
        <v>4.7142857142857135</v>
      </c>
      <c r="AW93" s="100">
        <v>8355.5999999999985</v>
      </c>
      <c r="AX93" s="100">
        <v>3.9263456090651552</v>
      </c>
      <c r="AY93" s="100">
        <v>6959.0549575070809</v>
      </c>
      <c r="AZ93" s="100">
        <v>6.013761467889907</v>
      </c>
      <c r="BA93" s="100">
        <v>10658.790825688071</v>
      </c>
      <c r="BB93" s="100">
        <v>0</v>
      </c>
      <c r="BC93" s="100">
        <v>0</v>
      </c>
      <c r="BD93" s="100">
        <v>12.692307692307692</v>
      </c>
      <c r="BE93" s="100">
        <v>22495.846153846152</v>
      </c>
      <c r="BF93" s="100">
        <v>5.6549586776859497</v>
      </c>
      <c r="BG93" s="100">
        <v>10022.848760330577</v>
      </c>
      <c r="BH93" s="100">
        <v>4.1582781456953635</v>
      </c>
      <c r="BI93" s="100">
        <v>7370.1321854304615</v>
      </c>
      <c r="BJ93" s="100">
        <v>4.4259055982436877</v>
      </c>
      <c r="BK93" s="100">
        <v>7844.4750823271115</v>
      </c>
      <c r="BL93" s="100">
        <v>5.4854881266490754</v>
      </c>
      <c r="BM93" s="100">
        <v>9722.4791556728196</v>
      </c>
      <c r="BN93" s="100">
        <v>0.20967741935483869</v>
      </c>
      <c r="BO93" s="100">
        <v>371.63225806451607</v>
      </c>
      <c r="BP93" s="100">
        <v>4.6666666666666661</v>
      </c>
      <c r="BQ93" s="100">
        <v>8271.1999999999989</v>
      </c>
      <c r="BR93" s="100">
        <v>3.2239077669902909</v>
      </c>
      <c r="BS93" s="100">
        <v>5714.0541262135912</v>
      </c>
      <c r="BT93" s="100">
        <v>6.8561064087061663</v>
      </c>
      <c r="BU93" s="100">
        <v>12151.762998790808</v>
      </c>
      <c r="BV93" s="100">
        <v>0</v>
      </c>
      <c r="BW93" s="100">
        <v>0</v>
      </c>
      <c r="BX93" s="100">
        <v>10.55614973262032</v>
      </c>
      <c r="BY93" s="100">
        <v>18709.719786096251</v>
      </c>
      <c r="BZ93" s="100">
        <v>0</v>
      </c>
      <c r="CA93" s="100">
        <v>0</v>
      </c>
      <c r="CB93" s="100">
        <v>7.2960725075528696</v>
      </c>
      <c r="CC93" s="100">
        <v>12931.558912386705</v>
      </c>
      <c r="CD93" s="100">
        <v>4.4941634241245128</v>
      </c>
      <c r="CE93" s="100">
        <v>7965.4552529182856</v>
      </c>
      <c r="CF93" s="100">
        <v>5.674934725848563</v>
      </c>
      <c r="CG93" s="100">
        <v>10058.254308093992</v>
      </c>
      <c r="CH93" s="100">
        <v>0.19534883720930232</v>
      </c>
      <c r="CI93" s="100">
        <v>346.23627906976742</v>
      </c>
      <c r="CJ93" s="100">
        <v>8.7061128526645764</v>
      </c>
      <c r="CK93" s="100">
        <v>15430.714420062694</v>
      </c>
      <c r="CL93" s="100">
        <v>7.1920062695924756</v>
      </c>
      <c r="CM93" s="100">
        <v>12747.111912225702</v>
      </c>
      <c r="CN93" s="100">
        <v>4.8</v>
      </c>
      <c r="CO93" s="100">
        <v>8507.5199999999986</v>
      </c>
      <c r="CP93" s="100">
        <v>0.21724137931034482</v>
      </c>
      <c r="CQ93" s="100">
        <v>385.03862068965515</v>
      </c>
      <c r="CR93" s="100">
        <v>18.151960784313722</v>
      </c>
      <c r="CS93" s="100">
        <v>32172.535294117639</v>
      </c>
      <c r="CT93" s="100">
        <v>6.9696969696969688</v>
      </c>
      <c r="CU93" s="100">
        <v>12353.090909090906</v>
      </c>
    </row>
    <row r="94" spans="2:99">
      <c r="C94" s="99" t="s">
        <v>260</v>
      </c>
      <c r="D94" s="100">
        <v>6.7598941934704042</v>
      </c>
      <c r="E94" s="100">
        <v>16191.29857220031</v>
      </c>
      <c r="F94" s="100">
        <v>8.2900765113403203</v>
      </c>
      <c r="G94" s="100">
        <v>19856.391259962333</v>
      </c>
      <c r="H94" s="100">
        <v>3.4898843930635834</v>
      </c>
      <c r="I94" s="100">
        <v>8358.9710982658944</v>
      </c>
      <c r="J94" s="100">
        <v>4.6264367816091942</v>
      </c>
      <c r="K94" s="100">
        <v>11081.241379310341</v>
      </c>
      <c r="L94" s="100">
        <v>3.9319148936170207</v>
      </c>
      <c r="M94" s="100">
        <v>9417.7225531914864</v>
      </c>
      <c r="N94" s="100">
        <v>0.32033898305084746</v>
      </c>
      <c r="O94" s="100">
        <v>767.27593220338974</v>
      </c>
      <c r="P94" s="100">
        <v>11.02739726027397</v>
      </c>
      <c r="Q94" s="100">
        <v>26412.821917808211</v>
      </c>
      <c r="R94" s="100">
        <v>4.1423670668953685</v>
      </c>
      <c r="S94" s="100">
        <v>9921.7975986277852</v>
      </c>
      <c r="T94" s="100">
        <v>4.5970149253731334</v>
      </c>
      <c r="U94" s="100">
        <v>11010.770149253729</v>
      </c>
      <c r="V94" s="100">
        <v>0.1917134831460674</v>
      </c>
      <c r="W94" s="100">
        <v>459.19213483146058</v>
      </c>
      <c r="X94" s="100">
        <v>5.5874035989717212</v>
      </c>
      <c r="Y94" s="100">
        <v>13382.949100257065</v>
      </c>
      <c r="Z94" s="100">
        <v>0</v>
      </c>
      <c r="AA94" s="100">
        <v>0</v>
      </c>
      <c r="AB94" s="100">
        <v>9.0675844806007504</v>
      </c>
      <c r="AC94" s="100">
        <v>21718.678347934914</v>
      </c>
      <c r="AD94" s="100">
        <v>3.4303977272727266</v>
      </c>
      <c r="AE94" s="100">
        <v>8216.4886363636342</v>
      </c>
      <c r="AF94" s="100">
        <v>4.1193415637860076</v>
      </c>
      <c r="AG94" s="100">
        <v>9866.6469135802454</v>
      </c>
      <c r="AH94" s="100">
        <v>3.8340248962655599</v>
      </c>
      <c r="AI94" s="100">
        <v>9183.2564315352683</v>
      </c>
      <c r="AJ94" s="100">
        <v>4.1999999999999993</v>
      </c>
      <c r="AK94" s="100">
        <v>10059.839999999998</v>
      </c>
      <c r="AL94" s="100">
        <v>4.8533333333333335</v>
      </c>
      <c r="AM94" s="100">
        <v>11624.704</v>
      </c>
      <c r="AN94" s="100">
        <v>4.6893203883495138</v>
      </c>
      <c r="AO94" s="100">
        <v>11231.860194174755</v>
      </c>
      <c r="AP94" s="100">
        <v>0</v>
      </c>
      <c r="AQ94" s="100">
        <v>0</v>
      </c>
      <c r="AR94" s="100">
        <v>8.2628304821150831</v>
      </c>
      <c r="AS94" s="100">
        <v>19791.131570762045</v>
      </c>
      <c r="AT94" s="100">
        <v>4.0743865030674842</v>
      </c>
      <c r="AU94" s="100">
        <v>9758.970552147237</v>
      </c>
      <c r="AV94" s="100">
        <v>4.4196428571428568</v>
      </c>
      <c r="AW94" s="100">
        <v>10585.928571428569</v>
      </c>
      <c r="AX94" s="100">
        <v>4.2832861189801701</v>
      </c>
      <c r="AY94" s="100">
        <v>10259.326912181303</v>
      </c>
      <c r="AZ94" s="100">
        <v>5.6972477064220177</v>
      </c>
      <c r="BA94" s="100">
        <v>13646.047706422016</v>
      </c>
      <c r="BB94" s="100">
        <v>0</v>
      </c>
      <c r="BC94" s="100">
        <v>0</v>
      </c>
      <c r="BD94" s="100">
        <v>10.96153846153846</v>
      </c>
      <c r="BE94" s="100">
        <v>26255.076923076918</v>
      </c>
      <c r="BF94" s="100">
        <v>5.322314049586776</v>
      </c>
      <c r="BG94" s="100">
        <v>12748.006611570245</v>
      </c>
      <c r="BH94" s="100">
        <v>4.1582781456953635</v>
      </c>
      <c r="BI94" s="100">
        <v>9959.907814569533</v>
      </c>
      <c r="BJ94" s="100">
        <v>4.7025246981339182</v>
      </c>
      <c r="BK94" s="100">
        <v>11263.487156970359</v>
      </c>
      <c r="BL94" s="100">
        <v>5.4854881266490754</v>
      </c>
      <c r="BM94" s="100">
        <v>13138.841160949863</v>
      </c>
      <c r="BN94" s="100">
        <v>0.19354838709677419</v>
      </c>
      <c r="BO94" s="100">
        <v>463.58709677419353</v>
      </c>
      <c r="BP94" s="100">
        <v>4.2777777777777768</v>
      </c>
      <c r="BQ94" s="100">
        <v>10246.13333333333</v>
      </c>
      <c r="BR94" s="100">
        <v>3.2239077669902909</v>
      </c>
      <c r="BS94" s="100">
        <v>7721.9038834951443</v>
      </c>
      <c r="BT94" s="100">
        <v>6.2847642079806514</v>
      </c>
      <c r="BU94" s="100">
        <v>15053.267230955254</v>
      </c>
      <c r="BV94" s="100">
        <v>0</v>
      </c>
      <c r="BW94" s="100">
        <v>0</v>
      </c>
      <c r="BX94" s="100">
        <v>9.6764705882352935</v>
      </c>
      <c r="BY94" s="100">
        <v>23177.082352941172</v>
      </c>
      <c r="BZ94" s="100">
        <v>0</v>
      </c>
      <c r="CA94" s="100">
        <v>0</v>
      </c>
      <c r="CB94" s="100">
        <v>6.9312688821752255</v>
      </c>
      <c r="CC94" s="100">
        <v>16601.775226586098</v>
      </c>
      <c r="CD94" s="100">
        <v>3.5953307392996106</v>
      </c>
      <c r="CE94" s="100">
        <v>8611.5361867704269</v>
      </c>
      <c r="CF94" s="100">
        <v>5.3596605744125316</v>
      </c>
      <c r="CG94" s="100">
        <v>12837.459007832895</v>
      </c>
      <c r="CH94" s="100">
        <v>0.18313953488372092</v>
      </c>
      <c r="CI94" s="100">
        <v>438.65581395348835</v>
      </c>
      <c r="CJ94" s="100">
        <v>8.7061128526645764</v>
      </c>
      <c r="CK94" s="100">
        <v>20852.881504702193</v>
      </c>
      <c r="CL94" s="100">
        <v>6.8134796238244508</v>
      </c>
      <c r="CM94" s="100">
        <v>16319.646394984324</v>
      </c>
      <c r="CN94" s="100">
        <v>4.8</v>
      </c>
      <c r="CO94" s="100">
        <v>11496.96</v>
      </c>
      <c r="CP94" s="100">
        <v>0.21724137931034482</v>
      </c>
      <c r="CQ94" s="100">
        <v>520.33655172413785</v>
      </c>
      <c r="CR94" s="100">
        <v>14.995098039215685</v>
      </c>
      <c r="CS94" s="100">
        <v>35916.25882352941</v>
      </c>
      <c r="CT94" s="100">
        <v>5.9242424242424239</v>
      </c>
      <c r="CU94" s="100">
        <v>14189.745454545453</v>
      </c>
    </row>
    <row r="95" spans="2:99">
      <c r="B95" s="99" t="s">
        <v>132</v>
      </c>
      <c r="C95" s="99" t="s">
        <v>261</v>
      </c>
      <c r="D95" s="100">
        <v>12.843798967593766</v>
      </c>
      <c r="E95" s="100">
        <v>22255.734851046476</v>
      </c>
      <c r="F95" s="100">
        <v>11.974554960824907</v>
      </c>
      <c r="G95" s="100">
        <v>20749.508836117398</v>
      </c>
      <c r="H95" s="100">
        <v>5.9328034682080926</v>
      </c>
      <c r="I95" s="100">
        <v>10280.361849710982</v>
      </c>
      <c r="J95" s="100">
        <v>5.2432950191570873</v>
      </c>
      <c r="K95" s="100">
        <v>9085.5816091954002</v>
      </c>
      <c r="L95" s="100">
        <v>5.2425531914893613</v>
      </c>
      <c r="M95" s="100">
        <v>9084.296170212765</v>
      </c>
      <c r="N95" s="100">
        <v>0.2135593220338983</v>
      </c>
      <c r="O95" s="100">
        <v>370.05559322033895</v>
      </c>
      <c r="P95" s="100">
        <v>12.497716894977167</v>
      </c>
      <c r="Q95" s="100">
        <v>21656.043835616434</v>
      </c>
      <c r="R95" s="100">
        <v>5.7993138936535154</v>
      </c>
      <c r="S95" s="100">
        <v>10049.051114922811</v>
      </c>
      <c r="T95" s="100">
        <v>4.3097014925373127</v>
      </c>
      <c r="U95" s="100">
        <v>7467.8507462686557</v>
      </c>
      <c r="V95" s="100">
        <v>0.25070224719101125</v>
      </c>
      <c r="W95" s="100">
        <v>434.41685393258427</v>
      </c>
      <c r="X95" s="100">
        <v>8.0706940874035968</v>
      </c>
      <c r="Y95" s="100">
        <v>13984.898714652953</v>
      </c>
      <c r="Z95" s="100">
        <v>0</v>
      </c>
      <c r="AA95" s="100">
        <v>0</v>
      </c>
      <c r="AB95" s="100">
        <v>10.276595744680849</v>
      </c>
      <c r="AC95" s="100">
        <v>17807.285106382973</v>
      </c>
      <c r="AD95" s="100">
        <v>4.8025568181818175</v>
      </c>
      <c r="AE95" s="100">
        <v>8321.870454545453</v>
      </c>
      <c r="AF95" s="100">
        <v>4.7530864197530862</v>
      </c>
      <c r="AG95" s="100">
        <v>8236.1481481481478</v>
      </c>
      <c r="AH95" s="100">
        <v>4.1825726141078832</v>
      </c>
      <c r="AI95" s="100">
        <v>7247.5618257261394</v>
      </c>
      <c r="AJ95" s="100">
        <v>6.4909090909090903</v>
      </c>
      <c r="AK95" s="100">
        <v>11247.447272727271</v>
      </c>
      <c r="AL95" s="100">
        <v>7.0933333333333328</v>
      </c>
      <c r="AM95" s="100">
        <v>12291.328</v>
      </c>
      <c r="AN95" s="100">
        <v>4.6893203883495138</v>
      </c>
      <c r="AO95" s="100">
        <v>8125.654368932037</v>
      </c>
      <c r="AP95" s="100">
        <v>0</v>
      </c>
      <c r="AQ95" s="100">
        <v>0</v>
      </c>
      <c r="AR95" s="100">
        <v>8.2628304821150831</v>
      </c>
      <c r="AS95" s="100">
        <v>14317.832659409016</v>
      </c>
      <c r="AT95" s="100">
        <v>4.8151840490797539</v>
      </c>
      <c r="AU95" s="100">
        <v>8343.7509202453966</v>
      </c>
      <c r="AV95" s="100">
        <v>5.0089285714285712</v>
      </c>
      <c r="AW95" s="100">
        <v>8679.4714285714272</v>
      </c>
      <c r="AX95" s="100">
        <v>5.3541076487252122</v>
      </c>
      <c r="AY95" s="100">
        <v>9277.5977337110471</v>
      </c>
      <c r="AZ95" s="100">
        <v>5.0642201834862384</v>
      </c>
      <c r="BA95" s="100">
        <v>8775.2807339449537</v>
      </c>
      <c r="BB95" s="100">
        <v>0</v>
      </c>
      <c r="BC95" s="100">
        <v>0</v>
      </c>
      <c r="BD95" s="100">
        <v>6.9230769230769225</v>
      </c>
      <c r="BE95" s="100">
        <v>11996.307692307691</v>
      </c>
      <c r="BF95" s="100">
        <v>4.6570247933884295</v>
      </c>
      <c r="BG95" s="100">
        <v>8069.6925619834701</v>
      </c>
      <c r="BH95" s="100">
        <v>3.1986754966887414</v>
      </c>
      <c r="BI95" s="100">
        <v>5542.6649006622511</v>
      </c>
      <c r="BJ95" s="100">
        <v>4.9791437980241486</v>
      </c>
      <c r="BK95" s="100">
        <v>8627.8603732162446</v>
      </c>
      <c r="BL95" s="100">
        <v>3.6569920844327175</v>
      </c>
      <c r="BM95" s="100">
        <v>6336.8358839050125</v>
      </c>
      <c r="BN95" s="100">
        <v>0.29032258064516131</v>
      </c>
      <c r="BO95" s="100">
        <v>503.07096774193553</v>
      </c>
      <c r="BP95" s="100">
        <v>3.888888888888888</v>
      </c>
      <c r="BQ95" s="100">
        <v>6738.6666666666652</v>
      </c>
      <c r="BR95" s="100">
        <v>4.6893203883495138</v>
      </c>
      <c r="BS95" s="100">
        <v>8125.654368932037</v>
      </c>
      <c r="BT95" s="100">
        <v>10.28415961305925</v>
      </c>
      <c r="BU95" s="100">
        <v>17820.391777509067</v>
      </c>
      <c r="BV95" s="100">
        <v>0</v>
      </c>
      <c r="BW95" s="100">
        <v>0</v>
      </c>
      <c r="BX95" s="100">
        <v>9.6764705882352935</v>
      </c>
      <c r="BY95" s="100">
        <v>16767.388235294115</v>
      </c>
      <c r="BZ95" s="100">
        <v>0</v>
      </c>
      <c r="CA95" s="100">
        <v>0</v>
      </c>
      <c r="CB95" s="100">
        <v>4.012839879154078</v>
      </c>
      <c r="CC95" s="100">
        <v>6953.4489425981865</v>
      </c>
      <c r="CD95" s="100">
        <v>3.295719844357976</v>
      </c>
      <c r="CE95" s="100">
        <v>5710.8233463035003</v>
      </c>
      <c r="CF95" s="100">
        <v>4.7291122715404699</v>
      </c>
      <c r="CG95" s="100">
        <v>8194.6057441253251</v>
      </c>
      <c r="CH95" s="100">
        <v>0.20755813953488372</v>
      </c>
      <c r="CI95" s="100">
        <v>359.65674418604652</v>
      </c>
      <c r="CJ95" s="100">
        <v>4.1637931034482749</v>
      </c>
      <c r="CK95" s="100">
        <v>7215.0206896551708</v>
      </c>
      <c r="CL95" s="100">
        <v>4.5423197492163006</v>
      </c>
      <c r="CM95" s="100">
        <v>7870.931661442005</v>
      </c>
      <c r="CN95" s="100">
        <v>3.5999999999999996</v>
      </c>
      <c r="CO95" s="100">
        <v>6238.079999999999</v>
      </c>
      <c r="CP95" s="100">
        <v>0.2353448275862069</v>
      </c>
      <c r="CQ95" s="100">
        <v>407.80551724137928</v>
      </c>
      <c r="CR95" s="100">
        <v>7.8921568627450975</v>
      </c>
      <c r="CS95" s="100">
        <v>13675.529411764704</v>
      </c>
      <c r="CT95" s="100">
        <v>4.8787878787878789</v>
      </c>
      <c r="CU95" s="100">
        <v>8453.9636363636364</v>
      </c>
    </row>
    <row r="96" spans="2:99">
      <c r="C96" s="99" t="s">
        <v>262</v>
      </c>
      <c r="D96" s="100">
        <v>14.195777806287849</v>
      </c>
      <c r="E96" s="100">
        <v>11685.964290136157</v>
      </c>
      <c r="F96" s="100">
        <v>12.895674573196054</v>
      </c>
      <c r="G96" s="100">
        <v>10615.719308654991</v>
      </c>
      <c r="H96" s="100">
        <v>6.6307803468208082</v>
      </c>
      <c r="I96" s="100">
        <v>5458.4583815028891</v>
      </c>
      <c r="J96" s="100">
        <v>5.2432950191570873</v>
      </c>
      <c r="K96" s="100">
        <v>4316.2804597701142</v>
      </c>
      <c r="L96" s="100">
        <v>5.2425531914893613</v>
      </c>
      <c r="M96" s="100">
        <v>4315.6697872340419</v>
      </c>
      <c r="N96" s="100">
        <v>0.2135593220338983</v>
      </c>
      <c r="O96" s="100">
        <v>175.80203389830507</v>
      </c>
      <c r="P96" s="100">
        <v>12.497716894977167</v>
      </c>
      <c r="Q96" s="100">
        <v>10288.120547945202</v>
      </c>
      <c r="R96" s="100">
        <v>7.0420240137221262</v>
      </c>
      <c r="S96" s="100">
        <v>5796.9941680960537</v>
      </c>
      <c r="T96" s="100">
        <v>5.1716417910447756</v>
      </c>
      <c r="U96" s="100">
        <v>4257.295522388059</v>
      </c>
      <c r="V96" s="100">
        <v>0.23595505617977527</v>
      </c>
      <c r="W96" s="100">
        <v>194.238202247191</v>
      </c>
      <c r="X96" s="100">
        <v>9.3123393316195369</v>
      </c>
      <c r="Y96" s="100">
        <v>7665.917737789202</v>
      </c>
      <c r="Z96" s="100">
        <v>0</v>
      </c>
      <c r="AA96" s="100">
        <v>0</v>
      </c>
      <c r="AB96" s="100">
        <v>12.694618272841049</v>
      </c>
      <c r="AC96" s="100">
        <v>10450.20976220275</v>
      </c>
      <c r="AD96" s="100">
        <v>5.8316761363636358</v>
      </c>
      <c r="AE96" s="100">
        <v>4800.6357954545447</v>
      </c>
      <c r="AF96" s="100">
        <v>4.7530864197530862</v>
      </c>
      <c r="AG96" s="100">
        <v>3912.7407407407404</v>
      </c>
      <c r="AH96" s="100">
        <v>5.228215767634854</v>
      </c>
      <c r="AI96" s="100">
        <v>4303.8672199170114</v>
      </c>
      <c r="AJ96" s="100">
        <v>7.254545454545454</v>
      </c>
      <c r="AK96" s="100">
        <v>5971.9418181818173</v>
      </c>
      <c r="AL96" s="100">
        <v>7.4666666666666659</v>
      </c>
      <c r="AM96" s="100">
        <v>6146.5599999999986</v>
      </c>
      <c r="AN96" s="100">
        <v>4.6893203883495138</v>
      </c>
      <c r="AO96" s="100">
        <v>3860.2485436893194</v>
      </c>
      <c r="AP96" s="100">
        <v>0</v>
      </c>
      <c r="AQ96" s="100">
        <v>0</v>
      </c>
      <c r="AR96" s="100">
        <v>9.0139968895800937</v>
      </c>
      <c r="AS96" s="100">
        <v>7420.3222395023322</v>
      </c>
      <c r="AT96" s="100">
        <v>4.4447852760736195</v>
      </c>
      <c r="AU96" s="100">
        <v>3658.9472392638031</v>
      </c>
      <c r="AV96" s="100">
        <v>5.0089285714285712</v>
      </c>
      <c r="AW96" s="100">
        <v>4123.3499999999995</v>
      </c>
      <c r="AX96" s="100">
        <v>5.3541076487252122</v>
      </c>
      <c r="AY96" s="100">
        <v>4407.501416430594</v>
      </c>
      <c r="AZ96" s="100">
        <v>5.3807339449541276</v>
      </c>
      <c r="BA96" s="100">
        <v>4429.4201834862379</v>
      </c>
      <c r="BB96" s="100">
        <v>0</v>
      </c>
      <c r="BC96" s="100">
        <v>0</v>
      </c>
      <c r="BD96" s="100">
        <v>7.4999999999999991</v>
      </c>
      <c r="BE96" s="100">
        <v>6173.9999999999991</v>
      </c>
      <c r="BF96" s="100">
        <v>4.3243801652892557</v>
      </c>
      <c r="BG96" s="100">
        <v>3559.8297520661149</v>
      </c>
      <c r="BH96" s="100">
        <v>3.1986754966887414</v>
      </c>
      <c r="BI96" s="100">
        <v>2633.1496688741718</v>
      </c>
      <c r="BJ96" s="100">
        <v>4.9791437980241486</v>
      </c>
      <c r="BK96" s="100">
        <v>4098.8311745334786</v>
      </c>
      <c r="BL96" s="100">
        <v>3.3522427440633242</v>
      </c>
      <c r="BM96" s="100">
        <v>2759.5662269129284</v>
      </c>
      <c r="BN96" s="100">
        <v>0.32258064516129031</v>
      </c>
      <c r="BO96" s="100">
        <v>265.54838709677415</v>
      </c>
      <c r="BP96" s="100">
        <v>3.888888888888888</v>
      </c>
      <c r="BQ96" s="100">
        <v>3201.3333333333321</v>
      </c>
      <c r="BR96" s="100">
        <v>4.9824029126213594</v>
      </c>
      <c r="BS96" s="100">
        <v>4101.5140776699027</v>
      </c>
      <c r="BT96" s="100">
        <v>9.7128174123337345</v>
      </c>
      <c r="BU96" s="100">
        <v>7995.5912938331294</v>
      </c>
      <c r="BV96" s="100">
        <v>0</v>
      </c>
      <c r="BW96" s="100">
        <v>0</v>
      </c>
      <c r="BX96" s="100">
        <v>10.55614973262032</v>
      </c>
      <c r="BY96" s="100">
        <v>8689.8224598930465</v>
      </c>
      <c r="BZ96" s="100">
        <v>0</v>
      </c>
      <c r="CA96" s="100">
        <v>0</v>
      </c>
      <c r="CB96" s="100">
        <v>4.3776435045317221</v>
      </c>
      <c r="CC96" s="100">
        <v>3603.6761329305132</v>
      </c>
      <c r="CD96" s="100">
        <v>3.5953307392996106</v>
      </c>
      <c r="CE96" s="100">
        <v>2959.6762645914391</v>
      </c>
      <c r="CF96" s="100">
        <v>4.7291122715404699</v>
      </c>
      <c r="CG96" s="100">
        <v>3893.0052219321146</v>
      </c>
      <c r="CH96" s="100">
        <v>0.19534883720930232</v>
      </c>
      <c r="CI96" s="100">
        <v>160.81116279069767</v>
      </c>
      <c r="CJ96" s="100">
        <v>4.5423197492163006</v>
      </c>
      <c r="CK96" s="100">
        <v>3739.2376175548584</v>
      </c>
      <c r="CL96" s="100">
        <v>4.1637931034482749</v>
      </c>
      <c r="CM96" s="100">
        <v>3427.6344827586195</v>
      </c>
      <c r="CN96" s="100">
        <v>3.899999999999999</v>
      </c>
      <c r="CO96" s="100">
        <v>3210.4799999999991</v>
      </c>
      <c r="CP96" s="100">
        <v>0.25344827586206897</v>
      </c>
      <c r="CQ96" s="100">
        <v>208.63862068965517</v>
      </c>
      <c r="CR96" s="100">
        <v>8.6813725490196063</v>
      </c>
      <c r="CS96" s="100">
        <v>7146.5058823529389</v>
      </c>
      <c r="CT96" s="100">
        <v>4.8787878787878789</v>
      </c>
      <c r="CU96" s="100">
        <v>4016.2181818181816</v>
      </c>
    </row>
    <row r="97" spans="2:99">
      <c r="C97" s="99" t="s">
        <v>263</v>
      </c>
      <c r="D97" s="100">
        <v>12.167809548246728</v>
      </c>
      <c r="E97" s="100">
        <v>22252.490101833617</v>
      </c>
      <c r="F97" s="100">
        <v>12.895674573196054</v>
      </c>
      <c r="G97" s="100">
        <v>23583.609659460944</v>
      </c>
      <c r="H97" s="100">
        <v>6.2817919075144504</v>
      </c>
      <c r="I97" s="100">
        <v>11488.141040462426</v>
      </c>
      <c r="J97" s="100">
        <v>5.2432950191570873</v>
      </c>
      <c r="K97" s="100">
        <v>9588.9379310344812</v>
      </c>
      <c r="L97" s="100">
        <v>5.2425531914893613</v>
      </c>
      <c r="M97" s="100">
        <v>9587.5812765957435</v>
      </c>
      <c r="N97" s="100">
        <v>0.2135593220338983</v>
      </c>
      <c r="O97" s="100">
        <v>390.55728813559318</v>
      </c>
      <c r="P97" s="100">
        <v>11.02739726027397</v>
      </c>
      <c r="Q97" s="100">
        <v>20166.904109589035</v>
      </c>
      <c r="R97" s="100">
        <v>6.2135506003430523</v>
      </c>
      <c r="S97" s="100">
        <v>11363.341337907374</v>
      </c>
      <c r="T97" s="100">
        <v>4.8843283582089549</v>
      </c>
      <c r="U97" s="100">
        <v>8932.4597014925366</v>
      </c>
      <c r="V97" s="100">
        <v>0.25070224719101125</v>
      </c>
      <c r="W97" s="100">
        <v>458.48426966292135</v>
      </c>
      <c r="X97" s="100">
        <v>8.0706940874035968</v>
      </c>
      <c r="Y97" s="100">
        <v>14759.685347043698</v>
      </c>
      <c r="Z97" s="100">
        <v>0</v>
      </c>
      <c r="AA97" s="100">
        <v>0</v>
      </c>
      <c r="AB97" s="100">
        <v>10.276595744680849</v>
      </c>
      <c r="AC97" s="100">
        <v>18793.838297872335</v>
      </c>
      <c r="AD97" s="100">
        <v>5.1455965909090899</v>
      </c>
      <c r="AE97" s="100">
        <v>9410.2670454545441</v>
      </c>
      <c r="AF97" s="100">
        <v>4.4362139917695469</v>
      </c>
      <c r="AG97" s="100">
        <v>8112.9481481481471</v>
      </c>
      <c r="AH97" s="100">
        <v>4.1825726141078832</v>
      </c>
      <c r="AI97" s="100">
        <v>7649.0887966804967</v>
      </c>
      <c r="AJ97" s="100">
        <v>6.4909090909090903</v>
      </c>
      <c r="AK97" s="100">
        <v>11870.574545454545</v>
      </c>
      <c r="AL97" s="100">
        <v>7.0933333333333328</v>
      </c>
      <c r="AM97" s="100">
        <v>12972.287999999999</v>
      </c>
      <c r="AN97" s="100">
        <v>4.6893203883495138</v>
      </c>
      <c r="AO97" s="100">
        <v>8575.8291262135899</v>
      </c>
      <c r="AP97" s="100">
        <v>0</v>
      </c>
      <c r="AQ97" s="100">
        <v>0</v>
      </c>
      <c r="AR97" s="100">
        <v>7.5116640746500769</v>
      </c>
      <c r="AS97" s="100">
        <v>13737.33125972006</v>
      </c>
      <c r="AT97" s="100">
        <v>4.4447852760736195</v>
      </c>
      <c r="AU97" s="100">
        <v>8128.6233128834356</v>
      </c>
      <c r="AV97" s="100">
        <v>4.7142857142857135</v>
      </c>
      <c r="AW97" s="100">
        <v>8621.4857142857127</v>
      </c>
      <c r="AX97" s="100">
        <v>4.9971671388101973</v>
      </c>
      <c r="AY97" s="100">
        <v>9138.8192634560892</v>
      </c>
      <c r="AZ97" s="100">
        <v>5.3807339449541276</v>
      </c>
      <c r="BA97" s="100">
        <v>9840.2862385321077</v>
      </c>
      <c r="BB97" s="100">
        <v>0</v>
      </c>
      <c r="BC97" s="100">
        <v>0</v>
      </c>
      <c r="BD97" s="100">
        <v>7.4999999999999991</v>
      </c>
      <c r="BE97" s="100">
        <v>13715.999999999998</v>
      </c>
      <c r="BF97" s="100">
        <v>4.3243801652892557</v>
      </c>
      <c r="BG97" s="100">
        <v>7908.4264462809906</v>
      </c>
      <c r="BH97" s="100">
        <v>3.1986754966887414</v>
      </c>
      <c r="BI97" s="100">
        <v>5849.7377483443697</v>
      </c>
      <c r="BJ97" s="100">
        <v>5.5323819978046105</v>
      </c>
      <c r="BK97" s="100">
        <v>10117.620197585071</v>
      </c>
      <c r="BL97" s="100">
        <v>3.3522427440633242</v>
      </c>
      <c r="BM97" s="100">
        <v>6130.5815303430072</v>
      </c>
      <c r="BN97" s="100">
        <v>0.27419354838709675</v>
      </c>
      <c r="BO97" s="100">
        <v>501.44516129032252</v>
      </c>
      <c r="BP97" s="100">
        <v>3.4999999999999996</v>
      </c>
      <c r="BQ97" s="100">
        <v>6400.7999999999993</v>
      </c>
      <c r="BR97" s="100">
        <v>4.3962378640776691</v>
      </c>
      <c r="BS97" s="100">
        <v>8039.8398058252415</v>
      </c>
      <c r="BT97" s="100">
        <v>9.7128174123337345</v>
      </c>
      <c r="BU97" s="100">
        <v>17762.800483675932</v>
      </c>
      <c r="BV97" s="100">
        <v>0</v>
      </c>
      <c r="BW97" s="100">
        <v>0</v>
      </c>
      <c r="BX97" s="100">
        <v>8.7967914438502675</v>
      </c>
      <c r="BY97" s="100">
        <v>16087.572192513369</v>
      </c>
      <c r="BZ97" s="100">
        <v>0</v>
      </c>
      <c r="CA97" s="100">
        <v>0</v>
      </c>
      <c r="CB97" s="100">
        <v>4.3776435045317221</v>
      </c>
      <c r="CC97" s="100">
        <v>8005.8344410876134</v>
      </c>
      <c r="CD97" s="100">
        <v>3.295719844357976</v>
      </c>
      <c r="CE97" s="100">
        <v>6027.2124513618664</v>
      </c>
      <c r="CF97" s="100">
        <v>4.0985639686684072</v>
      </c>
      <c r="CG97" s="100">
        <v>7495.4537859007833</v>
      </c>
      <c r="CH97" s="100">
        <v>0.19534883720930232</v>
      </c>
      <c r="CI97" s="100">
        <v>357.25395348837208</v>
      </c>
      <c r="CJ97" s="100">
        <v>3.4067398119122254</v>
      </c>
      <c r="CK97" s="100">
        <v>6230.2457680250773</v>
      </c>
      <c r="CL97" s="100">
        <v>4.9208463949843253</v>
      </c>
      <c r="CM97" s="100">
        <v>8999.2438871473332</v>
      </c>
      <c r="CN97" s="100">
        <v>3.5999999999999996</v>
      </c>
      <c r="CO97" s="100">
        <v>6583.6799999999994</v>
      </c>
      <c r="CP97" s="100">
        <v>0.27155172413793105</v>
      </c>
      <c r="CQ97" s="100">
        <v>496.6137931034483</v>
      </c>
      <c r="CR97" s="100">
        <v>7.8921568627450975</v>
      </c>
      <c r="CS97" s="100">
        <v>14433.176470588234</v>
      </c>
      <c r="CT97" s="100">
        <v>4.5303030303030303</v>
      </c>
      <c r="CU97" s="100">
        <v>8285.0181818181809</v>
      </c>
    </row>
    <row r="98" spans="2:99">
      <c r="C98" s="99" t="s">
        <v>264</v>
      </c>
      <c r="D98" s="100">
        <v>11.491820128899688</v>
      </c>
      <c r="E98" s="100">
        <v>14521.063914877644</v>
      </c>
      <c r="F98" s="100">
        <v>12.895674573196054</v>
      </c>
      <c r="G98" s="100">
        <v>16294.974390690533</v>
      </c>
      <c r="H98" s="100">
        <v>5.9328034682080926</v>
      </c>
      <c r="I98" s="100">
        <v>7496.6904624277449</v>
      </c>
      <c r="J98" s="100">
        <v>5.8601532567049803</v>
      </c>
      <c r="K98" s="100">
        <v>7404.8896551724129</v>
      </c>
      <c r="L98" s="100">
        <v>4.914893617021276</v>
      </c>
      <c r="M98" s="100">
        <v>6210.4595744680837</v>
      </c>
      <c r="N98" s="100">
        <v>0.23135593220338982</v>
      </c>
      <c r="O98" s="100">
        <v>292.34135593220333</v>
      </c>
      <c r="P98" s="100">
        <v>12.497716894977167</v>
      </c>
      <c r="Q98" s="100">
        <v>15792.115068493147</v>
      </c>
      <c r="R98" s="100">
        <v>7.0420240137221262</v>
      </c>
      <c r="S98" s="100">
        <v>8898.3015437392787</v>
      </c>
      <c r="T98" s="100">
        <v>4.5970149253731334</v>
      </c>
      <c r="U98" s="100">
        <v>5808.788059701491</v>
      </c>
      <c r="V98" s="100">
        <v>0.2654494382022472</v>
      </c>
      <c r="W98" s="100">
        <v>335.42191011235951</v>
      </c>
      <c r="X98" s="100">
        <v>7.4498714652956286</v>
      </c>
      <c r="Y98" s="100">
        <v>9413.657583547556</v>
      </c>
      <c r="Z98" s="100">
        <v>0</v>
      </c>
      <c r="AA98" s="100">
        <v>0</v>
      </c>
      <c r="AB98" s="100">
        <v>11.485607008760951</v>
      </c>
      <c r="AC98" s="100">
        <v>14513.213016270336</v>
      </c>
      <c r="AD98" s="100">
        <v>5.8316761363636358</v>
      </c>
      <c r="AE98" s="100">
        <v>7368.9059659090899</v>
      </c>
      <c r="AF98" s="100">
        <v>4.7530864197530862</v>
      </c>
      <c r="AG98" s="100">
        <v>6005.9999999999991</v>
      </c>
      <c r="AH98" s="100">
        <v>4.8796680497925307</v>
      </c>
      <c r="AI98" s="100">
        <v>6165.9485477178414</v>
      </c>
      <c r="AJ98" s="100">
        <v>7.254545454545454</v>
      </c>
      <c r="AK98" s="100">
        <v>9166.8436363636356</v>
      </c>
      <c r="AL98" s="100">
        <v>6.3466666666666658</v>
      </c>
      <c r="AM98" s="100">
        <v>8019.6479999999983</v>
      </c>
      <c r="AN98" s="100">
        <v>4.6893203883495138</v>
      </c>
      <c r="AO98" s="100">
        <v>5925.4252427184456</v>
      </c>
      <c r="AP98" s="100">
        <v>0</v>
      </c>
      <c r="AQ98" s="100">
        <v>0</v>
      </c>
      <c r="AR98" s="100">
        <v>7.5116640746500769</v>
      </c>
      <c r="AS98" s="100">
        <v>9491.7387247278366</v>
      </c>
      <c r="AT98" s="100">
        <v>5.1855828220858893</v>
      </c>
      <c r="AU98" s="100">
        <v>6552.5024539877295</v>
      </c>
      <c r="AV98" s="100">
        <v>5.3035714285714279</v>
      </c>
      <c r="AW98" s="100">
        <v>6701.5928571428558</v>
      </c>
      <c r="AX98" s="100">
        <v>5.7110481586402262</v>
      </c>
      <c r="AY98" s="100">
        <v>7216.4804532577891</v>
      </c>
      <c r="AZ98" s="100">
        <v>5.6972477064220177</v>
      </c>
      <c r="BA98" s="100">
        <v>7199.0422018348609</v>
      </c>
      <c r="BB98" s="100">
        <v>0</v>
      </c>
      <c r="BC98" s="100">
        <v>0</v>
      </c>
      <c r="BD98" s="100">
        <v>8.6538461538461533</v>
      </c>
      <c r="BE98" s="100">
        <v>10934.999999999998</v>
      </c>
      <c r="BF98" s="100">
        <v>4.3243801652892557</v>
      </c>
      <c r="BG98" s="100">
        <v>5464.2867768595033</v>
      </c>
      <c r="BH98" s="100">
        <v>2.8788079470198675</v>
      </c>
      <c r="BI98" s="100">
        <v>3637.6617218543042</v>
      </c>
      <c r="BJ98" s="100">
        <v>5.2557628979143791</v>
      </c>
      <c r="BK98" s="100">
        <v>6641.1819978046087</v>
      </c>
      <c r="BL98" s="100">
        <v>3.3522427440633242</v>
      </c>
      <c r="BM98" s="100">
        <v>4235.8939313984165</v>
      </c>
      <c r="BN98" s="100">
        <v>0.30645161290322581</v>
      </c>
      <c r="BO98" s="100">
        <v>387.23225806451609</v>
      </c>
      <c r="BP98" s="100">
        <v>4.2777777777777768</v>
      </c>
      <c r="BQ98" s="100">
        <v>5405.3999999999987</v>
      </c>
      <c r="BR98" s="100">
        <v>5.2754854368932032</v>
      </c>
      <c r="BS98" s="100">
        <v>6666.1033980582506</v>
      </c>
      <c r="BT98" s="100">
        <v>10.28415961305925</v>
      </c>
      <c r="BU98" s="100">
        <v>12995.064087061668</v>
      </c>
      <c r="BV98" s="100">
        <v>0</v>
      </c>
      <c r="BW98" s="100">
        <v>0</v>
      </c>
      <c r="BX98" s="100">
        <v>9.6764705882352935</v>
      </c>
      <c r="BY98" s="100">
        <v>12227.188235294116</v>
      </c>
      <c r="BZ98" s="100">
        <v>0</v>
      </c>
      <c r="CA98" s="100">
        <v>0</v>
      </c>
      <c r="CB98" s="100">
        <v>4.012839879154078</v>
      </c>
      <c r="CC98" s="100">
        <v>5070.6244712990929</v>
      </c>
      <c r="CD98" s="100">
        <v>3.295719844357976</v>
      </c>
      <c r="CE98" s="100">
        <v>4164.4715953307386</v>
      </c>
      <c r="CF98" s="100">
        <v>5.0443864229765012</v>
      </c>
      <c r="CG98" s="100">
        <v>6374.0866840731069</v>
      </c>
      <c r="CH98" s="100">
        <v>0.20755813953488372</v>
      </c>
      <c r="CI98" s="100">
        <v>262.27046511627907</v>
      </c>
      <c r="CJ98" s="100">
        <v>4.1637931034482749</v>
      </c>
      <c r="CK98" s="100">
        <v>5261.3689655172402</v>
      </c>
      <c r="CL98" s="100">
        <v>4.9208463949843253</v>
      </c>
      <c r="CM98" s="100">
        <v>6217.981504702193</v>
      </c>
      <c r="CN98" s="100">
        <v>3.899999999999999</v>
      </c>
      <c r="CO98" s="100">
        <v>4928.0399999999981</v>
      </c>
      <c r="CP98" s="100">
        <v>0.25344827586206897</v>
      </c>
      <c r="CQ98" s="100">
        <v>320.25724137931036</v>
      </c>
      <c r="CR98" s="100">
        <v>7.8921568627450975</v>
      </c>
      <c r="CS98" s="100">
        <v>9972.5294117647045</v>
      </c>
      <c r="CT98" s="100">
        <v>5.2272727272727266</v>
      </c>
      <c r="CU98" s="100">
        <v>6605.1818181818171</v>
      </c>
    </row>
    <row r="99" spans="2:99">
      <c r="C99" s="99" t="s">
        <v>265</v>
      </c>
      <c r="D99" s="100">
        <v>10.139841290205606</v>
      </c>
      <c r="E99" s="100">
        <v>55582.554016391041</v>
      </c>
      <c r="F99" s="100">
        <v>11.05343534845376</v>
      </c>
      <c r="G99" s="100">
        <v>60590.511206084127</v>
      </c>
      <c r="H99" s="100">
        <v>4.1878612716763</v>
      </c>
      <c r="I99" s="100">
        <v>22956.180346820802</v>
      </c>
      <c r="J99" s="100">
        <v>4.0095785440613021</v>
      </c>
      <c r="K99" s="100">
        <v>21978.905747126431</v>
      </c>
      <c r="L99" s="100">
        <v>3.9319148936170207</v>
      </c>
      <c r="M99" s="100">
        <v>21553.18468085106</v>
      </c>
      <c r="N99" s="100">
        <v>0.16016949152542373</v>
      </c>
      <c r="O99" s="100">
        <v>877.98508474576261</v>
      </c>
      <c r="P99" s="100">
        <v>9.5570776255707752</v>
      </c>
      <c r="Q99" s="100">
        <v>52388.076712328759</v>
      </c>
      <c r="R99" s="100">
        <v>5.3850771869639784</v>
      </c>
      <c r="S99" s="100">
        <v>29518.83910806174</v>
      </c>
      <c r="T99" s="100">
        <v>3.7350746268656709</v>
      </c>
      <c r="U99" s="100">
        <v>20474.185074626861</v>
      </c>
      <c r="V99" s="100">
        <v>0.1917134831460674</v>
      </c>
      <c r="W99" s="100">
        <v>1050.896629213483</v>
      </c>
      <c r="X99" s="100">
        <v>5.5874035989717212</v>
      </c>
      <c r="Y99" s="100">
        <v>30627.911568123385</v>
      </c>
      <c r="Z99" s="100">
        <v>0</v>
      </c>
      <c r="AA99" s="100">
        <v>0</v>
      </c>
      <c r="AB99" s="100">
        <v>8.4630788485607003</v>
      </c>
      <c r="AC99" s="100">
        <v>46391.213016270332</v>
      </c>
      <c r="AD99" s="100">
        <v>3.7734374999999996</v>
      </c>
      <c r="AE99" s="100">
        <v>20684.474999999995</v>
      </c>
      <c r="AF99" s="100">
        <v>3.4855967078189294</v>
      </c>
      <c r="AG99" s="100">
        <v>19106.64691358024</v>
      </c>
      <c r="AH99" s="100">
        <v>3.4854771784232361</v>
      </c>
      <c r="AI99" s="100">
        <v>19105.99170124481</v>
      </c>
      <c r="AJ99" s="100">
        <v>4.963636363636363</v>
      </c>
      <c r="AK99" s="100">
        <v>27208.669090909083</v>
      </c>
      <c r="AL99" s="100">
        <v>4.8533333333333335</v>
      </c>
      <c r="AM99" s="100">
        <v>26604.031999999999</v>
      </c>
      <c r="AN99" s="100">
        <v>3.349514563106796</v>
      </c>
      <c r="AO99" s="100">
        <v>18360.699029126212</v>
      </c>
      <c r="AP99" s="100">
        <v>0</v>
      </c>
      <c r="AQ99" s="100">
        <v>0</v>
      </c>
      <c r="AR99" s="100">
        <v>6.0093312597200619</v>
      </c>
      <c r="AS99" s="100">
        <v>32940.750233281491</v>
      </c>
      <c r="AT99" s="100">
        <v>3.3335889570552144</v>
      </c>
      <c r="AU99" s="100">
        <v>18273.401226993861</v>
      </c>
      <c r="AV99" s="100">
        <v>4.1249999999999991</v>
      </c>
      <c r="AW99" s="100">
        <v>22611.599999999991</v>
      </c>
      <c r="AX99" s="100">
        <v>3.9263456090651552</v>
      </c>
      <c r="AY99" s="100">
        <v>21522.656090651551</v>
      </c>
      <c r="AZ99" s="100">
        <v>4.1146788990825689</v>
      </c>
      <c r="BA99" s="100">
        <v>22555.023853211009</v>
      </c>
      <c r="BB99" s="100">
        <v>0</v>
      </c>
      <c r="BC99" s="100">
        <v>0</v>
      </c>
      <c r="BD99" s="100">
        <v>6.3461538461538458</v>
      </c>
      <c r="BE99" s="100">
        <v>34787.076923076915</v>
      </c>
      <c r="BF99" s="100">
        <v>2.9938016528925617</v>
      </c>
      <c r="BG99" s="100">
        <v>16410.823140495864</v>
      </c>
      <c r="BH99" s="100">
        <v>2.2390728476821193</v>
      </c>
      <c r="BI99" s="100">
        <v>12273.701721854304</v>
      </c>
      <c r="BJ99" s="100">
        <v>4.4259055982436877</v>
      </c>
      <c r="BK99" s="100">
        <v>24261.044127332596</v>
      </c>
      <c r="BL99" s="100">
        <v>2.4379947229551449</v>
      </c>
      <c r="BM99" s="100">
        <v>13364.111873350921</v>
      </c>
      <c r="BN99" s="100">
        <v>0.24193548387096775</v>
      </c>
      <c r="BO99" s="100">
        <v>1326.1935483870966</v>
      </c>
      <c r="BP99" s="100">
        <v>3.1111111111111107</v>
      </c>
      <c r="BQ99" s="100">
        <v>17053.866666666661</v>
      </c>
      <c r="BR99" s="100">
        <v>3.8100728155339803</v>
      </c>
      <c r="BS99" s="100">
        <v>20885.295145631066</v>
      </c>
      <c r="BT99" s="100">
        <v>6.8561064087061663</v>
      </c>
      <c r="BU99" s="100">
        <v>37582.432889963718</v>
      </c>
      <c r="BV99" s="100">
        <v>0</v>
      </c>
      <c r="BW99" s="100">
        <v>0</v>
      </c>
      <c r="BX99" s="100">
        <v>7.9171122994652405</v>
      </c>
      <c r="BY99" s="100">
        <v>43398.442780748657</v>
      </c>
      <c r="BZ99" s="100">
        <v>0</v>
      </c>
      <c r="CA99" s="100">
        <v>0</v>
      </c>
      <c r="CB99" s="100">
        <v>3.2832326283987912</v>
      </c>
      <c r="CC99" s="100">
        <v>17997.367975830814</v>
      </c>
      <c r="CD99" s="100">
        <v>2.6964980544747079</v>
      </c>
      <c r="CE99" s="100">
        <v>14781.123735408557</v>
      </c>
      <c r="CF99" s="100">
        <v>3.4680156657963446</v>
      </c>
      <c r="CG99" s="100">
        <v>19010.274673629239</v>
      </c>
      <c r="CH99" s="100">
        <v>0.15872093023255815</v>
      </c>
      <c r="CI99" s="100">
        <v>870.04465116279061</v>
      </c>
      <c r="CJ99" s="100">
        <v>3.0282131661442002</v>
      </c>
      <c r="CK99" s="100">
        <v>16599.453291536047</v>
      </c>
      <c r="CL99" s="100">
        <v>3.0282131661442002</v>
      </c>
      <c r="CM99" s="100">
        <v>16599.453291536047</v>
      </c>
      <c r="CN99" s="100">
        <v>3</v>
      </c>
      <c r="CO99" s="100">
        <v>16444.8</v>
      </c>
      <c r="CP99" s="100">
        <v>0.18103448275862069</v>
      </c>
      <c r="CQ99" s="100">
        <v>992.35862068965503</v>
      </c>
      <c r="CR99" s="100">
        <v>5.5245098039215677</v>
      </c>
      <c r="CS99" s="100">
        <v>30283.15294117646</v>
      </c>
      <c r="CT99" s="100">
        <v>3.4848484848484844</v>
      </c>
      <c r="CU99" s="100">
        <v>19102.545454545449</v>
      </c>
    </row>
    <row r="100" spans="2:99">
      <c r="C100" s="99" t="s">
        <v>266</v>
      </c>
      <c r="D100" s="100">
        <v>12.167809548246728</v>
      </c>
      <c r="E100" s="100">
        <v>19741.05421107549</v>
      </c>
      <c r="F100" s="100">
        <v>13.816794185567202</v>
      </c>
      <c r="G100" s="100">
        <v>22416.366886664226</v>
      </c>
      <c r="H100" s="100">
        <v>5.2348265895953752</v>
      </c>
      <c r="I100" s="100">
        <v>8492.9826589595359</v>
      </c>
      <c r="J100" s="100">
        <v>5.2432950191570873</v>
      </c>
      <c r="K100" s="100">
        <v>8506.7218390804574</v>
      </c>
      <c r="L100" s="100">
        <v>5.5702127659574465</v>
      </c>
      <c r="M100" s="100">
        <v>9037.1131914893613</v>
      </c>
      <c r="N100" s="100">
        <v>0.2135593220338983</v>
      </c>
      <c r="O100" s="100">
        <v>346.47864406779655</v>
      </c>
      <c r="P100" s="100">
        <v>11.762557077625569</v>
      </c>
      <c r="Q100" s="100">
        <v>19083.572602739721</v>
      </c>
      <c r="R100" s="100">
        <v>5.7993138936535154</v>
      </c>
      <c r="S100" s="100">
        <v>9408.8068610634618</v>
      </c>
      <c r="T100" s="100">
        <v>4.3097014925373127</v>
      </c>
      <c r="U100" s="100">
        <v>6992.0597014925352</v>
      </c>
      <c r="V100" s="100">
        <v>0.22120786516853932</v>
      </c>
      <c r="W100" s="100">
        <v>358.88764044943815</v>
      </c>
      <c r="X100" s="100">
        <v>8.0706940874035968</v>
      </c>
      <c r="Y100" s="100">
        <v>13093.894087403594</v>
      </c>
      <c r="Z100" s="100">
        <v>0</v>
      </c>
      <c r="AA100" s="100">
        <v>0</v>
      </c>
      <c r="AB100" s="100">
        <v>10.881101376720899</v>
      </c>
      <c r="AC100" s="100">
        <v>17653.498873591987</v>
      </c>
      <c r="AD100" s="100">
        <v>5.8316761363636358</v>
      </c>
      <c r="AE100" s="100">
        <v>9461.3113636363614</v>
      </c>
      <c r="AF100" s="100">
        <v>4.4362139917695469</v>
      </c>
      <c r="AG100" s="100">
        <v>7197.3135802469124</v>
      </c>
      <c r="AH100" s="100">
        <v>4.5311203319502065</v>
      </c>
      <c r="AI100" s="100">
        <v>7351.2896265560148</v>
      </c>
      <c r="AJ100" s="100">
        <v>6.4909090909090903</v>
      </c>
      <c r="AK100" s="100">
        <v>10530.850909090906</v>
      </c>
      <c r="AL100" s="100">
        <v>6.72</v>
      </c>
      <c r="AM100" s="100">
        <v>10902.527999999998</v>
      </c>
      <c r="AN100" s="100">
        <v>4.6893203883495138</v>
      </c>
      <c r="AO100" s="100">
        <v>7607.953398058251</v>
      </c>
      <c r="AP100" s="100">
        <v>0</v>
      </c>
      <c r="AQ100" s="100">
        <v>0</v>
      </c>
      <c r="AR100" s="100">
        <v>9.0139968895800937</v>
      </c>
      <c r="AS100" s="100">
        <v>14624.308553654742</v>
      </c>
      <c r="AT100" s="100">
        <v>4.4447852760736195</v>
      </c>
      <c r="AU100" s="100">
        <v>7211.2196319018394</v>
      </c>
      <c r="AV100" s="100">
        <v>5.0089285714285712</v>
      </c>
      <c r="AW100" s="100">
        <v>8126.4857142857136</v>
      </c>
      <c r="AX100" s="100">
        <v>5.3541076487252122</v>
      </c>
      <c r="AY100" s="100">
        <v>8686.5042492917837</v>
      </c>
      <c r="AZ100" s="100">
        <v>5.6972477064220177</v>
      </c>
      <c r="BA100" s="100">
        <v>9243.2146788990813</v>
      </c>
      <c r="BB100" s="100">
        <v>0</v>
      </c>
      <c r="BC100" s="100">
        <v>0</v>
      </c>
      <c r="BD100" s="100">
        <v>7.4999999999999991</v>
      </c>
      <c r="BE100" s="100">
        <v>12167.999999999998</v>
      </c>
      <c r="BF100" s="100">
        <v>4.3243801652892557</v>
      </c>
      <c r="BG100" s="100">
        <v>7015.8743801652881</v>
      </c>
      <c r="BH100" s="100">
        <v>2.8788079470198675</v>
      </c>
      <c r="BI100" s="100">
        <v>4670.5780132450327</v>
      </c>
      <c r="BJ100" s="100">
        <v>5.5323819978046105</v>
      </c>
      <c r="BK100" s="100">
        <v>8975.7365532381991</v>
      </c>
      <c r="BL100" s="100">
        <v>3.6569920844327175</v>
      </c>
      <c r="BM100" s="100">
        <v>5933.10395778364</v>
      </c>
      <c r="BN100" s="100">
        <v>0.30645161290322581</v>
      </c>
      <c r="BO100" s="100">
        <v>497.18709677419349</v>
      </c>
      <c r="BP100" s="100">
        <v>3.888888888888888</v>
      </c>
      <c r="BQ100" s="100">
        <v>6309.3333333333312</v>
      </c>
      <c r="BR100" s="100">
        <v>4.3962378640776691</v>
      </c>
      <c r="BS100" s="100">
        <v>7132.4563106796095</v>
      </c>
      <c r="BT100" s="100">
        <v>9.1414752116082205</v>
      </c>
      <c r="BU100" s="100">
        <v>14831.129383313175</v>
      </c>
      <c r="BV100" s="100">
        <v>0</v>
      </c>
      <c r="BW100" s="100">
        <v>0</v>
      </c>
      <c r="BX100" s="100">
        <v>9.6764705882352935</v>
      </c>
      <c r="BY100" s="100">
        <v>15699.105882352938</v>
      </c>
      <c r="BZ100" s="100">
        <v>0</v>
      </c>
      <c r="CA100" s="100">
        <v>0</v>
      </c>
      <c r="CB100" s="100">
        <v>4.3776435045317221</v>
      </c>
      <c r="CC100" s="100">
        <v>7102.288821752265</v>
      </c>
      <c r="CD100" s="100">
        <v>2.9961089494163424</v>
      </c>
      <c r="CE100" s="100">
        <v>4860.8871595330738</v>
      </c>
      <c r="CF100" s="100">
        <v>4.4138381201044385</v>
      </c>
      <c r="CG100" s="100">
        <v>7161.0109660574408</v>
      </c>
      <c r="CH100" s="100">
        <v>0.18313953488372092</v>
      </c>
      <c r="CI100" s="100">
        <v>297.12558139534877</v>
      </c>
      <c r="CJ100" s="100">
        <v>3.7852664576802502</v>
      </c>
      <c r="CK100" s="100">
        <v>6141.2163009404376</v>
      </c>
      <c r="CL100" s="100">
        <v>4.9208463949843253</v>
      </c>
      <c r="CM100" s="100">
        <v>7983.581191222569</v>
      </c>
      <c r="CN100" s="100">
        <v>3.5999999999999996</v>
      </c>
      <c r="CO100" s="100">
        <v>5840.6399999999985</v>
      </c>
      <c r="CP100" s="100">
        <v>0.25344827586206897</v>
      </c>
      <c r="CQ100" s="100">
        <v>411.19448275862067</v>
      </c>
      <c r="CR100" s="100">
        <v>8.6813725490196063</v>
      </c>
      <c r="CS100" s="100">
        <v>14084.658823529408</v>
      </c>
      <c r="CT100" s="100">
        <v>4.8787878787878789</v>
      </c>
      <c r="CU100" s="100">
        <v>7915.3454545454542</v>
      </c>
    </row>
    <row r="101" spans="2:99">
      <c r="C101" s="99" t="s">
        <v>267</v>
      </c>
      <c r="D101" s="100">
        <v>13.519788386940808</v>
      </c>
      <c r="E101" s="100">
        <v>16093.956095814336</v>
      </c>
      <c r="F101" s="100">
        <v>12.895674573196054</v>
      </c>
      <c r="G101" s="100">
        <v>15351.01101193258</v>
      </c>
      <c r="H101" s="100">
        <v>5.583815028901733</v>
      </c>
      <c r="I101" s="100">
        <v>6646.973410404622</v>
      </c>
      <c r="J101" s="100">
        <v>5.8601532567049803</v>
      </c>
      <c r="K101" s="100">
        <v>6975.9264367816077</v>
      </c>
      <c r="L101" s="100">
        <v>5.5702127659574465</v>
      </c>
      <c r="M101" s="100">
        <v>6630.7812765957433</v>
      </c>
      <c r="N101" s="100">
        <v>0.23135593220338982</v>
      </c>
      <c r="O101" s="100">
        <v>275.40610169491521</v>
      </c>
      <c r="P101" s="100">
        <v>11.762557077625569</v>
      </c>
      <c r="Q101" s="100">
        <v>14002.147945205475</v>
      </c>
      <c r="R101" s="100">
        <v>6.6277873070325892</v>
      </c>
      <c r="S101" s="100">
        <v>7889.7180102915936</v>
      </c>
      <c r="T101" s="100">
        <v>4.5970149253731334</v>
      </c>
      <c r="U101" s="100">
        <v>5472.2865671641775</v>
      </c>
      <c r="V101" s="100">
        <v>0.23595505617977527</v>
      </c>
      <c r="W101" s="100">
        <v>280.88089887640444</v>
      </c>
      <c r="X101" s="100">
        <v>8.6915167095115677</v>
      </c>
      <c r="Y101" s="100">
        <v>10346.381491002569</v>
      </c>
      <c r="Z101" s="100">
        <v>0</v>
      </c>
      <c r="AA101" s="100">
        <v>0</v>
      </c>
      <c r="AB101" s="100">
        <v>12.090112640800999</v>
      </c>
      <c r="AC101" s="100">
        <v>14392.070087609509</v>
      </c>
      <c r="AD101" s="100">
        <v>5.8316761363636358</v>
      </c>
      <c r="AE101" s="100">
        <v>6942.0272727272713</v>
      </c>
      <c r="AF101" s="100">
        <v>5.0699588477366246</v>
      </c>
      <c r="AG101" s="100">
        <v>6035.2790123456771</v>
      </c>
      <c r="AH101" s="100">
        <v>4.5311203319502065</v>
      </c>
      <c r="AI101" s="100">
        <v>5393.8456431535251</v>
      </c>
      <c r="AJ101" s="100">
        <v>7.6363636363636358</v>
      </c>
      <c r="AK101" s="100">
        <v>9090.3272727272706</v>
      </c>
      <c r="AL101" s="100">
        <v>7.0933333333333328</v>
      </c>
      <c r="AM101" s="100">
        <v>8443.9039999999986</v>
      </c>
      <c r="AN101" s="100">
        <v>5.0242718446601939</v>
      </c>
      <c r="AO101" s="100">
        <v>5980.8932038834946</v>
      </c>
      <c r="AP101" s="100">
        <v>0</v>
      </c>
      <c r="AQ101" s="100">
        <v>0</v>
      </c>
      <c r="AR101" s="100">
        <v>9.0139968895800937</v>
      </c>
      <c r="AS101" s="100">
        <v>10730.261897356142</v>
      </c>
      <c r="AT101" s="100">
        <v>4.8151840490797539</v>
      </c>
      <c r="AU101" s="100">
        <v>5731.9950920245383</v>
      </c>
      <c r="AV101" s="100">
        <v>5.3035714285714279</v>
      </c>
      <c r="AW101" s="100">
        <v>6313.3714285714268</v>
      </c>
      <c r="AX101" s="100">
        <v>5.3541076487252122</v>
      </c>
      <c r="AY101" s="100">
        <v>6373.5297450424914</v>
      </c>
      <c r="AZ101" s="100">
        <v>5.3807339449541276</v>
      </c>
      <c r="BA101" s="100">
        <v>6405.225688073393</v>
      </c>
      <c r="BB101" s="100">
        <v>0</v>
      </c>
      <c r="BC101" s="100">
        <v>0</v>
      </c>
      <c r="BD101" s="100">
        <v>7.4999999999999991</v>
      </c>
      <c r="BE101" s="100">
        <v>8927.9999999999982</v>
      </c>
      <c r="BF101" s="100">
        <v>4.9896694214876032</v>
      </c>
      <c r="BG101" s="100">
        <v>5939.7024793388418</v>
      </c>
      <c r="BH101" s="100">
        <v>3.1986754966887414</v>
      </c>
      <c r="BI101" s="100">
        <v>3807.7033112582772</v>
      </c>
      <c r="BJ101" s="100">
        <v>5.5323819978046105</v>
      </c>
      <c r="BK101" s="100">
        <v>6585.7475301866079</v>
      </c>
      <c r="BL101" s="100">
        <v>3.9617414248021099</v>
      </c>
      <c r="BM101" s="100">
        <v>4716.0569920844309</v>
      </c>
      <c r="BN101" s="100">
        <v>0.29032258064516131</v>
      </c>
      <c r="BO101" s="100">
        <v>345.59999999999997</v>
      </c>
      <c r="BP101" s="100">
        <v>3.4999999999999996</v>
      </c>
      <c r="BQ101" s="100">
        <v>4166.3999999999987</v>
      </c>
      <c r="BR101" s="100">
        <v>5.2754854368932032</v>
      </c>
      <c r="BS101" s="100">
        <v>6279.9378640776686</v>
      </c>
      <c r="BT101" s="100">
        <v>9.1414752116082205</v>
      </c>
      <c r="BU101" s="100">
        <v>10882.012091898425</v>
      </c>
      <c r="BV101" s="100">
        <v>0</v>
      </c>
      <c r="BW101" s="100">
        <v>0</v>
      </c>
      <c r="BX101" s="100">
        <v>10.55614973262032</v>
      </c>
      <c r="BY101" s="100">
        <v>12566.040641711226</v>
      </c>
      <c r="BZ101" s="100">
        <v>0</v>
      </c>
      <c r="CA101" s="100">
        <v>0</v>
      </c>
      <c r="CB101" s="100">
        <v>4.3776435045317221</v>
      </c>
      <c r="CC101" s="100">
        <v>5211.1468277945614</v>
      </c>
      <c r="CD101" s="100">
        <v>3.5953307392996106</v>
      </c>
      <c r="CE101" s="100">
        <v>4279.8817120622562</v>
      </c>
      <c r="CF101" s="100">
        <v>4.4138381201044385</v>
      </c>
      <c r="CG101" s="100">
        <v>5254.2328981723231</v>
      </c>
      <c r="CH101" s="100">
        <v>0.18313953488372092</v>
      </c>
      <c r="CI101" s="100">
        <v>218.00930232558136</v>
      </c>
      <c r="CJ101" s="100">
        <v>3.7852664576802502</v>
      </c>
      <c r="CK101" s="100">
        <v>4505.9811912225696</v>
      </c>
      <c r="CL101" s="100">
        <v>4.5423197492163006</v>
      </c>
      <c r="CM101" s="100">
        <v>5407.1774294670831</v>
      </c>
      <c r="CN101" s="100">
        <v>3.899999999999999</v>
      </c>
      <c r="CO101" s="100">
        <v>4642.5599999999986</v>
      </c>
      <c r="CP101" s="100">
        <v>0.27155172413793105</v>
      </c>
      <c r="CQ101" s="100">
        <v>323.2551724137931</v>
      </c>
      <c r="CR101" s="100">
        <v>8.6813725490196063</v>
      </c>
      <c r="CS101" s="100">
        <v>10334.305882352937</v>
      </c>
      <c r="CT101" s="100">
        <v>4.8787878787878789</v>
      </c>
      <c r="CU101" s="100">
        <v>5807.7090909090903</v>
      </c>
    </row>
    <row r="102" spans="2:99">
      <c r="C102" s="99" t="s">
        <v>268</v>
      </c>
      <c r="D102" s="100">
        <v>11.491820128899688</v>
      </c>
      <c r="E102" s="100">
        <v>22284.937593962273</v>
      </c>
      <c r="F102" s="100">
        <v>12.895674573196054</v>
      </c>
      <c r="G102" s="100">
        <v>25007.292132341787</v>
      </c>
      <c r="H102" s="100">
        <v>5.2348265895953752</v>
      </c>
      <c r="I102" s="100">
        <v>10151.375722543351</v>
      </c>
      <c r="J102" s="100">
        <v>5.2432950191570873</v>
      </c>
      <c r="K102" s="100">
        <v>10167.797701149422</v>
      </c>
      <c r="L102" s="100">
        <v>4.914893617021276</v>
      </c>
      <c r="M102" s="100">
        <v>9530.9617021276572</v>
      </c>
      <c r="N102" s="100">
        <v>0.2135593220338983</v>
      </c>
      <c r="O102" s="100">
        <v>414.13423728813552</v>
      </c>
      <c r="P102" s="100">
        <v>12.497716894977167</v>
      </c>
      <c r="Q102" s="100">
        <v>24235.572602739718</v>
      </c>
      <c r="R102" s="100">
        <v>6.6277873070325892</v>
      </c>
      <c r="S102" s="100">
        <v>12852.605145797595</v>
      </c>
      <c r="T102" s="100">
        <v>4.8843283582089549</v>
      </c>
      <c r="U102" s="100">
        <v>9471.689552238804</v>
      </c>
      <c r="V102" s="100">
        <v>0.22120786516853932</v>
      </c>
      <c r="W102" s="100">
        <v>428.96629213483141</v>
      </c>
      <c r="X102" s="100">
        <v>8.0706940874035968</v>
      </c>
      <c r="Y102" s="100">
        <v>15650.689974293053</v>
      </c>
      <c r="Z102" s="100">
        <v>0</v>
      </c>
      <c r="AA102" s="100">
        <v>0</v>
      </c>
      <c r="AB102" s="100">
        <v>10.276595744680849</v>
      </c>
      <c r="AC102" s="100">
        <v>19928.374468085101</v>
      </c>
      <c r="AD102" s="100">
        <v>5.4886363636363633</v>
      </c>
      <c r="AE102" s="100">
        <v>10643.563636363635</v>
      </c>
      <c r="AF102" s="100">
        <v>5.0699588477366246</v>
      </c>
      <c r="AG102" s="100">
        <v>9831.6641975308612</v>
      </c>
      <c r="AH102" s="100">
        <v>4.8796680497925307</v>
      </c>
      <c r="AI102" s="100">
        <v>9462.6522821576746</v>
      </c>
      <c r="AJ102" s="100">
        <v>6.1090909090909085</v>
      </c>
      <c r="AK102" s="100">
        <v>11846.749090909088</v>
      </c>
      <c r="AL102" s="100">
        <v>6.3466666666666658</v>
      </c>
      <c r="AM102" s="100">
        <v>12307.455999999996</v>
      </c>
      <c r="AN102" s="100">
        <v>4.0194174757281544</v>
      </c>
      <c r="AO102" s="100">
        <v>7794.4543689320362</v>
      </c>
      <c r="AP102" s="100">
        <v>0</v>
      </c>
      <c r="AQ102" s="100">
        <v>0</v>
      </c>
      <c r="AR102" s="100">
        <v>7.5116640746500769</v>
      </c>
      <c r="AS102" s="100">
        <v>14566.618973561428</v>
      </c>
      <c r="AT102" s="100">
        <v>4.8151840490797539</v>
      </c>
      <c r="AU102" s="100">
        <v>9337.6049079754575</v>
      </c>
      <c r="AV102" s="100">
        <v>4.7142857142857135</v>
      </c>
      <c r="AW102" s="100">
        <v>9141.9428571428543</v>
      </c>
      <c r="AX102" s="100">
        <v>5.3541076487252122</v>
      </c>
      <c r="AY102" s="100">
        <v>10382.685552407931</v>
      </c>
      <c r="AZ102" s="100">
        <v>4.7477064220183482</v>
      </c>
      <c r="BA102" s="100">
        <v>9206.7522935779798</v>
      </c>
      <c r="BB102" s="100">
        <v>0</v>
      </c>
      <c r="BC102" s="100">
        <v>0</v>
      </c>
      <c r="BD102" s="100">
        <v>6.9230769230769225</v>
      </c>
      <c r="BE102" s="100">
        <v>13425.230769230766</v>
      </c>
      <c r="BF102" s="100">
        <v>4.3243801652892557</v>
      </c>
      <c r="BG102" s="100">
        <v>8385.8380165289236</v>
      </c>
      <c r="BH102" s="100">
        <v>2.5589403973509932</v>
      </c>
      <c r="BI102" s="100">
        <v>4962.2972185430453</v>
      </c>
      <c r="BJ102" s="100">
        <v>4.4259055982436877</v>
      </c>
      <c r="BK102" s="100">
        <v>8582.7161361141589</v>
      </c>
      <c r="BL102" s="100">
        <v>3.6569920844327175</v>
      </c>
      <c r="BM102" s="100">
        <v>7091.6390501319247</v>
      </c>
      <c r="BN102" s="100">
        <v>0.25806451612903225</v>
      </c>
      <c r="BO102" s="100">
        <v>500.4387096774193</v>
      </c>
      <c r="BP102" s="100">
        <v>3.4999999999999996</v>
      </c>
      <c r="BQ102" s="100">
        <v>6787.1999999999989</v>
      </c>
      <c r="BR102" s="100">
        <v>4.9824029126213594</v>
      </c>
      <c r="BS102" s="100">
        <v>9661.8757281553389</v>
      </c>
      <c r="BT102" s="100">
        <v>8.5701330108827083</v>
      </c>
      <c r="BU102" s="100">
        <v>16619.201934703746</v>
      </c>
      <c r="BV102" s="100">
        <v>0</v>
      </c>
      <c r="BW102" s="100">
        <v>0</v>
      </c>
      <c r="BX102" s="100">
        <v>10.55614973262032</v>
      </c>
      <c r="BY102" s="100">
        <v>20470.48556149732</v>
      </c>
      <c r="BZ102" s="100">
        <v>0</v>
      </c>
      <c r="CA102" s="100">
        <v>0</v>
      </c>
      <c r="CB102" s="100">
        <v>4.3776435045317221</v>
      </c>
      <c r="CC102" s="100">
        <v>8489.1262839879146</v>
      </c>
      <c r="CD102" s="100">
        <v>3.295719844357976</v>
      </c>
      <c r="CE102" s="100">
        <v>6391.0599221789862</v>
      </c>
      <c r="CF102" s="100">
        <v>4.0985639686684072</v>
      </c>
      <c r="CG102" s="100">
        <v>7947.9352480417747</v>
      </c>
      <c r="CH102" s="100">
        <v>0.19534883720930232</v>
      </c>
      <c r="CI102" s="100">
        <v>378.82046511627902</v>
      </c>
      <c r="CJ102" s="100">
        <v>3.4067398119122254</v>
      </c>
      <c r="CK102" s="100">
        <v>6606.3498432601873</v>
      </c>
      <c r="CL102" s="100">
        <v>4.1637931034482749</v>
      </c>
      <c r="CM102" s="100">
        <v>8074.4275862068944</v>
      </c>
      <c r="CN102" s="100">
        <v>3.5999999999999996</v>
      </c>
      <c r="CO102" s="100">
        <v>6981.119999999999</v>
      </c>
      <c r="CP102" s="100">
        <v>0.21724137931034482</v>
      </c>
      <c r="CQ102" s="100">
        <v>421.27448275862065</v>
      </c>
      <c r="CR102" s="100">
        <v>7.8921568627450975</v>
      </c>
      <c r="CS102" s="100">
        <v>15304.470588235292</v>
      </c>
      <c r="CT102" s="100">
        <v>5.2272727272727266</v>
      </c>
      <c r="CU102" s="100">
        <v>10136.72727272727</v>
      </c>
    </row>
    <row r="103" spans="2:99">
      <c r="C103" s="99" t="s">
        <v>269</v>
      </c>
      <c r="D103" s="100">
        <v>11.491820128899688</v>
      </c>
      <c r="E103" s="100">
        <v>23305.411221408569</v>
      </c>
      <c r="F103" s="100">
        <v>11.974554960824907</v>
      </c>
      <c r="G103" s="100">
        <v>24284.397460552911</v>
      </c>
      <c r="H103" s="100">
        <v>5.9328034682080926</v>
      </c>
      <c r="I103" s="100">
        <v>12031.725433526011</v>
      </c>
      <c r="J103" s="100">
        <v>4.6264367816091942</v>
      </c>
      <c r="K103" s="100">
        <v>9382.4137931034456</v>
      </c>
      <c r="L103" s="100">
        <v>5.2425531914893613</v>
      </c>
      <c r="M103" s="100">
        <v>10631.897872340425</v>
      </c>
      <c r="N103" s="100">
        <v>0.1957627118644068</v>
      </c>
      <c r="O103" s="100">
        <v>397.00677966101699</v>
      </c>
      <c r="P103" s="100">
        <v>11.02739726027397</v>
      </c>
      <c r="Q103" s="100">
        <v>22363.561643835612</v>
      </c>
      <c r="R103" s="100">
        <v>6.6277873070325892</v>
      </c>
      <c r="S103" s="100">
        <v>13441.152658662091</v>
      </c>
      <c r="T103" s="100">
        <v>4.5970149253731334</v>
      </c>
      <c r="U103" s="100">
        <v>9322.7462686567142</v>
      </c>
      <c r="V103" s="100">
        <v>0.23595505617977527</v>
      </c>
      <c r="W103" s="100">
        <v>478.51685393258424</v>
      </c>
      <c r="X103" s="100">
        <v>8.0706940874035968</v>
      </c>
      <c r="Y103" s="100">
        <v>16367.367609254494</v>
      </c>
      <c r="Z103" s="100">
        <v>0</v>
      </c>
      <c r="AA103" s="100">
        <v>0</v>
      </c>
      <c r="AB103" s="100">
        <v>11.485607008760951</v>
      </c>
      <c r="AC103" s="100">
        <v>23292.811013767208</v>
      </c>
      <c r="AD103" s="100">
        <v>5.4886363636363633</v>
      </c>
      <c r="AE103" s="100">
        <v>11130.954545454544</v>
      </c>
      <c r="AF103" s="100">
        <v>4.7530864197530862</v>
      </c>
      <c r="AG103" s="100">
        <v>9639.2592592592591</v>
      </c>
      <c r="AH103" s="100">
        <v>4.5311203319502065</v>
      </c>
      <c r="AI103" s="100">
        <v>9189.1120331950187</v>
      </c>
      <c r="AJ103" s="100">
        <v>6.1090909090909085</v>
      </c>
      <c r="AK103" s="100">
        <v>12389.236363636363</v>
      </c>
      <c r="AL103" s="100">
        <v>7.0933333333333328</v>
      </c>
      <c r="AM103" s="100">
        <v>14385.279999999999</v>
      </c>
      <c r="AN103" s="100">
        <v>4.6893203883495138</v>
      </c>
      <c r="AO103" s="100">
        <v>9509.9417475728133</v>
      </c>
      <c r="AP103" s="100">
        <v>0</v>
      </c>
      <c r="AQ103" s="100">
        <v>0</v>
      </c>
      <c r="AR103" s="100">
        <v>8.2628304821150831</v>
      </c>
      <c r="AS103" s="100">
        <v>16757.020217729387</v>
      </c>
      <c r="AT103" s="100">
        <v>4.4447852760736195</v>
      </c>
      <c r="AU103" s="100">
        <v>9014.0245398773004</v>
      </c>
      <c r="AV103" s="100">
        <v>5.3035714285714279</v>
      </c>
      <c r="AW103" s="100">
        <v>10755.642857142855</v>
      </c>
      <c r="AX103" s="100">
        <v>4.9971671388101973</v>
      </c>
      <c r="AY103" s="100">
        <v>10134.254957507081</v>
      </c>
      <c r="AZ103" s="100">
        <v>5.0642201834862384</v>
      </c>
      <c r="BA103" s="100">
        <v>10270.238532110092</v>
      </c>
      <c r="BB103" s="100">
        <v>0</v>
      </c>
      <c r="BC103" s="100">
        <v>0</v>
      </c>
      <c r="BD103" s="100">
        <v>8.0769230769230766</v>
      </c>
      <c r="BE103" s="100">
        <v>16380</v>
      </c>
      <c r="BF103" s="100">
        <v>4.3243801652892557</v>
      </c>
      <c r="BG103" s="100">
        <v>8769.8429752066113</v>
      </c>
      <c r="BH103" s="100">
        <v>2.8788079470198675</v>
      </c>
      <c r="BI103" s="100">
        <v>5838.2225165562913</v>
      </c>
      <c r="BJ103" s="100">
        <v>4.7025246981339182</v>
      </c>
      <c r="BK103" s="100">
        <v>9536.7200878155854</v>
      </c>
      <c r="BL103" s="100">
        <v>3.6569920844327175</v>
      </c>
      <c r="BM103" s="100">
        <v>7416.3799472295514</v>
      </c>
      <c r="BN103" s="100">
        <v>0.27419354838709675</v>
      </c>
      <c r="BO103" s="100">
        <v>556.0645161290322</v>
      </c>
      <c r="BP103" s="100">
        <v>3.4999999999999996</v>
      </c>
      <c r="BQ103" s="100">
        <v>7097.9999999999991</v>
      </c>
      <c r="BR103" s="100">
        <v>4.6893203883495138</v>
      </c>
      <c r="BS103" s="100">
        <v>9509.9417475728133</v>
      </c>
      <c r="BT103" s="100">
        <v>7.9987908101571943</v>
      </c>
      <c r="BU103" s="100">
        <v>16221.547762998791</v>
      </c>
      <c r="BV103" s="100">
        <v>0</v>
      </c>
      <c r="BW103" s="100">
        <v>0</v>
      </c>
      <c r="BX103" s="100">
        <v>8.7967914438502675</v>
      </c>
      <c r="BY103" s="100">
        <v>17839.893048128342</v>
      </c>
      <c r="BZ103" s="100">
        <v>0</v>
      </c>
      <c r="CA103" s="100">
        <v>0</v>
      </c>
      <c r="CB103" s="100">
        <v>4.012839879154078</v>
      </c>
      <c r="CC103" s="100">
        <v>8138.0392749244702</v>
      </c>
      <c r="CD103" s="100">
        <v>3.5953307392996106</v>
      </c>
      <c r="CE103" s="100">
        <v>7291.3307392996103</v>
      </c>
      <c r="CF103" s="100">
        <v>4.0985639686684072</v>
      </c>
      <c r="CG103" s="100">
        <v>8311.8877284595292</v>
      </c>
      <c r="CH103" s="100">
        <v>0.17093023255813952</v>
      </c>
      <c r="CI103" s="100">
        <v>346.64651162790693</v>
      </c>
      <c r="CJ103" s="100">
        <v>3.4067398119122254</v>
      </c>
      <c r="CK103" s="100">
        <v>6908.8683385579934</v>
      </c>
      <c r="CL103" s="100">
        <v>4.5423197492163006</v>
      </c>
      <c r="CM103" s="100">
        <v>9211.8244514106573</v>
      </c>
      <c r="CN103" s="100">
        <v>3.899999999999999</v>
      </c>
      <c r="CO103" s="100">
        <v>7909.199999999998</v>
      </c>
      <c r="CP103" s="100">
        <v>0.25344827586206897</v>
      </c>
      <c r="CQ103" s="100">
        <v>513.99310344827586</v>
      </c>
      <c r="CR103" s="100">
        <v>7.8921568627450975</v>
      </c>
      <c r="CS103" s="100">
        <v>16005.294117647058</v>
      </c>
      <c r="CT103" s="100">
        <v>4.8787878787878789</v>
      </c>
      <c r="CU103" s="100">
        <v>9894.181818181818</v>
      </c>
    </row>
    <row r="104" spans="2:99">
      <c r="C104" s="99" t="s">
        <v>270</v>
      </c>
      <c r="D104" s="100">
        <v>11.491820128899688</v>
      </c>
      <c r="E104" s="100">
        <v>23815.648035131715</v>
      </c>
      <c r="F104" s="100">
        <v>11.974554960824907</v>
      </c>
      <c r="G104" s="100">
        <v>24816.067700813539</v>
      </c>
      <c r="H104" s="100">
        <v>5.583815028901733</v>
      </c>
      <c r="I104" s="100">
        <v>11571.898265895952</v>
      </c>
      <c r="J104" s="100">
        <v>4.9348659003831417</v>
      </c>
      <c r="K104" s="100">
        <v>10227.016091954023</v>
      </c>
      <c r="L104" s="100">
        <v>5.2425531914893613</v>
      </c>
      <c r="M104" s="100">
        <v>10864.667234042552</v>
      </c>
      <c r="N104" s="100">
        <v>0.2135593220338983</v>
      </c>
      <c r="O104" s="100">
        <v>442.58033898305086</v>
      </c>
      <c r="P104" s="100">
        <v>11.762557077625569</v>
      </c>
      <c r="Q104" s="100">
        <v>24376.72328767123</v>
      </c>
      <c r="R104" s="100">
        <v>6.6277873070325892</v>
      </c>
      <c r="S104" s="100">
        <v>13735.426415094338</v>
      </c>
      <c r="T104" s="100">
        <v>4.5970149253731334</v>
      </c>
      <c r="U104" s="100">
        <v>9526.8537313432826</v>
      </c>
      <c r="V104" s="100">
        <v>0.23595505617977527</v>
      </c>
      <c r="W104" s="100">
        <v>488.99325842696629</v>
      </c>
      <c r="X104" s="100">
        <v>8.0706940874035968</v>
      </c>
      <c r="Y104" s="100">
        <v>16725.706426735214</v>
      </c>
      <c r="Z104" s="100">
        <v>0</v>
      </c>
      <c r="AA104" s="100">
        <v>0</v>
      </c>
      <c r="AB104" s="100">
        <v>10.881101376720899</v>
      </c>
      <c r="AC104" s="100">
        <v>22549.994493116392</v>
      </c>
      <c r="AD104" s="100">
        <v>4.8025568181818175</v>
      </c>
      <c r="AE104" s="100">
        <v>9952.8187499999985</v>
      </c>
      <c r="AF104" s="100">
        <v>4.4362139917695469</v>
      </c>
      <c r="AG104" s="100">
        <v>9193.6098765432089</v>
      </c>
      <c r="AH104" s="100">
        <v>4.8796680497925307</v>
      </c>
      <c r="AI104" s="100">
        <v>10112.624066390041</v>
      </c>
      <c r="AJ104" s="100">
        <v>6.1090909090909085</v>
      </c>
      <c r="AK104" s="100">
        <v>12660.48</v>
      </c>
      <c r="AL104" s="100">
        <v>6.3466666666666658</v>
      </c>
      <c r="AM104" s="100">
        <v>13152.831999999999</v>
      </c>
      <c r="AN104" s="100">
        <v>4.3543689320388346</v>
      </c>
      <c r="AO104" s="100">
        <v>9023.9941747572811</v>
      </c>
      <c r="AP104" s="100">
        <v>0</v>
      </c>
      <c r="AQ104" s="100">
        <v>0</v>
      </c>
      <c r="AR104" s="100">
        <v>8.2628304821150831</v>
      </c>
      <c r="AS104" s="100">
        <v>17123.889891135299</v>
      </c>
      <c r="AT104" s="100">
        <v>4.8151840490797539</v>
      </c>
      <c r="AU104" s="100">
        <v>9978.987423312883</v>
      </c>
      <c r="AV104" s="100">
        <v>4.4196428571428568</v>
      </c>
      <c r="AW104" s="100">
        <v>9159.2678571428569</v>
      </c>
      <c r="AX104" s="100">
        <v>5.3541076487252122</v>
      </c>
      <c r="AY104" s="100">
        <v>11095.85269121813</v>
      </c>
      <c r="AZ104" s="100">
        <v>5.3807339449541276</v>
      </c>
      <c r="BA104" s="100">
        <v>11151.033027522935</v>
      </c>
      <c r="BB104" s="100">
        <v>0</v>
      </c>
      <c r="BC104" s="100">
        <v>0</v>
      </c>
      <c r="BD104" s="100">
        <v>8.0769230769230766</v>
      </c>
      <c r="BE104" s="100">
        <v>16738.615384615387</v>
      </c>
      <c r="BF104" s="100">
        <v>3.9917355371900825</v>
      </c>
      <c r="BG104" s="100">
        <v>8272.4727272727268</v>
      </c>
      <c r="BH104" s="100">
        <v>3.1986754966887414</v>
      </c>
      <c r="BI104" s="100">
        <v>6628.9350993377484</v>
      </c>
      <c r="BJ104" s="100">
        <v>4.9791437980241486</v>
      </c>
      <c r="BK104" s="100">
        <v>10318.777607025246</v>
      </c>
      <c r="BL104" s="100">
        <v>3.3522427440633242</v>
      </c>
      <c r="BM104" s="100">
        <v>6947.1878627968335</v>
      </c>
      <c r="BN104" s="100">
        <v>0.30645161290322581</v>
      </c>
      <c r="BO104" s="100">
        <v>635.09032258064519</v>
      </c>
      <c r="BP104" s="100">
        <v>3.4999999999999996</v>
      </c>
      <c r="BQ104" s="100">
        <v>7253.4</v>
      </c>
      <c r="BR104" s="100">
        <v>4.6893203883495138</v>
      </c>
      <c r="BS104" s="100">
        <v>9718.1475728155328</v>
      </c>
      <c r="BT104" s="100">
        <v>9.1414752116082205</v>
      </c>
      <c r="BU104" s="100">
        <v>18944.793228536877</v>
      </c>
      <c r="BV104" s="100">
        <v>0</v>
      </c>
      <c r="BW104" s="100">
        <v>0</v>
      </c>
      <c r="BX104" s="100">
        <v>9.6764705882352935</v>
      </c>
      <c r="BY104" s="100">
        <v>20053.517647058823</v>
      </c>
      <c r="BZ104" s="100">
        <v>0</v>
      </c>
      <c r="CA104" s="100">
        <v>0</v>
      </c>
      <c r="CB104" s="100">
        <v>4.012839879154078</v>
      </c>
      <c r="CC104" s="100">
        <v>8316.2093655589124</v>
      </c>
      <c r="CD104" s="100">
        <v>3.5953307392996106</v>
      </c>
      <c r="CE104" s="100">
        <v>7450.963424124513</v>
      </c>
      <c r="CF104" s="100">
        <v>4.0985639686684072</v>
      </c>
      <c r="CG104" s="100">
        <v>8493.8639686684073</v>
      </c>
      <c r="CH104" s="100">
        <v>0.18313953488372092</v>
      </c>
      <c r="CI104" s="100">
        <v>379.53837209302327</v>
      </c>
      <c r="CJ104" s="100">
        <v>3.7852664576802502</v>
      </c>
      <c r="CK104" s="100">
        <v>7844.5862068965507</v>
      </c>
      <c r="CL104" s="100">
        <v>4.5423197492163006</v>
      </c>
      <c r="CM104" s="100">
        <v>9413.503448275862</v>
      </c>
      <c r="CN104" s="100">
        <v>3.5999999999999996</v>
      </c>
      <c r="CO104" s="100">
        <v>7460.6399999999994</v>
      </c>
      <c r="CP104" s="100">
        <v>0.21724137931034482</v>
      </c>
      <c r="CQ104" s="100">
        <v>450.21103448275863</v>
      </c>
      <c r="CR104" s="100">
        <v>7.8921568627450975</v>
      </c>
      <c r="CS104" s="100">
        <v>16355.705882352941</v>
      </c>
      <c r="CT104" s="100">
        <v>4.5303030303030303</v>
      </c>
      <c r="CU104" s="100">
        <v>9388.6</v>
      </c>
    </row>
    <row r="105" spans="2:99">
      <c r="C105" s="99" t="s">
        <v>271</v>
      </c>
      <c r="D105" s="100">
        <v>10.815830709552646</v>
      </c>
      <c r="E105" s="100">
        <v>21610.029757686189</v>
      </c>
      <c r="F105" s="100">
        <v>11.974554960824907</v>
      </c>
      <c r="G105" s="100">
        <v>23925.160811728165</v>
      </c>
      <c r="H105" s="100">
        <v>5.9328034682080926</v>
      </c>
      <c r="I105" s="100">
        <v>11853.74132947977</v>
      </c>
      <c r="J105" s="100">
        <v>5.5517241379310338</v>
      </c>
      <c r="K105" s="100">
        <v>11092.344827586205</v>
      </c>
      <c r="L105" s="100">
        <v>4.914893617021276</v>
      </c>
      <c r="M105" s="100">
        <v>9819.9574468085102</v>
      </c>
      <c r="N105" s="100">
        <v>0.1957627118644068</v>
      </c>
      <c r="O105" s="100">
        <v>391.13389830508481</v>
      </c>
      <c r="P105" s="100">
        <v>11.02739726027397</v>
      </c>
      <c r="Q105" s="100">
        <v>22032.739726027394</v>
      </c>
      <c r="R105" s="100">
        <v>5.7993138936535154</v>
      </c>
      <c r="S105" s="100">
        <v>11587.029159519723</v>
      </c>
      <c r="T105" s="100">
        <v>5.1716417910447756</v>
      </c>
      <c r="U105" s="100">
        <v>10332.940298507461</v>
      </c>
      <c r="V105" s="100">
        <v>0.22120786516853932</v>
      </c>
      <c r="W105" s="100">
        <v>441.97331460674155</v>
      </c>
      <c r="X105" s="100">
        <v>7.4498714652956286</v>
      </c>
      <c r="Y105" s="100">
        <v>14884.843187660666</v>
      </c>
      <c r="Z105" s="100">
        <v>0</v>
      </c>
      <c r="AA105" s="100">
        <v>0</v>
      </c>
      <c r="AB105" s="100">
        <v>10.881101376720899</v>
      </c>
      <c r="AC105" s="100">
        <v>21740.440550688356</v>
      </c>
      <c r="AD105" s="100">
        <v>5.1455965909090899</v>
      </c>
      <c r="AE105" s="100">
        <v>10280.901988636362</v>
      </c>
      <c r="AF105" s="100">
        <v>4.4362139917695469</v>
      </c>
      <c r="AG105" s="100">
        <v>8863.5555555555547</v>
      </c>
      <c r="AH105" s="100">
        <v>4.1825726141078832</v>
      </c>
      <c r="AI105" s="100">
        <v>8356.7800829875505</v>
      </c>
      <c r="AJ105" s="100">
        <v>6.8727272727272721</v>
      </c>
      <c r="AK105" s="100">
        <v>13731.709090909089</v>
      </c>
      <c r="AL105" s="100">
        <v>5.9733333333333327</v>
      </c>
      <c r="AM105" s="100">
        <v>11934.72</v>
      </c>
      <c r="AN105" s="100">
        <v>4.0194174757281544</v>
      </c>
      <c r="AO105" s="100">
        <v>8030.7961165048528</v>
      </c>
      <c r="AP105" s="100">
        <v>0</v>
      </c>
      <c r="AQ105" s="100">
        <v>0</v>
      </c>
      <c r="AR105" s="100">
        <v>7.5116640746500769</v>
      </c>
      <c r="AS105" s="100">
        <v>15008.304821150854</v>
      </c>
      <c r="AT105" s="100">
        <v>4.0743865030674842</v>
      </c>
      <c r="AU105" s="100">
        <v>8140.6242331288331</v>
      </c>
      <c r="AV105" s="100">
        <v>4.7142857142857135</v>
      </c>
      <c r="AW105" s="100">
        <v>9419.1428571428551</v>
      </c>
      <c r="AX105" s="100">
        <v>5.7110481586402262</v>
      </c>
      <c r="AY105" s="100">
        <v>11410.674220963172</v>
      </c>
      <c r="AZ105" s="100">
        <v>4.7477064220183482</v>
      </c>
      <c r="BA105" s="100">
        <v>9485.9174311926599</v>
      </c>
      <c r="BB105" s="100">
        <v>0</v>
      </c>
      <c r="BC105" s="100">
        <v>0</v>
      </c>
      <c r="BD105" s="100">
        <v>7.4999999999999991</v>
      </c>
      <c r="BE105" s="100">
        <v>14984.999999999998</v>
      </c>
      <c r="BF105" s="100">
        <v>4.3243801652892557</v>
      </c>
      <c r="BG105" s="100">
        <v>8640.1115702479328</v>
      </c>
      <c r="BH105" s="100">
        <v>3.1986754966887414</v>
      </c>
      <c r="BI105" s="100">
        <v>6390.9536423841055</v>
      </c>
      <c r="BJ105" s="100">
        <v>5.2557628979143791</v>
      </c>
      <c r="BK105" s="100">
        <v>10501.014270032929</v>
      </c>
      <c r="BL105" s="100">
        <v>3.6569920844327175</v>
      </c>
      <c r="BM105" s="100">
        <v>7306.6701846965698</v>
      </c>
      <c r="BN105" s="100">
        <v>0.25806451612903225</v>
      </c>
      <c r="BO105" s="100">
        <v>515.61290322580646</v>
      </c>
      <c r="BP105" s="100">
        <v>3.888888888888888</v>
      </c>
      <c r="BQ105" s="100">
        <v>7769.9999999999982</v>
      </c>
      <c r="BR105" s="100">
        <v>4.6893203883495138</v>
      </c>
      <c r="BS105" s="100">
        <v>9369.2621359223285</v>
      </c>
      <c r="BT105" s="100">
        <v>9.7128174123337345</v>
      </c>
      <c r="BU105" s="100">
        <v>19406.209189842801</v>
      </c>
      <c r="BV105" s="100">
        <v>0</v>
      </c>
      <c r="BW105" s="100">
        <v>0</v>
      </c>
      <c r="BX105" s="100">
        <v>10.55614973262032</v>
      </c>
      <c r="BY105" s="100">
        <v>21091.187165775398</v>
      </c>
      <c r="BZ105" s="100">
        <v>0</v>
      </c>
      <c r="CA105" s="100">
        <v>0</v>
      </c>
      <c r="CB105" s="100">
        <v>4.012839879154078</v>
      </c>
      <c r="CC105" s="100">
        <v>8017.6540785498482</v>
      </c>
      <c r="CD105" s="100">
        <v>2.9961089494163424</v>
      </c>
      <c r="CE105" s="100">
        <v>5986.2256809338523</v>
      </c>
      <c r="CF105" s="100">
        <v>4.7291122715404699</v>
      </c>
      <c r="CG105" s="100">
        <v>9448.7663185378588</v>
      </c>
      <c r="CH105" s="100">
        <v>0.17093023255813952</v>
      </c>
      <c r="CI105" s="100">
        <v>341.51860465116278</v>
      </c>
      <c r="CJ105" s="100">
        <v>3.7852664576802502</v>
      </c>
      <c r="CK105" s="100">
        <v>7562.9623824451401</v>
      </c>
      <c r="CL105" s="100">
        <v>4.9208463949843253</v>
      </c>
      <c r="CM105" s="100">
        <v>9831.8510971786818</v>
      </c>
      <c r="CN105" s="100">
        <v>3.5999999999999996</v>
      </c>
      <c r="CO105" s="100">
        <v>7192.7999999999993</v>
      </c>
      <c r="CP105" s="100">
        <v>0.2353448275862069</v>
      </c>
      <c r="CQ105" s="100">
        <v>470.21896551724137</v>
      </c>
      <c r="CR105" s="100">
        <v>7.102941176470587</v>
      </c>
      <c r="CS105" s="100">
        <v>14191.676470588232</v>
      </c>
      <c r="CT105" s="100">
        <v>5.2272727272727266</v>
      </c>
      <c r="CU105" s="100">
        <v>10444.090909090908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451</v>
      </c>
      <c r="E109" s="100">
        <f>SUM(L$6:L$19)+SUM(N$6:N$19)+SUM(P$6:P$19)+SUM(R$6:R$19)</f>
        <v>459</v>
      </c>
      <c r="F109" s="100">
        <f>SUM(T$6:T$19)+SUM(V$6:V$19)+SUM(X$6:X$19)+SUM(Z$6:Z$19)</f>
        <v>421</v>
      </c>
      <c r="G109" s="100">
        <f>SUM(AB$6:AB$19)+SUM(AD$6:AD$19)+SUM(AF$6:AF$19)+SUM(AH$6:AH$19)</f>
        <v>452</v>
      </c>
      <c r="H109" s="100">
        <f>SUM(AJ$6:AJ$19)+SUM(AL$6:AL$19)+SUM(AN$6:AN$19)+SUM(AP$6:AP$19)</f>
        <v>488</v>
      </c>
      <c r="I109" s="100">
        <f>SUM(AR$6:AR$19)+SUM(AT$6:AT$19)+SUM(AV$6:AV$19)+SUM(AX$6:AX$19)</f>
        <v>481</v>
      </c>
      <c r="J109" s="100">
        <f>SUM(AZ$6:AZ$19)+SUM(BB$6:BB$19)+SUM(BD$6:BD$19)+SUM(BF$6:BF$19)</f>
        <v>482</v>
      </c>
      <c r="K109" s="100">
        <f>SUM(BH$6:BH$19)+SUM(BJ$6:BJ$19)+SUM(BL$6:BL$19)+SUM(BN$6:BN$19)</f>
        <v>528</v>
      </c>
      <c r="L109" s="100">
        <f>SUM(BP$6:BP$19)+SUM(BR$6:BR$19)+SUM(BT$6:BT$19)+SUM(BV$6:BV$19)</f>
        <v>501.35426586932078</v>
      </c>
      <c r="M109" s="100">
        <f>SUM(BX$6:BX$19)+SUM(BZ$6:BZ$19)+SUM(CB$6:CB$19)+SUM(CD$6:CD$19)</f>
        <v>455.10924580055354</v>
      </c>
      <c r="N109" s="100">
        <f>SUM(CF$6:CF$19)+SUM(CH$6:CH$19)+SUM(CJ$6:CJ$19)+SUM(CL$6:CL$19)</f>
        <v>469.91284696100502</v>
      </c>
      <c r="O109" s="100">
        <f>SUM(CN$6:CN$19)+SUM(CP$6:CP$19)+SUM(CR$6:CR$19)+SUM(CT$6:CT$19)</f>
        <v>441.80004569297233</v>
      </c>
    </row>
    <row r="110" spans="2:99">
      <c r="C110" s="99" t="s">
        <v>127</v>
      </c>
      <c r="D110" s="100">
        <f>SUM(D$20:D$36)+SUM(F$20:F$36)+SUM(H$20:H$36)+SUM(J$20:J$36)</f>
        <v>1214</v>
      </c>
      <c r="E110" s="100">
        <f>SUM(L$20:L$36)+SUM(N$20:N$36)+SUM(P$20:P$36)+SUM(R$20:R$36)</f>
        <v>1114</v>
      </c>
      <c r="F110" s="100">
        <f>SUM(T$20:T$36)+SUM(V$20:V$36)+SUM(X$20:X$36)+SUM(Z$20:Z$36)</f>
        <v>1338</v>
      </c>
      <c r="G110" s="100">
        <f>SUM(AB$20:AB$36)+SUM(AD$20:AD$36)+SUM(AF$20:AF$36)+SUM(AH$20:AH$36)</f>
        <v>1270</v>
      </c>
      <c r="H110" s="100">
        <f>SUM(AJ$20:AJ$36)+SUM(AL$20:AL$36)+SUM(AN$20:AN$36)+SUM(AP$20:AP$36)</f>
        <v>1377</v>
      </c>
      <c r="I110" s="100">
        <f>SUM(AR$20:AR$36)+SUM(AT$20:AT$36)+SUM(AV$20:AV$36)+SUM(AX$20:AX$36)</f>
        <v>1324</v>
      </c>
      <c r="J110" s="100">
        <f>SUM(AZ$20:AZ$36)+SUM(BB$20:BB$36)+SUM(BD$20:BD$36)+SUM(BF$20:BF$36)</f>
        <v>1249</v>
      </c>
      <c r="K110" s="100">
        <f>SUM(BH$20:BH$36)+SUM(BJ$20:BJ$36)+SUM(BL$20:BL$36)+SUM(BN$20:BN$36)</f>
        <v>1593</v>
      </c>
      <c r="L110" s="100">
        <f>SUM(BP$20:BP$36)+SUM(BR$20:BR$36)+SUM(BT$20:BT$36)+SUM(BV$20:BV$36)</f>
        <v>1307.4342427168617</v>
      </c>
      <c r="M110" s="100">
        <f>SUM(BX$20:BX$36)+SUM(BZ$20:BZ$36)+SUM(CB$20:CB$36)+SUM(CD$20:CD$36)</f>
        <v>1485.3136509462065</v>
      </c>
      <c r="N110" s="100">
        <f>SUM(CF$20:CF$36)+SUM(CH$20:CH$36)+SUM(CJ$20:CJ$36)+SUM(CL$20:CL$36)</f>
        <v>1348.3489669305352</v>
      </c>
      <c r="O110" s="100">
        <f>SUM(CN$20:CN$36)+SUM(CP$20:CP$36)+SUM(CR$20:CR$36)+SUM(CT$20:CT$36)</f>
        <v>1241.3849341565215</v>
      </c>
    </row>
    <row r="111" spans="2:99">
      <c r="C111" s="99" t="s">
        <v>128</v>
      </c>
      <c r="D111" s="100">
        <f>SUM(D$37:D$48)+SUM(F$37:F$48)+SUM(H$37:H$48)+SUM(J$37:J$48)</f>
        <v>955</v>
      </c>
      <c r="E111" s="100">
        <f>SUM(L$37:L$48)+SUM(N$37:N$48)+SUM(P$37:P$48)+SUM(R$37:R$48)</f>
        <v>1031</v>
      </c>
      <c r="F111" s="100">
        <f>SUM(T$37:T$48)+SUM(V$37:V$48)+SUM(X$37:X$48)+SUM(Z$37:Z$48)</f>
        <v>1020</v>
      </c>
      <c r="G111" s="100">
        <f>SUM(AB$37:AB$48)+SUM(AD$37:AD$48)+SUM(AF$37:AF$48)+SUM(AH$37:AH$48)</f>
        <v>1099</v>
      </c>
      <c r="H111" s="100">
        <f>SUM(AJ$37:AJ$48)+SUM(AL$37:AL$48)+SUM(AN$37:AN$48)+SUM(AP$37:AP$48)</f>
        <v>998</v>
      </c>
      <c r="I111" s="100">
        <f>SUM(AR$37:AR$48)+SUM(AT$37:AT$48)+SUM(AV$37:AV$48)+SUM(AX$37:AX$48)</f>
        <v>822</v>
      </c>
      <c r="J111" s="100">
        <f>SUM(AZ$37:AZ$48)+SUM(BB$37:BB$48)+SUM(BD$37:BD$48)+SUM(BF$37:BF$48)</f>
        <v>1012</v>
      </c>
      <c r="K111" s="100">
        <f>SUM(BH$37:BH$48)+SUM(BJ$37:BJ$48)+SUM(BL$37:BL$48)+SUM(BN$37:BN$48)</f>
        <v>930</v>
      </c>
      <c r="L111" s="100">
        <f>SUM(BP$37:BP$48)+SUM(BR$37:BR$48)+SUM(BT$37:BT$48)+SUM(BV$37:BV$48)</f>
        <v>840.46054563011694</v>
      </c>
      <c r="M111" s="100">
        <f>SUM(BX$37:BX$48)+SUM(BZ$37:BZ$48)+SUM(CB$37:CB$48)+SUM(CD$37:CD$48)</f>
        <v>974.43938145864524</v>
      </c>
      <c r="N111" s="100">
        <f>SUM(CF$37:CF$48)+SUM(CH$37:CH$48)+SUM(CJ$37:CJ$48)+SUM(CL$37:CL$48)</f>
        <v>902.72230010868918</v>
      </c>
      <c r="O111" s="100">
        <f>SUM(CN$37:CN$48)+SUM(CP$37:CP$48)+SUM(CR$37:CR$48)+SUM(CT$37:CT$48)</f>
        <v>856.10016352845651</v>
      </c>
    </row>
    <row r="112" spans="2:99">
      <c r="C112" s="99" t="s">
        <v>129</v>
      </c>
      <c r="D112" s="100">
        <f>SUM(D$49:D$70)+SUM(F$49:F$70)+SUM(H$49:H$70)+SUM(J$49:J$70)</f>
        <v>1162.6019192355727</v>
      </c>
      <c r="E112" s="100">
        <f>SUM(L$49:L$70)+SUM(N$49:N$70)+SUM(P$49:P$70)+SUM(R$49:R$70)</f>
        <v>1109.0095922957362</v>
      </c>
      <c r="F112" s="100">
        <f>SUM(T$49:T$70)+SUM(V$49:V$70)+SUM(X$49:X$70)+SUM(Z$49:Z$70)</f>
        <v>1326.4965156813203</v>
      </c>
      <c r="G112" s="100">
        <f>SUM(AB$49:AB$70)+SUM(AD$49:AD$70)+SUM(AF$49:AF$70)+SUM(AH$49:AH$70)</f>
        <v>1157.0377138018516</v>
      </c>
      <c r="H112" s="100">
        <f>SUM(AJ$49:AJ$70)+SUM(AL$49:AL$70)+SUM(AN$49:AN$70)+SUM(AP$49:AP$70)</f>
        <v>1277.8954457193292</v>
      </c>
      <c r="I112" s="100">
        <f>SUM(AR$49:AR$70)+SUM(AT$49:AT$70)+SUM(AV$49:AV$70)+SUM(AX$49:AX$70)</f>
        <v>1233.798933807785</v>
      </c>
      <c r="J112" s="100">
        <f>SUM(AZ$49:AZ$70)+SUM(BB$49:BB$70)+SUM(BD$49:BD$70)+SUM(BF$49:BF$70)</f>
        <v>1185.4193033821891</v>
      </c>
      <c r="K112" s="100">
        <f>SUM(BH$49:BH$70)+SUM(BJ$49:BJ$70)+SUM(BL$49:BL$70)+SUM(BN$49:BN$70)</f>
        <v>1212.3641551980904</v>
      </c>
      <c r="L112" s="100">
        <f>SUM(BP$49:BP$70)+SUM(BR$49:BR$70)+SUM(BT$49:BT$70)+SUM(BV$49:BV$70)</f>
        <v>1037.8535367349634</v>
      </c>
      <c r="M112" s="100">
        <f>SUM(BX$49:BX$70)+SUM(BZ$49:BZ$70)+SUM(CB$49:CB$70)+SUM(CD$49:CD$70)</f>
        <v>1153.8338734713354</v>
      </c>
      <c r="N112" s="100">
        <f>SUM(CF$49:CF$70)+SUM(CH$49:CH$70)+SUM(CJ$49:CJ$70)+SUM(CL$49:CL$70)</f>
        <v>1149.8159861315044</v>
      </c>
      <c r="O112" s="100">
        <f>SUM(CN$49:CN$70)+SUM(CP$49:CP$70)+SUM(CR$49:CR$70)+SUM(CT$49:CT$70)</f>
        <v>952.94645990692709</v>
      </c>
    </row>
    <row r="113" spans="2:15">
      <c r="C113" s="99" t="s">
        <v>130</v>
      </c>
      <c r="D113" s="100">
        <f>SUM(D$71:D$86)+SUM(F$71:F$86)+SUM(H$71:H$86)+SUM(J$71:J$86)</f>
        <v>928.44870548406016</v>
      </c>
      <c r="E113" s="100">
        <f>SUM(L$71:L$86)+SUM(N$71:N$86)+SUM(P$71:P$86)+SUM(R$71:R$86)</f>
        <v>495.69765906854843</v>
      </c>
      <c r="F113" s="100">
        <f>SUM(T$71:T$86)+SUM(V$71:V$86)+SUM(X$71:X$86)+SUM(Z$71:Z$86)</f>
        <v>455.72684834111982</v>
      </c>
      <c r="G113" s="100">
        <f>SUM(AB$71:AB$86)+SUM(AD$71:AD$86)+SUM(AF$71:AF$86)+SUM(AH$71:AH$86)</f>
        <v>696.27734899910797</v>
      </c>
      <c r="H113" s="100">
        <f>SUM(AJ$71:AJ$86)+SUM(AL$71:AL$86)+SUM(AN$71:AN$86)+SUM(AP$71:AP$86)</f>
        <v>360.89941159164459</v>
      </c>
      <c r="I113" s="100">
        <f>SUM(AR$71:AR$86)+SUM(AT$71:AT$86)+SUM(AV$71:AV$86)+SUM(AX$71:AX$86)</f>
        <v>700.16462035642212</v>
      </c>
      <c r="J113" s="100">
        <f>SUM(AZ$71:AZ$86)+SUM(BB$71:BB$86)+SUM(BD$71:BD$86)+SUM(BF$71:BF$86)</f>
        <v>531.99257539791324</v>
      </c>
      <c r="K113" s="100">
        <f>SUM(BH$71:BH$86)+SUM(BJ$71:BJ$86)+SUM(BL$71:BL$86)+SUM(BN$71:BN$86)</f>
        <v>449.80835700234644</v>
      </c>
      <c r="L113" s="100">
        <f>SUM(BP$71:BP$86)+SUM(BR$71:BR$86)+SUM(BT$71:BT$86)+SUM(BV$71:BV$86)</f>
        <v>593.63848256457823</v>
      </c>
      <c r="M113" s="100">
        <f>SUM(BX$71:BX$86)+SUM(BZ$71:BZ$86)+SUM(CB$71:CB$86)+SUM(CD$71:CD$86)</f>
        <v>540.06109773554397</v>
      </c>
      <c r="N113" s="100">
        <f>SUM(CF$71:CF$86)+SUM(CH$71:CH$86)+SUM(CJ$71:CJ$86)+SUM(CL$71:CL$86)</f>
        <v>377.30244378580744</v>
      </c>
      <c r="O113" s="100">
        <f>SUM(CN$71:CN$86)+SUM(CP$71:CP$86)+SUM(CR$71:CR$86)+SUM(CT$71:CT$86)</f>
        <v>499.506446308931</v>
      </c>
    </row>
    <row r="114" spans="2:15">
      <c r="C114" s="99" t="s">
        <v>131</v>
      </c>
      <c r="D114" s="100">
        <f>SUM(D$87:D$94)+SUM(F$87:F$94)+SUM(H$87:H$94)+SUM(J$87:J$94)</f>
        <v>188.58660729044539</v>
      </c>
      <c r="E114" s="100">
        <f>SUM(L$87:L$94)+SUM(N$87:N$94)+SUM(P$87:P$94)+SUM(R$87:R$94)</f>
        <v>154.4576237467879</v>
      </c>
      <c r="F114" s="100">
        <f>SUM(T$87:T$94)+SUM(V$87:V$94)+SUM(X$87:X$94)+SUM(Z$87:Z$94)</f>
        <v>87.940980034548943</v>
      </c>
      <c r="G114" s="100">
        <f>SUM(AB$87:AB$94)+SUM(AD$87:AD$94)+SUM(AF$87:AF$94)+SUM(AH$87:AH$94)</f>
        <v>167.64260848120853</v>
      </c>
      <c r="H114" s="100">
        <f>SUM(AJ$87:AJ$94)+SUM(AL$87:AL$94)+SUM(AN$87:AN$94)+SUM(AP$87:AP$94)</f>
        <v>119.59374521918207</v>
      </c>
      <c r="I114" s="100">
        <f>SUM(AR$87:AR$94)+SUM(AT$87:AT$94)+SUM(AV$87:AV$94)+SUM(AX$87:AX$94)</f>
        <v>175.92411848324747</v>
      </c>
      <c r="J114" s="100">
        <f>SUM(AZ$87:AZ$94)+SUM(BB$87:BB$94)+SUM(BD$87:BD$94)+SUM(BF$87:BF$94)</f>
        <v>183.02926535516193</v>
      </c>
      <c r="K114" s="100">
        <f>SUM(BH$87:BH$94)+SUM(BJ$87:BJ$94)+SUM(BL$87:BL$94)+SUM(BN$87:BN$94)</f>
        <v>112.37785885116276</v>
      </c>
      <c r="L114" s="100">
        <f>SUM(BP$87:BP$94)+SUM(BR$87:BR$94)+SUM(BT$87:BT$94)+SUM(BV$87:BV$94)</f>
        <v>113.5851624449375</v>
      </c>
      <c r="M114" s="100">
        <f>SUM(BX$87:BX$94)+SUM(BZ$87:BZ$94)+SUM(CB$87:CB$94)+SUM(CD$87:CD$94)</f>
        <v>166.82971170443881</v>
      </c>
      <c r="N114" s="100">
        <f>SUM(CF$87:CF$94)+SUM(CH$87:CH$94)+SUM(CJ$87:CJ$94)+SUM(CL$87:CL$94)</f>
        <v>168.65907927899494</v>
      </c>
      <c r="O114" s="100">
        <f>SUM(CN$87:CN$94)+SUM(CP$87:CP$94)+SUM(CR$87:CR$94)+SUM(CT$87:CT$94)</f>
        <v>218.30586698629293</v>
      </c>
    </row>
    <row r="115" spans="2:15">
      <c r="C115" s="99" t="s">
        <v>132</v>
      </c>
      <c r="D115" s="100">
        <f>SUM(D$95:D$105)+SUM(F$95:F$105)+SUM(H$95:H$105)+SUM(J$95:J$105)</f>
        <v>388.59307662499202</v>
      </c>
      <c r="E115" s="100">
        <f>SUM(L$95:L$105)+SUM(N$95:N$105)+SUM(P$95:P$105)+SUM(R$95:R$105)</f>
        <v>255.83512488892723</v>
      </c>
      <c r="F115" s="100">
        <f>SUM(T$95:T$105)+SUM(V$95:V$105)+SUM(X$95:X$105)+SUM(Z$95:Z$105)</f>
        <v>140.33565594301101</v>
      </c>
      <c r="G115" s="100">
        <f>SUM(AB$95:AB$105)+SUM(AD$95:AD$105)+SUM(AF$95:AF$105)+SUM(AH$95:AH$105)</f>
        <v>277.54232871783159</v>
      </c>
      <c r="H115" s="100">
        <f>SUM(AJ$95:AJ$105)+SUM(AL$95:AL$105)+SUM(AN$95:AN$105)+SUM(AP$95:AP$105)</f>
        <v>193.11139746984406</v>
      </c>
      <c r="I115" s="100">
        <f>SUM(AR$95:AR$105)+SUM(AT$95:AT$105)+SUM(AV$95:AV$105)+SUM(AX$95:AX$105)</f>
        <v>248.61232735254524</v>
      </c>
      <c r="J115" s="100">
        <f>SUM(AZ$95:AZ$105)+SUM(BB$95:BB$105)+SUM(BD$95:BD$105)+SUM(BF$95:BF$105)</f>
        <v>186.05885586473576</v>
      </c>
      <c r="K115" s="100">
        <f>SUM(BH$95:BH$105)+SUM(BJ$95:BJ$105)+SUM(BL$95:BL$105)+SUM(BN$95:BN$105)</f>
        <v>129.44962894840015</v>
      </c>
      <c r="L115" s="100">
        <f>SUM(BP$95:BP$105)+SUM(BR$95:BR$105)+SUM(BT$95:BT$105)+SUM(BV$95:BV$105)</f>
        <v>192.87627856825139</v>
      </c>
      <c r="M115" s="100">
        <f>SUM(BX$95:BX$105)+SUM(BZ$95:BZ$105)+SUM(CB$95:CB$105)+SUM(CD$95:CD$105)</f>
        <v>187.92974430535378</v>
      </c>
      <c r="N115" s="100">
        <f>SUM(CF$95:CF$105)+SUM(CH$95:CH$105)+SUM(CJ$95:CJ$105)+SUM(CL$95:CL$105)</f>
        <v>140.44070214753242</v>
      </c>
      <c r="O115" s="100">
        <f>SUM(CN$95:CN$105)+SUM(CP$95:CP$105)+SUM(CR$95:CR$105)+SUM(CT$95:CT$105)</f>
        <v>181.48882537340953</v>
      </c>
    </row>
    <row r="116" spans="2:15">
      <c r="C116" s="99" t="s">
        <v>278</v>
      </c>
      <c r="D116" s="100">
        <f t="shared" ref="D116:O116" si="0">SUM(D$109:D$115)</f>
        <v>5288.2303086350703</v>
      </c>
      <c r="E116" s="100">
        <f t="shared" si="0"/>
        <v>4619</v>
      </c>
      <c r="F116" s="100">
        <f t="shared" si="0"/>
        <v>4789.5000000000009</v>
      </c>
      <c r="G116" s="100">
        <f t="shared" si="0"/>
        <v>5119.5</v>
      </c>
      <c r="H116" s="100">
        <f t="shared" si="0"/>
        <v>4814.5</v>
      </c>
      <c r="I116" s="100">
        <f t="shared" si="0"/>
        <v>4985.5</v>
      </c>
      <c r="J116" s="100">
        <f t="shared" si="0"/>
        <v>4829.5000000000009</v>
      </c>
      <c r="K116" s="100">
        <f t="shared" si="0"/>
        <v>4955.0000000000009</v>
      </c>
      <c r="L116" s="100">
        <f t="shared" si="0"/>
        <v>4587.2025145290299</v>
      </c>
      <c r="M116" s="100">
        <f t="shared" si="0"/>
        <v>4963.5167054220765</v>
      </c>
      <c r="N116" s="100">
        <f t="shared" si="0"/>
        <v>4557.2023253440684</v>
      </c>
      <c r="O116" s="100">
        <f t="shared" si="0"/>
        <v>4391.5327419535115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D109*pricing!D15*2000</f>
        <v>3200644.944955471</v>
      </c>
      <c r="E120" s="100">
        <f>E109*pricing!E15*2000</f>
        <v>3257419.1346664331</v>
      </c>
      <c r="F120" s="100">
        <f>F109*pricing!F15*2000</f>
        <v>2987741.7335393643</v>
      </c>
      <c r="G120" s="100">
        <f>G109*pricing!G15*2000</f>
        <v>3207741.7186693414</v>
      </c>
      <c r="H120" s="100">
        <f>H109*pricing!H15*2000</f>
        <v>3463225.5723686693</v>
      </c>
      <c r="I120" s="100">
        <f>I109*pricing!I15*2000</f>
        <v>3413548.1563715781</v>
      </c>
      <c r="J120" s="100">
        <f>J109*pricing!J15*2000</f>
        <v>3420644.9300854481</v>
      </c>
      <c r="K120" s="100">
        <f>K109*pricing!K15*2000</f>
        <v>3747096.5209234781</v>
      </c>
      <c r="L120" s="100">
        <f>L109*pricing!L15*2000</f>
        <v>3557997.7753580995</v>
      </c>
      <c r="M120" s="100">
        <f>M109*pricing!M15*2000</f>
        <v>3229807.3325366708</v>
      </c>
      <c r="N120" s="100">
        <f>N109*pricing!N15*2000</f>
        <v>3334865.1401227815</v>
      </c>
      <c r="O120" s="100">
        <f>O109*pricing!O15*2000</f>
        <v>3135354.9510605498</v>
      </c>
    </row>
    <row r="121" spans="2:15">
      <c r="C121" s="99" t="s">
        <v>127</v>
      </c>
      <c r="D121" s="100">
        <f>D110*pricing!D16*2000</f>
        <v>7757034.7940338003</v>
      </c>
      <c r="E121" s="100">
        <f>E110*pricing!E16*2000</f>
        <v>7118069.8192369472</v>
      </c>
      <c r="F121" s="100">
        <f>F110*pricing!F16*2000</f>
        <v>8549351.362781899</v>
      </c>
      <c r="G121" s="100">
        <f>G110*pricing!G16*2000</f>
        <v>8114855.1799200382</v>
      </c>
      <c r="H121" s="100">
        <f>H110*pricing!H16*2000</f>
        <v>8798547.7029526718</v>
      </c>
      <c r="I121" s="100">
        <f>I110*pricing!I16*2000</f>
        <v>8459896.2663103398</v>
      </c>
      <c r="J121" s="100">
        <f>J110*pricing!J16*2000</f>
        <v>7980672.5352126993</v>
      </c>
      <c r="K121" s="100">
        <f>K110*pricing!K16*2000</f>
        <v>10178712.048513874</v>
      </c>
      <c r="L121" s="100">
        <f>L110*pricing!L16*2000</f>
        <v>8354046.8794612279</v>
      </c>
      <c r="M121" s="100">
        <f>M110*pricing!M16*2000</f>
        <v>9490633.9954226539</v>
      </c>
      <c r="N121" s="100">
        <f>N110*pricing!N16*2000</f>
        <v>8615477.6367213298</v>
      </c>
      <c r="O121" s="100">
        <f>O110*pricing!O16*2000</f>
        <v>7932014.9316651532</v>
      </c>
    </row>
    <row r="122" spans="2:15">
      <c r="C122" s="99" t="s">
        <v>128</v>
      </c>
      <c r="D122" s="100">
        <f>D111*pricing!D17*2000</f>
        <v>4778597.9272502698</v>
      </c>
      <c r="E122" s="100">
        <f>E111*pricing!E17*2000</f>
        <v>5158884.2544450555</v>
      </c>
      <c r="F122" s="100">
        <f>F111*pricing!F17*2000</f>
        <v>5103842.8123510731</v>
      </c>
      <c r="G122" s="100">
        <f>G111*pricing!G17*2000</f>
        <v>5499140.4419351276</v>
      </c>
      <c r="H122" s="100">
        <f>H111*pricing!H17*2000</f>
        <v>4993759.9281631093</v>
      </c>
      <c r="I122" s="100">
        <f>I111*pricing!I17*2000</f>
        <v>4113096.8546593939</v>
      </c>
      <c r="J122" s="100">
        <f>J111*pricing!J17*2000</f>
        <v>5063812.6726463586</v>
      </c>
      <c r="K122" s="100">
        <f>K111*pricing!K17*2000</f>
        <v>4653503.7406730372</v>
      </c>
      <c r="L122" s="100">
        <f>L111*pricing!L17*2000</f>
        <v>4205469.1322342483</v>
      </c>
      <c r="M122" s="100">
        <f>M111*pricing!M17*2000</f>
        <v>4875868.0716956193</v>
      </c>
      <c r="N122" s="100">
        <f>N111*pricing!N17*2000</f>
        <v>4517012.4734889828</v>
      </c>
      <c r="O122" s="100">
        <f>O111*pricing!O17*2000</f>
        <v>4283726.1434091087</v>
      </c>
    </row>
    <row r="123" spans="2:15">
      <c r="C123" s="99" t="s">
        <v>129</v>
      </c>
      <c r="D123" s="100">
        <f>D112*pricing!D18*2000</f>
        <v>6034156.1268880451</v>
      </c>
      <c r="E123" s="100">
        <f>E112*pricing!E18*2000</f>
        <v>5756000.326000643</v>
      </c>
      <c r="F123" s="100">
        <f>F112*pricing!F18*2000</f>
        <v>6884804.6308550863</v>
      </c>
      <c r="G123" s="100">
        <f>G112*pricing!G18*2000</f>
        <v>6005276.6938218866</v>
      </c>
      <c r="H123" s="100">
        <f>H112*pricing!H18*2000</f>
        <v>6632554.5362764634</v>
      </c>
      <c r="I123" s="100">
        <f>I112*pricing!I18*2000</f>
        <v>6403684.0750093851</v>
      </c>
      <c r="J123" s="100">
        <f>J112*pricing!J18*2000</f>
        <v>6152583.2996544484</v>
      </c>
      <c r="K123" s="100">
        <f>K112*pricing!K18*2000</f>
        <v>6292432.92486401</v>
      </c>
      <c r="L123" s="100">
        <f>L112*pricing!L18*2000</f>
        <v>5386684.9640326034</v>
      </c>
      <c r="M123" s="100">
        <f>M112*pricing!M18*2000</f>
        <v>5988648.0675998805</v>
      </c>
      <c r="N123" s="100">
        <f>N112*pricing!N18*2000</f>
        <v>5967794.3608343452</v>
      </c>
      <c r="O123" s="100">
        <f>O112*pricing!O18*2000</f>
        <v>4945998.8191181673</v>
      </c>
    </row>
    <row r="124" spans="2:15">
      <c r="C124" s="99" t="s">
        <v>130</v>
      </c>
      <c r="D124" s="100">
        <f>D113*pricing!D19*2000</f>
        <v>4334075.9655659357</v>
      </c>
      <c r="E124" s="100">
        <f>E113*pricing!E19*2000</f>
        <v>2313958.0007666643</v>
      </c>
      <c r="F124" s="100">
        <f>F113*pricing!F19*2000</f>
        <v>2127370.9237696491</v>
      </c>
      <c r="G124" s="100">
        <f>G113*pricing!G19*2000</f>
        <v>3250280.7164685181</v>
      </c>
      <c r="H124" s="100">
        <f>H113*pricing!H19*2000</f>
        <v>1684708.5428922377</v>
      </c>
      <c r="I124" s="100">
        <f>I113*pricing!I19*2000</f>
        <v>3268426.8232613374</v>
      </c>
      <c r="J124" s="100">
        <f>J113*pricing!J19*2000</f>
        <v>2483385.6962399576</v>
      </c>
      <c r="K124" s="100">
        <f>K113*pricing!K19*2000</f>
        <v>2099742.9127526977</v>
      </c>
      <c r="L124" s="100">
        <f>L113*pricing!L19*2000</f>
        <v>2771153.9305521101</v>
      </c>
      <c r="M124" s="100">
        <f>M113*pricing!M19*2000</f>
        <v>2521050.2312159906</v>
      </c>
      <c r="N124" s="100">
        <f>N113*pricing!N19*2000</f>
        <v>1761279.2647589461</v>
      </c>
      <c r="O124" s="100">
        <f>O113*pricing!O19*2000</f>
        <v>2331737.7371581215</v>
      </c>
    </row>
    <row r="125" spans="2:15">
      <c r="C125" s="99" t="s">
        <v>131</v>
      </c>
      <c r="D125" s="100">
        <f>D114*pricing!D20*2000</f>
        <v>919359.71054092119</v>
      </c>
      <c r="E125" s="100">
        <f>E114*pricing!E20*2000</f>
        <v>752980.91576559097</v>
      </c>
      <c r="F125" s="100">
        <f>F114*pricing!F20*2000</f>
        <v>428712.2776684261</v>
      </c>
      <c r="G125" s="100">
        <f>G114*pricing!G20*2000</f>
        <v>817257.71634589159</v>
      </c>
      <c r="H125" s="100">
        <f>H114*pricing!H20*2000</f>
        <v>583019.50794351264</v>
      </c>
      <c r="I125" s="100">
        <f>I114*pricing!I20*2000</f>
        <v>857630.07760583144</v>
      </c>
      <c r="J125" s="100">
        <f>J114*pricing!J20*2000</f>
        <v>892267.66860641446</v>
      </c>
      <c r="K125" s="100">
        <f>K114*pricing!K20*2000</f>
        <v>547842.06189941848</v>
      </c>
      <c r="L125" s="100">
        <f>L114*pricing!L20*2000</f>
        <v>553727.6669190703</v>
      </c>
      <c r="M125" s="100">
        <f>M114*pricing!M20*2000</f>
        <v>813294.84455913911</v>
      </c>
      <c r="N125" s="100">
        <f>N114*pricing!N20*2000</f>
        <v>822213.01148510026</v>
      </c>
      <c r="O125" s="100">
        <f>O114*pricing!O20*2000</f>
        <v>1064241.1015581782</v>
      </c>
    </row>
    <row r="126" spans="2:15">
      <c r="C126" s="99" t="s">
        <v>132</v>
      </c>
      <c r="D126" s="100">
        <f>D115*pricing!D21*2000</f>
        <v>2191270.5094944546</v>
      </c>
      <c r="E126" s="100">
        <f>E115*pricing!E21*2000</f>
        <v>1442650.4180951798</v>
      </c>
      <c r="F126" s="100">
        <f>F115*pricing!F21*2000</f>
        <v>791350.6513530683</v>
      </c>
      <c r="G126" s="100">
        <f>G115*pricing!G21*2000</f>
        <v>1565057.0137221182</v>
      </c>
      <c r="H126" s="100">
        <f>H115*pricing!H21*2000</f>
        <v>1088952.26337575</v>
      </c>
      <c r="I126" s="100">
        <f>I115*pricing!I21*2000</f>
        <v>1401921.1715141945</v>
      </c>
      <c r="J126" s="100">
        <f>J115*pricing!J21*2000</f>
        <v>1049183.0874283095</v>
      </c>
      <c r="K126" s="100">
        <f>K115*pricing!K21*2000</f>
        <v>729964.50900068763</v>
      </c>
      <c r="L126" s="100">
        <f>L115*pricing!L21*2000</f>
        <v>1087626.4314289759</v>
      </c>
      <c r="M126" s="100">
        <f>M115*pricing!M21*2000</f>
        <v>1059732.9991819784</v>
      </c>
      <c r="N126" s="100">
        <f>N115*pricing!N21*2000</f>
        <v>791943.00531907636</v>
      </c>
      <c r="O126" s="100">
        <f>O115*pricing!O21*2000</f>
        <v>1023412.754281593</v>
      </c>
    </row>
    <row r="127" spans="2:15">
      <c r="C127" s="99" t="s">
        <v>278</v>
      </c>
      <c r="D127" s="100">
        <f t="shared" ref="D127:O127" si="1">SUM(D$120:D$126)</f>
        <v>29215139.978728894</v>
      </c>
      <c r="E127" s="100">
        <f t="shared" si="1"/>
        <v>25799962.868976515</v>
      </c>
      <c r="F127" s="100">
        <f t="shared" si="1"/>
        <v>26873174.392318569</v>
      </c>
      <c r="G127" s="100">
        <f t="shared" si="1"/>
        <v>28459609.48088292</v>
      </c>
      <c r="H127" s="100">
        <f t="shared" si="1"/>
        <v>27244768.053972416</v>
      </c>
      <c r="I127" s="100">
        <f t="shared" si="1"/>
        <v>27918203.424732059</v>
      </c>
      <c r="J127" s="100">
        <f t="shared" si="1"/>
        <v>27042549.889873639</v>
      </c>
      <c r="K127" s="100">
        <f t="shared" si="1"/>
        <v>28249294.718627207</v>
      </c>
      <c r="L127" s="100">
        <f t="shared" si="1"/>
        <v>25916706.779986341</v>
      </c>
      <c r="M127" s="100">
        <f t="shared" si="1"/>
        <v>27979035.542211935</v>
      </c>
      <c r="N127" s="100">
        <f t="shared" si="1"/>
        <v>25810584.89273056</v>
      </c>
      <c r="O127" s="100">
        <f t="shared" si="1"/>
        <v>24716486.438250873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228691.19999999998</v>
      </c>
      <c r="E131" s="106">
        <f>SUM(M$6:M$19)+SUM(O$6:O$19)+SUM(Q$6:Q$19)+SUM(S$6:S$19)</f>
        <v>231220.8</v>
      </c>
      <c r="F131" s="106">
        <f>SUM(U$6:U$19)+SUM(W$6:W$19)+SUM(Y$6:Y$19)+SUM(AA$6:AA$19)</f>
        <v>213845.99999999997</v>
      </c>
      <c r="G131" s="106">
        <f>SUM(AC$6:AC$19)+SUM(AE$6:AE$19)+SUM(AG$6:AG$19)+SUM(AI$6:AI$19)</f>
        <v>228019.19999999998</v>
      </c>
      <c r="H131" s="106">
        <f>SUM(AK$6:AK$19)+SUM(AM$6:AM$19)+SUM(AO$6:AO$19)+SUM(AQ$6:AQ$19)</f>
        <v>246144</v>
      </c>
      <c r="I131" s="106">
        <f>SUM(AS$6:AS$19)+SUM(AU$6:AU$19)+SUM(AW$6:AW$19)+SUM(AY$6:AY$19)</f>
        <v>242713.2</v>
      </c>
      <c r="J131" s="106">
        <f>SUM(BA$6:BA$19)+SUM(BC$6:BC$19)+SUM(BE$6:BE$19)+SUM(BG$6:BG$19)</f>
        <v>244484.4</v>
      </c>
      <c r="K131" s="106">
        <f>SUM(BI$6:BI$19)+SUM(BK$6:BK$19)+SUM(BM$6:BM$19)+SUM(BO$6:BO$19)</f>
        <v>267094.79999999993</v>
      </c>
      <c r="L131" s="106">
        <f>SUM(BQ$6:BQ$19)+SUM(BS$6:BS$19)+SUM(BU$6:BU$19)+SUM(BW$6:BW$19)</f>
        <v>252867.86258701701</v>
      </c>
      <c r="M131" s="106">
        <f>SUM(BY$6:BY$19)+SUM(CA$6:CA$19)+SUM(CC$6:CC$19)+SUM(CE$6:CE$19)</f>
        <v>230491.46719419979</v>
      </c>
      <c r="N131" s="106">
        <f>SUM(CG$6:CG$19)+SUM(CI$6:CI$19)+SUM(CK$6:CK$19)+SUM(CM$6:CM$19)</f>
        <v>237468.46719072148</v>
      </c>
      <c r="O131" s="106">
        <f>SUM(CO$6:CO$19)+SUM(CQ$6:CQ$19)+SUM(CS$6:CS$19)+SUM(CU$6:CU$19)</f>
        <v>223547.75174706514</v>
      </c>
    </row>
    <row r="132" spans="2:15">
      <c r="C132" s="105" t="s">
        <v>127</v>
      </c>
      <c r="D132" s="106">
        <f>SUM(E$20:E$36)+SUM(G$20:G$36)+SUM(I$20:I$36)+SUM(K$20:K$36)</f>
        <v>522132</v>
      </c>
      <c r="E132" s="106">
        <f>SUM(M$20:M$36)+SUM(O$20:O$36)+SUM(Q$20:Q$36)+SUM(S$20:S$36)</f>
        <v>480588</v>
      </c>
      <c r="F132" s="106">
        <f>SUM(U$20:U$36)+SUM(W$20:W$36)+SUM(Y$20:Y$36)+SUM(AA$20:AA$36)</f>
        <v>571753.20000000007</v>
      </c>
      <c r="G132" s="106">
        <f>SUM(AC$20:AC$36)+SUM(AE$20:AE$36)+SUM(AG$20:AG$36)+SUM(AI$20:AI$36)</f>
        <v>545560.80000000005</v>
      </c>
      <c r="H132" s="106">
        <f>SUM(AK$20:AK$36)+SUM(AM$20:AM$36)+SUM(AO$20:AO$36)+SUM(AQ$20:AQ$36)</f>
        <v>590206.80000000005</v>
      </c>
      <c r="I132" s="106">
        <f>SUM(AS$20:AS$36)+SUM(AU$20:AU$36)+SUM(AW$20:AW$36)+SUM(AY$20:AY$36)</f>
        <v>568028.4</v>
      </c>
      <c r="J132" s="106">
        <f>SUM(BA$20:BA$36)+SUM(BC$20:BC$36)+SUM(BE$20:BE$36)+SUM(BG$20:BG$36)</f>
        <v>533150.4</v>
      </c>
      <c r="K132" s="106">
        <f>SUM(BI$20:BI$36)+SUM(BK$20:BK$36)+SUM(BM$20:BM$36)+SUM(BO$20:BO$36)</f>
        <v>682866</v>
      </c>
      <c r="L132" s="106">
        <f>SUM(BQ$20:BQ$36)+SUM(BS$20:BS$36)+SUM(BU$20:BU$36)+SUM(BW$20:BW$36)</f>
        <v>559026.73504265305</v>
      </c>
      <c r="M132" s="106">
        <f>SUM(BY$20:BY$36)+SUM(CA$20:CA$36)+SUM(CC$20:CC$36)+SUM(CE$20:CE$36)</f>
        <v>633968.08771458291</v>
      </c>
      <c r="N132" s="106">
        <f>SUM(CG$20:CG$36)+SUM(CI$20:CI$36)+SUM(CK$20:CK$36)+SUM(CM$20:CM$36)</f>
        <v>580058.28894746455</v>
      </c>
      <c r="O132" s="106">
        <f>SUM(CO$20:CO$36)+SUM(CQ$20:CQ$36)+SUM(CS$20:CS$36)+SUM(CU$20:CU$36)</f>
        <v>533111.40564537991</v>
      </c>
    </row>
    <row r="133" spans="2:15">
      <c r="C133" s="105" t="s">
        <v>128</v>
      </c>
      <c r="D133" s="106">
        <f>SUM(E$37:E$48)+SUM(G$37:G$48)+SUM(I$37:I$48)+SUM(K$37:K$48)</f>
        <v>998685.60000000009</v>
      </c>
      <c r="E133" s="106">
        <f>SUM(M$37:M$48)+SUM(O$37:O$48)+SUM(Q$37:Q$48)+SUM(S$37:S$48)</f>
        <v>1081280.3999999999</v>
      </c>
      <c r="F133" s="106">
        <f>SUM(U$37:U$48)+SUM(W$37:W$48)+SUM(Y$37:Y$48)+SUM(AA$37:AA$48)</f>
        <v>1070965.2</v>
      </c>
      <c r="G133" s="106">
        <f>SUM(AC$37:AC$48)+SUM(AE$37:AE$48)+SUM(AG$37:AG$48)+SUM(AI$37:AI$48)</f>
        <v>1153003.2</v>
      </c>
      <c r="H133" s="106">
        <f>SUM(AK$37:AK$48)+SUM(AM$37:AM$48)+SUM(AO$37:AO$48)+SUM(AQ$37:AQ$48)</f>
        <v>1046934</v>
      </c>
      <c r="I133" s="106">
        <f>SUM(AS$37:AS$48)+SUM(AU$37:AU$48)+SUM(AW$37:AW$48)+SUM(AY$37:AY$48)</f>
        <v>861982.79999999993</v>
      </c>
      <c r="J133" s="106">
        <f>SUM(BA$37:BA$48)+SUM(BC$37:BC$48)+SUM(BE$37:BE$48)+SUM(BG$37:BG$48)</f>
        <v>1062682.7999999998</v>
      </c>
      <c r="K133" s="106">
        <f>SUM(BI$37:BI$48)+SUM(BK$37:BK$48)+SUM(BM$37:BM$48)+SUM(BO$37:BO$48)</f>
        <v>974069.99999999988</v>
      </c>
      <c r="L133" s="106">
        <f>SUM(BQ$37:BQ$48)+SUM(BS$37:BS$48)+SUM(BU$37:BU$48)+SUM(BW$37:BW$48)</f>
        <v>882985.47515214595</v>
      </c>
      <c r="M133" s="106">
        <f>SUM(BY$37:BY$48)+SUM(CA$37:CA$48)+SUM(CC$37:CC$48)+SUM(CE$37:CE$48)</f>
        <v>1020776.3304850711</v>
      </c>
      <c r="N133" s="106">
        <f>SUM(CG$37:CG$48)+SUM(CI$37:CI$48)+SUM(CK$37:CK$48)+SUM(CM$37:CM$48)</f>
        <v>950021.42720738275</v>
      </c>
      <c r="O133" s="106">
        <f>SUM(CO$37:CO$48)+SUM(CQ$37:CQ$48)+SUM(CS$37:CS$48)+SUM(CU$37:CU$48)</f>
        <v>897769.68957717123</v>
      </c>
    </row>
    <row r="134" spans="2:15">
      <c r="C134" s="105" t="s">
        <v>129</v>
      </c>
      <c r="D134" s="106">
        <f>SUM(E$49:E$70)+SUM(G$49:G$70)+SUM(I$49:I$70)+SUM(K$49:K$70)</f>
        <v>969197.65939735435</v>
      </c>
      <c r="E134" s="106">
        <f>SUM(M$49:M$70)+SUM(O$49:O$70)+SUM(Q$49:Q$70)+SUM(S$49:S$70)</f>
        <v>919721.76793936582</v>
      </c>
      <c r="F134" s="106">
        <f>SUM(U$49:U$70)+SUM(W$49:W$70)+SUM(Y$49:Y$70)+SUM(AA$49:AA$70)</f>
        <v>1087054.2181395597</v>
      </c>
      <c r="G134" s="106">
        <f>SUM(AC$49:AC$70)+SUM(AE$49:AE$70)+SUM(AG$49:AG$70)+SUM(AI$49:AI$70)</f>
        <v>949084.79245547554</v>
      </c>
      <c r="H134" s="106">
        <f>SUM(AK$49:AK$70)+SUM(AM$49:AM$70)+SUM(AO$49:AO$70)+SUM(AQ$49:AQ$70)</f>
        <v>1050131.9473751104</v>
      </c>
      <c r="I134" s="106">
        <f>SUM(AS$49:AS$70)+SUM(AU$49:AU$70)+SUM(AW$49:AW$70)+SUM(AY$49:AY$70)</f>
        <v>1016439.1641370219</v>
      </c>
      <c r="J134" s="106">
        <f>SUM(BA$49:BA$70)+SUM(BC$49:BC$70)+SUM(BE$49:BE$70)+SUM(BG$49:BG$70)</f>
        <v>979681.64944796648</v>
      </c>
      <c r="K134" s="106">
        <f>SUM(BI$49:BI$70)+SUM(BK$49:BK$70)+SUM(BM$49:BM$70)+SUM(BO$49:BO$70)</f>
        <v>991921.0171508817</v>
      </c>
      <c r="L134" s="106">
        <f>SUM(BQ$49:BQ$70)+SUM(BS$49:BS$70)+SUM(BU$49:BU$70)+SUM(BW$49:BW$70)</f>
        <v>855879.99297237874</v>
      </c>
      <c r="M134" s="106">
        <f>SUM(BY$49:BY$70)+SUM(CA$49:CA$70)+SUM(CC$49:CC$70)+SUM(CE$49:CE$70)</f>
        <v>955750.092643101</v>
      </c>
      <c r="N134" s="106">
        <f>SUM(CG$49:CG$70)+SUM(CI$49:CI$70)+SUM(CK$49:CK$70)+SUM(CM$49:CM$70)</f>
        <v>943971.56429664535</v>
      </c>
      <c r="O134" s="106">
        <f>SUM(CO$49:CO$70)+SUM(CQ$49:CQ$70)+SUM(CS$49:CS$70)+SUM(CU$49:CU$70)</f>
        <v>793036.00847604254</v>
      </c>
    </row>
    <row r="135" spans="2:15">
      <c r="C135" s="105" t="s">
        <v>130</v>
      </c>
      <c r="D135" s="106">
        <f>SUM(E$71:E$86)+SUM(G$71:G$86)+SUM(I$71:I$86)+SUM(K$71:K$86)</f>
        <v>517361.22364766436</v>
      </c>
      <c r="E135" s="106">
        <f>SUM(M$71:M$86)+SUM(O$71:O$86)+SUM(Q$71:Q$86)+SUM(S$71:S$86)</f>
        <v>276678.10097218282</v>
      </c>
      <c r="F135" s="106">
        <f>SUM(U$71:U$86)+SUM(W$71:W$86)+SUM(Y$71:Y$86)+SUM(AA$71:AA$86)</f>
        <v>255776.84566462121</v>
      </c>
      <c r="G135" s="106">
        <f>SUM(AC$71:AC$86)+SUM(AE$71:AE$86)+SUM(AG$71:AG$86)+SUM(AI$71:AI$86)</f>
        <v>387701.82170564082</v>
      </c>
      <c r="H135" s="106">
        <f>SUM(AK$71:AK$86)+SUM(AM$71:AM$86)+SUM(AO$71:AO$86)+SUM(AQ$71:AQ$86)</f>
        <v>202437.17043601052</v>
      </c>
      <c r="I135" s="106">
        <f>SUM(AS$71:AS$86)+SUM(AU$71:AU$86)+SUM(AW$71:AW$86)+SUM(AY$71:AY$86)</f>
        <v>390881.3650897523</v>
      </c>
      <c r="J135" s="106">
        <f>SUM(BA$71:BA$86)+SUM(BC$71:BC$86)+SUM(BE$71:BE$86)+SUM(BG$71:BG$86)</f>
        <v>297920.76411111816</v>
      </c>
      <c r="K135" s="106">
        <f>SUM(BI$71:BI$86)+SUM(BK$71:BK$86)+SUM(BM$71:BM$86)+SUM(BO$71:BO$86)</f>
        <v>249499.81299440318</v>
      </c>
      <c r="L135" s="106">
        <f>SUM(BQ$71:BQ$86)+SUM(BS$71:BS$86)+SUM(BU$71:BU$86)+SUM(BW$71:BW$86)</f>
        <v>332703.58727650525</v>
      </c>
      <c r="M135" s="106">
        <f>SUM(BY$71:BY$86)+SUM(CA$71:CA$86)+SUM(CC$71:CC$86)+SUM(CE$71:CE$86)</f>
        <v>300732.03689647204</v>
      </c>
      <c r="N135" s="106">
        <f>SUM(CG$71:CG$86)+SUM(CI$71:CI$86)+SUM(CK$71:CK$86)+SUM(CM$71:CM$86)</f>
        <v>210327.56747421154</v>
      </c>
      <c r="O135" s="106">
        <f>SUM(CO$71:CO$86)+SUM(CQ$71:CQ$86)+SUM(CS$71:CS$86)+SUM(CU$71:CU$86)</f>
        <v>279200.61665683199</v>
      </c>
    </row>
    <row r="136" spans="2:15">
      <c r="C136" s="105" t="s">
        <v>131</v>
      </c>
      <c r="D136" s="106">
        <f>SUM(E$87:E$94)+SUM(G$87:G$94)+SUM(I$87:I$94)+SUM(K$87:K$94)</f>
        <v>381900.57627160812</v>
      </c>
      <c r="E136" s="106">
        <f>SUM(M$87:M$94)+SUM(O$87:O$94)+SUM(Q$87:Q$94)+SUM(S$87:S$94)</f>
        <v>314039.53511657735</v>
      </c>
      <c r="F136" s="106">
        <f>SUM(U$87:U$94)+SUM(W$87:W$94)+SUM(Y$87:Y$94)+SUM(AA$87:AA$94)</f>
        <v>178906.98858918773</v>
      </c>
      <c r="G136" s="106">
        <f>SUM(AC$87:AC$94)+SUM(AE$87:AE$94)+SUM(AG$87:AG$94)+SUM(AI$87:AI$94)</f>
        <v>341193.33455191238</v>
      </c>
      <c r="H136" s="106">
        <f>SUM(AK$87:AK$94)+SUM(AM$87:AM$94)+SUM(AO$87:AO$94)+SUM(AQ$87:AQ$94)</f>
        <v>242922.98323036183</v>
      </c>
      <c r="I136" s="106">
        <f>SUM(AS$87:AS$94)+SUM(AU$87:AU$94)+SUM(AW$87:AW$94)+SUM(AY$87:AY$94)</f>
        <v>358159.14367316349</v>
      </c>
      <c r="J136" s="106">
        <f>SUM(BA$87:BA$94)+SUM(BC$87:BC$94)+SUM(BE$87:BE$94)+SUM(BG$87:BG$94)</f>
        <v>372554.97117702977</v>
      </c>
      <c r="K136" s="106">
        <f>SUM(BI$87:BI$94)+SUM(BK$87:BK$94)+SUM(BM$87:BM$94)+SUM(BO$87:BO$94)</f>
        <v>228879.86339787557</v>
      </c>
      <c r="L136" s="106">
        <f>SUM(BQ$87:BQ$94)+SUM(BS$87:BS$94)+SUM(BU$87:BU$94)+SUM(BW$87:BW$94)</f>
        <v>230008.74131946478</v>
      </c>
      <c r="M136" s="106">
        <f>SUM(BY$87:BY$94)+SUM(CA$87:CA$94)+SUM(CC$87:CC$94)+SUM(CE$87:CE$94)</f>
        <v>339472.12627624942</v>
      </c>
      <c r="N136" s="106">
        <f>SUM(CG$87:CG$94)+SUM(CI$87:CI$94)+SUM(CK$87:CK$94)+SUM(CM$87:CM$94)</f>
        <v>343134.31288389256</v>
      </c>
      <c r="O136" s="106">
        <f>SUM(CO$87:CO$94)+SUM(CQ$87:CQ$94)+SUM(CS$87:CS$94)+SUM(CU$87:CU$94)</f>
        <v>443307.64890097728</v>
      </c>
    </row>
    <row r="137" spans="2:15">
      <c r="C137" s="105" t="s">
        <v>132</v>
      </c>
      <c r="D137" s="106">
        <f>SUM(E$95:E$105)+SUM(G$95:G$105)+SUM(I$95:I$105)+SUM(K$95:K$105)</f>
        <v>747938.80848809285</v>
      </c>
      <c r="E137" s="106">
        <f>SUM(M$95:M$105)+SUM(O$95:O$105)+SUM(Q$95:Q$105)+SUM(S$95:S$105)</f>
        <v>492566.89517404593</v>
      </c>
      <c r="F137" s="106">
        <f>SUM(U$95:U$105)+SUM(W$95:W$105)+SUM(Y$95:Y$105)+SUM(AA$95:AA$105)</f>
        <v>266531.78507498244</v>
      </c>
      <c r="G137" s="106">
        <f>SUM(AC$95:AC$105)+SUM(AE$95:AE$105)+SUM(AG$95:AG$105)+SUM(AI$95:AI$105)</f>
        <v>526984.60776186397</v>
      </c>
      <c r="H137" s="106">
        <f>SUM(AK$95:AK$105)+SUM(AM$95:AM$105)+SUM(AO$95:AO$105)+SUM(AQ$95:AQ$105)</f>
        <v>365671.29441129731</v>
      </c>
      <c r="I137" s="106">
        <f>SUM(AS$95:AS$105)+SUM(AU$95:AU$105)+SUM(AW$95:AW$105)+SUM(AY$95:AY$105)</f>
        <v>474389.97039818985</v>
      </c>
      <c r="J137" s="106">
        <f>SUM(BA$95:BA$105)+SUM(BC$95:BC$105)+SUM(BE$95:BE$105)+SUM(BG$95:BG$105)</f>
        <v>357231.56645806239</v>
      </c>
      <c r="K137" s="106">
        <f>SUM(BI$95:BI$105)+SUM(BK$95:BK$105)+SUM(BM$95:BM$105)+SUM(BO$95:BO$105)</f>
        <v>248754.36692939958</v>
      </c>
      <c r="L137" s="106">
        <f>SUM(BQ$95:BQ$105)+SUM(BS$95:BS$105)+SUM(BU$95:BU$105)+SUM(BW$95:BW$105)</f>
        <v>368735.60227867711</v>
      </c>
      <c r="M137" s="106">
        <f>SUM(BY$95:BY$105)+SUM(CA$95:CA$105)+SUM(CC$95:CC$105)+SUM(CE$95:CE$105)</f>
        <v>361699.71649770997</v>
      </c>
      <c r="N137" s="106">
        <f>SUM(CG$95:CG$105)+SUM(CI$95:CI$105)+SUM(CK$95:CK$105)+SUM(CM$95:CM$105)</f>
        <v>267209.71967851062</v>
      </c>
      <c r="O137" s="106">
        <f>SUM(CO$95:CO$105)+SUM(CQ$95:CQ$105)+SUM(CS$95:CS$105)+SUM(CU$95:CU$105)</f>
        <v>344284.44873501745</v>
      </c>
    </row>
    <row r="138" spans="2:15">
      <c r="C138" s="105" t="s">
        <v>278</v>
      </c>
      <c r="D138" s="100">
        <f t="shared" ref="D138:O138" si="2">SUM(D$131:D$137)</f>
        <v>4365907.0678047193</v>
      </c>
      <c r="E138" s="100">
        <f t="shared" si="2"/>
        <v>3796095.4992021723</v>
      </c>
      <c r="F138" s="100">
        <f t="shared" si="2"/>
        <v>3644834.2374683507</v>
      </c>
      <c r="G138" s="100">
        <f t="shared" si="2"/>
        <v>4131547.7564748926</v>
      </c>
      <c r="H138" s="100">
        <f t="shared" si="2"/>
        <v>3744448.19545278</v>
      </c>
      <c r="I138" s="100">
        <f t="shared" si="2"/>
        <v>3912594.0432981276</v>
      </c>
      <c r="J138" s="100">
        <f t="shared" si="2"/>
        <v>3847706.5511941765</v>
      </c>
      <c r="K138" s="100">
        <f t="shared" si="2"/>
        <v>3643085.8604725599</v>
      </c>
      <c r="L138" s="100">
        <f t="shared" si="2"/>
        <v>3482207.9966288423</v>
      </c>
      <c r="M138" s="100">
        <f t="shared" si="2"/>
        <v>3842889.8577073864</v>
      </c>
      <c r="N138" s="100">
        <f t="shared" si="2"/>
        <v>3532191.347678829</v>
      </c>
      <c r="O138" s="100">
        <f t="shared" si="2"/>
        <v>3514257.5697384854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2" spans="1:99">
      <c r="B2" s="102" t="s">
        <v>272</v>
      </c>
    </row>
    <row r="3" spans="1:99">
      <c r="B3" s="103" t="s">
        <v>281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18</v>
      </c>
      <c r="E6" s="100">
        <v>10411.199999999999</v>
      </c>
      <c r="F6" s="100">
        <v>17</v>
      </c>
      <c r="G6" s="100">
        <v>9832.7999999999993</v>
      </c>
      <c r="H6" s="100">
        <v>24</v>
      </c>
      <c r="I6" s="100">
        <v>13881.599999999999</v>
      </c>
      <c r="J6" s="100">
        <v>27</v>
      </c>
      <c r="K6" s="100">
        <v>15616.8</v>
      </c>
      <c r="L6" s="100">
        <v>28</v>
      </c>
      <c r="M6" s="100">
        <v>16195.199999999999</v>
      </c>
      <c r="N6" s="100">
        <v>28</v>
      </c>
      <c r="O6" s="100">
        <v>16195.199999999999</v>
      </c>
      <c r="P6" s="100">
        <v>34</v>
      </c>
      <c r="Q6" s="100">
        <v>19665.599999999999</v>
      </c>
      <c r="R6" s="100">
        <v>27</v>
      </c>
      <c r="S6" s="100">
        <v>15616.8</v>
      </c>
      <c r="T6" s="100">
        <v>19</v>
      </c>
      <c r="U6" s="100">
        <v>10989.6</v>
      </c>
      <c r="V6" s="100">
        <v>18</v>
      </c>
      <c r="W6" s="100">
        <v>10411.199999999999</v>
      </c>
      <c r="X6" s="100">
        <v>20</v>
      </c>
      <c r="Y6" s="100">
        <v>11568</v>
      </c>
      <c r="Z6" s="100">
        <v>25</v>
      </c>
      <c r="AA6" s="100">
        <v>14460</v>
      </c>
      <c r="AB6" s="100">
        <v>33</v>
      </c>
      <c r="AC6" s="100">
        <v>19087.2</v>
      </c>
      <c r="AD6" s="100">
        <v>32</v>
      </c>
      <c r="AE6" s="100">
        <v>18508.8</v>
      </c>
      <c r="AF6" s="100">
        <v>23</v>
      </c>
      <c r="AG6" s="100">
        <v>13303.199999999999</v>
      </c>
      <c r="AH6" s="100">
        <v>23</v>
      </c>
      <c r="AI6" s="100">
        <v>13303.199999999999</v>
      </c>
      <c r="AJ6" s="100">
        <v>33</v>
      </c>
      <c r="AK6" s="100">
        <v>19087.2</v>
      </c>
      <c r="AL6" s="100">
        <v>20</v>
      </c>
      <c r="AM6" s="100">
        <v>11568</v>
      </c>
      <c r="AN6" s="100">
        <v>18</v>
      </c>
      <c r="AO6" s="100">
        <v>10411.199999999999</v>
      </c>
      <c r="AP6" s="100">
        <v>26</v>
      </c>
      <c r="AQ6" s="100">
        <v>15038.4</v>
      </c>
      <c r="AR6" s="100">
        <v>30</v>
      </c>
      <c r="AS6" s="100">
        <v>17352</v>
      </c>
      <c r="AT6" s="100">
        <v>19</v>
      </c>
      <c r="AU6" s="100">
        <v>10989.6</v>
      </c>
      <c r="AV6" s="100">
        <v>29</v>
      </c>
      <c r="AW6" s="100">
        <v>16773.599999999999</v>
      </c>
      <c r="AX6" s="100">
        <v>24</v>
      </c>
      <c r="AY6" s="100">
        <v>13881.599999999999</v>
      </c>
      <c r="AZ6" s="100">
        <v>24</v>
      </c>
      <c r="BA6" s="100">
        <v>13881.599999999999</v>
      </c>
      <c r="BB6" s="100">
        <v>23</v>
      </c>
      <c r="BC6" s="100">
        <v>13303.199999999999</v>
      </c>
      <c r="BD6" s="100">
        <v>31</v>
      </c>
      <c r="BE6" s="100">
        <v>17930.399999999998</v>
      </c>
      <c r="BF6" s="100">
        <v>31</v>
      </c>
      <c r="BG6" s="100">
        <v>17930.399999999998</v>
      </c>
      <c r="BH6" s="100">
        <v>27</v>
      </c>
      <c r="BI6" s="100">
        <v>15616.8</v>
      </c>
      <c r="BJ6" s="100">
        <v>28</v>
      </c>
      <c r="BK6" s="100">
        <v>16195.199999999999</v>
      </c>
      <c r="BL6" s="100">
        <v>32</v>
      </c>
      <c r="BM6" s="100">
        <v>18508.8</v>
      </c>
      <c r="BN6" s="100">
        <v>29</v>
      </c>
      <c r="BO6" s="100">
        <v>16773.599999999999</v>
      </c>
      <c r="BP6" s="100">
        <v>26</v>
      </c>
      <c r="BQ6" s="100">
        <v>15038.4</v>
      </c>
      <c r="BR6" s="100">
        <v>36</v>
      </c>
      <c r="BS6" s="100">
        <v>20822.399999999998</v>
      </c>
      <c r="BT6" s="100">
        <v>35</v>
      </c>
      <c r="BU6" s="100">
        <v>20244</v>
      </c>
      <c r="BV6" s="100">
        <v>25</v>
      </c>
      <c r="BW6" s="100">
        <v>14460</v>
      </c>
      <c r="BX6" s="100">
        <v>22</v>
      </c>
      <c r="BY6" s="100">
        <v>12724.8</v>
      </c>
      <c r="BZ6" s="100">
        <v>33</v>
      </c>
      <c r="CA6" s="100">
        <v>19087.2</v>
      </c>
      <c r="CB6" s="100">
        <v>23</v>
      </c>
      <c r="CC6" s="100">
        <v>13303.199999999999</v>
      </c>
      <c r="CD6" s="100">
        <v>22</v>
      </c>
      <c r="CE6" s="100">
        <v>12724.8</v>
      </c>
      <c r="CF6" s="100">
        <v>20</v>
      </c>
      <c r="CG6" s="100">
        <v>11568</v>
      </c>
      <c r="CH6" s="100">
        <v>35</v>
      </c>
      <c r="CI6" s="100">
        <v>20244</v>
      </c>
      <c r="CJ6" s="100">
        <v>19</v>
      </c>
      <c r="CK6" s="100">
        <v>10989.6</v>
      </c>
      <c r="CL6" s="100">
        <v>39</v>
      </c>
      <c r="CM6" s="100">
        <v>22557.599999999999</v>
      </c>
      <c r="CN6" s="100">
        <v>31</v>
      </c>
      <c r="CO6" s="100">
        <v>17930.399999999998</v>
      </c>
      <c r="CP6" s="100">
        <v>23</v>
      </c>
      <c r="CQ6" s="100">
        <v>13303.199999999999</v>
      </c>
      <c r="CR6" s="100">
        <v>29</v>
      </c>
      <c r="CS6" s="100">
        <v>16773.599999999999</v>
      </c>
      <c r="CT6" s="100">
        <v>32</v>
      </c>
      <c r="CU6" s="100">
        <v>18508.8</v>
      </c>
    </row>
    <row r="7" spans="1:99">
      <c r="C7" s="99" t="s">
        <v>173</v>
      </c>
      <c r="D7" s="100">
        <v>15</v>
      </c>
      <c r="E7" s="100">
        <v>11826</v>
      </c>
      <c r="F7" s="100">
        <v>16</v>
      </c>
      <c r="G7" s="100">
        <v>12614.4</v>
      </c>
      <c r="H7" s="100">
        <v>23</v>
      </c>
      <c r="I7" s="100">
        <v>18133.2</v>
      </c>
      <c r="J7" s="100">
        <v>26</v>
      </c>
      <c r="K7" s="100">
        <v>20498.399999999998</v>
      </c>
      <c r="L7" s="100">
        <v>24</v>
      </c>
      <c r="M7" s="100">
        <v>18921.599999999999</v>
      </c>
      <c r="N7" s="100">
        <v>25</v>
      </c>
      <c r="O7" s="100">
        <v>19710</v>
      </c>
      <c r="P7" s="100">
        <v>30</v>
      </c>
      <c r="Q7" s="100">
        <v>23652</v>
      </c>
      <c r="R7" s="100">
        <v>28</v>
      </c>
      <c r="S7" s="100">
        <v>22075.200000000001</v>
      </c>
      <c r="T7" s="100">
        <v>18</v>
      </c>
      <c r="U7" s="100">
        <v>14191.199999999999</v>
      </c>
      <c r="V7" s="100">
        <v>16</v>
      </c>
      <c r="W7" s="100">
        <v>12614.4</v>
      </c>
      <c r="X7" s="100">
        <v>20</v>
      </c>
      <c r="Y7" s="100">
        <v>15768</v>
      </c>
      <c r="Z7" s="100">
        <v>23</v>
      </c>
      <c r="AA7" s="100">
        <v>18133.2</v>
      </c>
      <c r="AB7" s="100">
        <v>32</v>
      </c>
      <c r="AC7" s="100">
        <v>25228.799999999999</v>
      </c>
      <c r="AD7" s="100">
        <v>32</v>
      </c>
      <c r="AE7" s="100">
        <v>25228.799999999999</v>
      </c>
      <c r="AF7" s="100">
        <v>23</v>
      </c>
      <c r="AG7" s="100">
        <v>18133.2</v>
      </c>
      <c r="AH7" s="100">
        <v>23</v>
      </c>
      <c r="AI7" s="100">
        <v>18133.2</v>
      </c>
      <c r="AJ7" s="100">
        <v>29</v>
      </c>
      <c r="AK7" s="100">
        <v>22863.599999999999</v>
      </c>
      <c r="AL7" s="100">
        <v>18</v>
      </c>
      <c r="AM7" s="100">
        <v>14191.199999999999</v>
      </c>
      <c r="AN7" s="100">
        <v>18</v>
      </c>
      <c r="AO7" s="100">
        <v>14191.199999999999</v>
      </c>
      <c r="AP7" s="100">
        <v>26</v>
      </c>
      <c r="AQ7" s="100">
        <v>20498.399999999998</v>
      </c>
      <c r="AR7" s="100">
        <v>30</v>
      </c>
      <c r="AS7" s="100">
        <v>23652</v>
      </c>
      <c r="AT7" s="100">
        <v>20</v>
      </c>
      <c r="AU7" s="100">
        <v>15768</v>
      </c>
      <c r="AV7" s="100">
        <v>30</v>
      </c>
      <c r="AW7" s="100">
        <v>23652</v>
      </c>
      <c r="AX7" s="100">
        <v>25</v>
      </c>
      <c r="AY7" s="100">
        <v>19710</v>
      </c>
      <c r="AZ7" s="100">
        <v>25</v>
      </c>
      <c r="BA7" s="100">
        <v>19710</v>
      </c>
      <c r="BB7" s="100">
        <v>21</v>
      </c>
      <c r="BC7" s="100">
        <v>16556.399999999998</v>
      </c>
      <c r="BD7" s="100">
        <v>34</v>
      </c>
      <c r="BE7" s="100">
        <v>26805.599999999999</v>
      </c>
      <c r="BF7" s="100">
        <v>34</v>
      </c>
      <c r="BG7" s="100">
        <v>26805.599999999999</v>
      </c>
      <c r="BH7" s="100">
        <v>28</v>
      </c>
      <c r="BI7" s="100">
        <v>22075.200000000001</v>
      </c>
      <c r="BJ7" s="100">
        <v>28</v>
      </c>
      <c r="BK7" s="100">
        <v>22075.200000000001</v>
      </c>
      <c r="BL7" s="100">
        <v>29</v>
      </c>
      <c r="BM7" s="100">
        <v>22863.599999999999</v>
      </c>
      <c r="BN7" s="100">
        <v>34</v>
      </c>
      <c r="BO7" s="100">
        <v>26805.599999999999</v>
      </c>
      <c r="BP7" s="100">
        <v>22</v>
      </c>
      <c r="BQ7" s="100">
        <v>17344.8</v>
      </c>
      <c r="BR7" s="100">
        <v>37</v>
      </c>
      <c r="BS7" s="100">
        <v>29170.799999999999</v>
      </c>
      <c r="BT7" s="100">
        <v>33</v>
      </c>
      <c r="BU7" s="100">
        <v>26017.200000000001</v>
      </c>
      <c r="BV7" s="100">
        <v>24</v>
      </c>
      <c r="BW7" s="100">
        <v>18921.599999999999</v>
      </c>
      <c r="BX7" s="100">
        <v>22</v>
      </c>
      <c r="BY7" s="100">
        <v>17344.8</v>
      </c>
      <c r="BZ7" s="100">
        <v>32</v>
      </c>
      <c r="CA7" s="100">
        <v>25228.799999999999</v>
      </c>
      <c r="CB7" s="100">
        <v>22</v>
      </c>
      <c r="CC7" s="100">
        <v>17344.8</v>
      </c>
      <c r="CD7" s="100">
        <v>21</v>
      </c>
      <c r="CE7" s="100">
        <v>16556.399999999998</v>
      </c>
      <c r="CF7" s="100">
        <v>23</v>
      </c>
      <c r="CG7" s="100">
        <v>18133.2</v>
      </c>
      <c r="CH7" s="100">
        <v>38</v>
      </c>
      <c r="CI7" s="100">
        <v>29959.200000000001</v>
      </c>
      <c r="CJ7" s="100">
        <v>20</v>
      </c>
      <c r="CK7" s="100">
        <v>15768</v>
      </c>
      <c r="CL7" s="100">
        <v>38</v>
      </c>
      <c r="CM7" s="100">
        <v>29959.200000000001</v>
      </c>
      <c r="CN7" s="100">
        <v>30</v>
      </c>
      <c r="CO7" s="100">
        <v>23652</v>
      </c>
      <c r="CP7" s="100">
        <v>22</v>
      </c>
      <c r="CQ7" s="100">
        <v>17344.8</v>
      </c>
      <c r="CR7" s="100">
        <v>25</v>
      </c>
      <c r="CS7" s="100">
        <v>19710</v>
      </c>
      <c r="CT7" s="100">
        <v>34</v>
      </c>
      <c r="CU7" s="100">
        <v>26805.599999999999</v>
      </c>
    </row>
    <row r="8" spans="1:99">
      <c r="C8" s="99" t="s">
        <v>174</v>
      </c>
      <c r="D8" s="100">
        <v>17</v>
      </c>
      <c r="E8" s="100">
        <v>5263.2</v>
      </c>
      <c r="F8" s="100">
        <v>17</v>
      </c>
      <c r="G8" s="100">
        <v>5263.2</v>
      </c>
      <c r="H8" s="100">
        <v>24</v>
      </c>
      <c r="I8" s="100">
        <v>7430.4</v>
      </c>
      <c r="J8" s="100">
        <v>29</v>
      </c>
      <c r="K8" s="100">
        <v>8978.4</v>
      </c>
      <c r="L8" s="100">
        <v>30</v>
      </c>
      <c r="M8" s="100">
        <v>9287.9999999999982</v>
      </c>
      <c r="N8" s="100">
        <v>32</v>
      </c>
      <c r="O8" s="100">
        <v>9907.1999999999989</v>
      </c>
      <c r="P8" s="100">
        <v>33</v>
      </c>
      <c r="Q8" s="100">
        <v>10216.799999999999</v>
      </c>
      <c r="R8" s="100">
        <v>32</v>
      </c>
      <c r="S8" s="100">
        <v>9907.1999999999989</v>
      </c>
      <c r="T8" s="100">
        <v>17</v>
      </c>
      <c r="U8" s="100">
        <v>5263.2</v>
      </c>
      <c r="V8" s="100">
        <v>17</v>
      </c>
      <c r="W8" s="100">
        <v>5263.2</v>
      </c>
      <c r="X8" s="100">
        <v>21</v>
      </c>
      <c r="Y8" s="100">
        <v>6501.5999999999995</v>
      </c>
      <c r="Z8" s="100">
        <v>24</v>
      </c>
      <c r="AA8" s="100">
        <v>7430.4</v>
      </c>
      <c r="AB8" s="100">
        <v>32</v>
      </c>
      <c r="AC8" s="100">
        <v>9907.1999999999989</v>
      </c>
      <c r="AD8" s="100">
        <v>31</v>
      </c>
      <c r="AE8" s="100">
        <v>9597.5999999999985</v>
      </c>
      <c r="AF8" s="100">
        <v>23</v>
      </c>
      <c r="AG8" s="100">
        <v>7120.7999999999993</v>
      </c>
      <c r="AH8" s="100">
        <v>24</v>
      </c>
      <c r="AI8" s="100">
        <v>7430.4</v>
      </c>
      <c r="AJ8" s="100">
        <v>30</v>
      </c>
      <c r="AK8" s="100">
        <v>9287.9999999999982</v>
      </c>
      <c r="AL8" s="100">
        <v>21</v>
      </c>
      <c r="AM8" s="100">
        <v>6501.5999999999995</v>
      </c>
      <c r="AN8" s="100">
        <v>18</v>
      </c>
      <c r="AO8" s="100">
        <v>5572.7999999999993</v>
      </c>
      <c r="AP8" s="100">
        <v>27</v>
      </c>
      <c r="AQ8" s="100">
        <v>8359.1999999999989</v>
      </c>
      <c r="AR8" s="100">
        <v>32</v>
      </c>
      <c r="AS8" s="100">
        <v>9907.1999999999989</v>
      </c>
      <c r="AT8" s="100">
        <v>20</v>
      </c>
      <c r="AU8" s="100">
        <v>6191.9999999999991</v>
      </c>
      <c r="AV8" s="100">
        <v>32</v>
      </c>
      <c r="AW8" s="100">
        <v>9907.1999999999989</v>
      </c>
      <c r="AX8" s="100">
        <v>26</v>
      </c>
      <c r="AY8" s="100">
        <v>8049.5999999999995</v>
      </c>
      <c r="AZ8" s="100">
        <v>29</v>
      </c>
      <c r="BA8" s="100">
        <v>8978.4</v>
      </c>
      <c r="BB8" s="100">
        <v>24</v>
      </c>
      <c r="BC8" s="100">
        <v>7430.4</v>
      </c>
      <c r="BD8" s="100">
        <v>31</v>
      </c>
      <c r="BE8" s="100">
        <v>9597.5999999999985</v>
      </c>
      <c r="BF8" s="100">
        <v>35</v>
      </c>
      <c r="BG8" s="100">
        <v>10835.999999999998</v>
      </c>
      <c r="BH8" s="100">
        <v>27</v>
      </c>
      <c r="BI8" s="100">
        <v>8359.1999999999989</v>
      </c>
      <c r="BJ8" s="100">
        <v>30</v>
      </c>
      <c r="BK8" s="100">
        <v>9287.9999999999982</v>
      </c>
      <c r="BL8" s="100">
        <v>31</v>
      </c>
      <c r="BM8" s="100">
        <v>9597.5999999999985</v>
      </c>
      <c r="BN8" s="100">
        <v>31</v>
      </c>
      <c r="BO8" s="100">
        <v>9597.5999999999985</v>
      </c>
      <c r="BP8" s="100">
        <v>25</v>
      </c>
      <c r="BQ8" s="100">
        <v>7739.9999999999991</v>
      </c>
      <c r="BR8" s="100">
        <v>34</v>
      </c>
      <c r="BS8" s="100">
        <v>10526.4</v>
      </c>
      <c r="BT8" s="100">
        <v>36</v>
      </c>
      <c r="BU8" s="100">
        <v>11145.599999999999</v>
      </c>
      <c r="BV8" s="100">
        <v>22</v>
      </c>
      <c r="BW8" s="100">
        <v>6811.1999999999989</v>
      </c>
      <c r="BX8" s="100">
        <v>22</v>
      </c>
      <c r="BY8" s="100">
        <v>6811.1999999999989</v>
      </c>
      <c r="BZ8" s="100">
        <v>36</v>
      </c>
      <c r="CA8" s="100">
        <v>11145.599999999999</v>
      </c>
      <c r="CB8" s="100">
        <v>25</v>
      </c>
      <c r="CC8" s="100">
        <v>7739.9999999999991</v>
      </c>
      <c r="CD8" s="100">
        <v>24</v>
      </c>
      <c r="CE8" s="100">
        <v>7430.4</v>
      </c>
      <c r="CF8" s="100">
        <v>21</v>
      </c>
      <c r="CG8" s="100">
        <v>6501.5999999999995</v>
      </c>
      <c r="CH8" s="100">
        <v>39</v>
      </c>
      <c r="CI8" s="100">
        <v>12074.399999999998</v>
      </c>
      <c r="CJ8" s="100">
        <v>22</v>
      </c>
      <c r="CK8" s="100">
        <v>6811.1999999999989</v>
      </c>
      <c r="CL8" s="100">
        <v>38</v>
      </c>
      <c r="CM8" s="100">
        <v>11764.8</v>
      </c>
      <c r="CN8" s="100">
        <v>33</v>
      </c>
      <c r="CO8" s="100">
        <v>10216.799999999999</v>
      </c>
      <c r="CP8" s="100">
        <v>24</v>
      </c>
      <c r="CQ8" s="100">
        <v>7430.4</v>
      </c>
      <c r="CR8" s="100">
        <v>29</v>
      </c>
      <c r="CS8" s="100">
        <v>8978.4</v>
      </c>
      <c r="CT8" s="100">
        <v>34</v>
      </c>
      <c r="CU8" s="100">
        <v>10526.4</v>
      </c>
    </row>
    <row r="9" spans="1:99">
      <c r="C9" s="99" t="s">
        <v>175</v>
      </c>
      <c r="D9" s="100">
        <v>18</v>
      </c>
      <c r="E9" s="100">
        <v>12636</v>
      </c>
      <c r="F9" s="100">
        <v>18</v>
      </c>
      <c r="G9" s="100">
        <v>12636</v>
      </c>
      <c r="H9" s="100">
        <v>21</v>
      </c>
      <c r="I9" s="100">
        <v>14742</v>
      </c>
      <c r="J9" s="100">
        <v>29</v>
      </c>
      <c r="K9" s="100">
        <v>20358</v>
      </c>
      <c r="L9" s="100">
        <v>24</v>
      </c>
      <c r="M9" s="100">
        <v>16848</v>
      </c>
      <c r="N9" s="100">
        <v>27</v>
      </c>
      <c r="O9" s="100">
        <v>18954</v>
      </c>
      <c r="P9" s="100">
        <v>30</v>
      </c>
      <c r="Q9" s="100">
        <v>21060</v>
      </c>
      <c r="R9" s="100">
        <v>28</v>
      </c>
      <c r="S9" s="100">
        <v>19656</v>
      </c>
      <c r="T9" s="100">
        <v>18</v>
      </c>
      <c r="U9" s="100">
        <v>12636</v>
      </c>
      <c r="V9" s="100">
        <v>17</v>
      </c>
      <c r="W9" s="100">
        <v>11934</v>
      </c>
      <c r="X9" s="100">
        <v>20</v>
      </c>
      <c r="Y9" s="100">
        <v>14040</v>
      </c>
      <c r="Z9" s="100">
        <v>21</v>
      </c>
      <c r="AA9" s="100">
        <v>14742</v>
      </c>
      <c r="AB9" s="100">
        <v>35</v>
      </c>
      <c r="AC9" s="100">
        <v>24570</v>
      </c>
      <c r="AD9" s="100">
        <v>31</v>
      </c>
      <c r="AE9" s="100">
        <v>21762</v>
      </c>
      <c r="AF9" s="100">
        <v>25</v>
      </c>
      <c r="AG9" s="100">
        <v>17550</v>
      </c>
      <c r="AH9" s="100">
        <v>22</v>
      </c>
      <c r="AI9" s="100">
        <v>15444</v>
      </c>
      <c r="AJ9" s="100">
        <v>34</v>
      </c>
      <c r="AK9" s="100">
        <v>23868</v>
      </c>
      <c r="AL9" s="100">
        <v>19</v>
      </c>
      <c r="AM9" s="100">
        <v>13338</v>
      </c>
      <c r="AN9" s="100">
        <v>18</v>
      </c>
      <c r="AO9" s="100">
        <v>12636</v>
      </c>
      <c r="AP9" s="100">
        <v>27</v>
      </c>
      <c r="AQ9" s="100">
        <v>18954</v>
      </c>
      <c r="AR9" s="100">
        <v>28</v>
      </c>
      <c r="AS9" s="100">
        <v>19656</v>
      </c>
      <c r="AT9" s="100">
        <v>18</v>
      </c>
      <c r="AU9" s="100">
        <v>12636</v>
      </c>
      <c r="AV9" s="100">
        <v>28</v>
      </c>
      <c r="AW9" s="100">
        <v>19656</v>
      </c>
      <c r="AX9" s="100">
        <v>27</v>
      </c>
      <c r="AY9" s="100">
        <v>18954</v>
      </c>
      <c r="AZ9" s="100">
        <v>28</v>
      </c>
      <c r="BA9" s="100">
        <v>19656</v>
      </c>
      <c r="BB9" s="100">
        <v>20</v>
      </c>
      <c r="BC9" s="100">
        <v>14040</v>
      </c>
      <c r="BD9" s="100">
        <v>32</v>
      </c>
      <c r="BE9" s="100">
        <v>22464</v>
      </c>
      <c r="BF9" s="100">
        <v>33</v>
      </c>
      <c r="BG9" s="100">
        <v>23166</v>
      </c>
      <c r="BH9" s="100">
        <v>30</v>
      </c>
      <c r="BI9" s="100">
        <v>21060</v>
      </c>
      <c r="BJ9" s="100">
        <v>32</v>
      </c>
      <c r="BK9" s="100">
        <v>22464</v>
      </c>
      <c r="BL9" s="100">
        <v>28</v>
      </c>
      <c r="BM9" s="100">
        <v>19656</v>
      </c>
      <c r="BN9" s="100">
        <v>31</v>
      </c>
      <c r="BO9" s="100">
        <v>21762</v>
      </c>
      <c r="BP9" s="100">
        <v>25</v>
      </c>
      <c r="BQ9" s="100">
        <v>17550</v>
      </c>
      <c r="BR9" s="100">
        <v>37</v>
      </c>
      <c r="BS9" s="100">
        <v>25974</v>
      </c>
      <c r="BT9" s="100">
        <v>40</v>
      </c>
      <c r="BU9" s="100">
        <v>28080</v>
      </c>
      <c r="BV9" s="100">
        <v>22</v>
      </c>
      <c r="BW9" s="100">
        <v>15444</v>
      </c>
      <c r="BX9" s="100">
        <v>21</v>
      </c>
      <c r="BY9" s="100">
        <v>14742</v>
      </c>
      <c r="BZ9" s="100">
        <v>34</v>
      </c>
      <c r="CA9" s="100">
        <v>23868</v>
      </c>
      <c r="CB9" s="100">
        <v>22</v>
      </c>
      <c r="CC9" s="100">
        <v>15444</v>
      </c>
      <c r="CD9" s="100">
        <v>21</v>
      </c>
      <c r="CE9" s="100">
        <v>14742</v>
      </c>
      <c r="CF9" s="100">
        <v>21</v>
      </c>
      <c r="CG9" s="100">
        <v>14742</v>
      </c>
      <c r="CH9" s="100">
        <v>32</v>
      </c>
      <c r="CI9" s="100">
        <v>22464</v>
      </c>
      <c r="CJ9" s="100">
        <v>20</v>
      </c>
      <c r="CK9" s="100">
        <v>14040</v>
      </c>
      <c r="CL9" s="100">
        <v>41</v>
      </c>
      <c r="CM9" s="100">
        <v>28782</v>
      </c>
      <c r="CN9" s="100">
        <v>32</v>
      </c>
      <c r="CO9" s="100">
        <v>22464</v>
      </c>
      <c r="CP9" s="100">
        <v>21</v>
      </c>
      <c r="CQ9" s="100">
        <v>14742</v>
      </c>
      <c r="CR9" s="100">
        <v>29</v>
      </c>
      <c r="CS9" s="100">
        <v>20358</v>
      </c>
      <c r="CT9" s="100">
        <v>33</v>
      </c>
      <c r="CU9" s="100">
        <v>23166</v>
      </c>
    </row>
    <row r="10" spans="1:99">
      <c r="C10" s="99" t="s">
        <v>176</v>
      </c>
      <c r="D10" s="100">
        <v>19</v>
      </c>
      <c r="E10" s="100">
        <v>10351.199999999999</v>
      </c>
      <c r="F10" s="100">
        <v>17</v>
      </c>
      <c r="G10" s="100">
        <v>9261.5999999999985</v>
      </c>
      <c r="H10" s="100">
        <v>24</v>
      </c>
      <c r="I10" s="100">
        <v>13075.199999999999</v>
      </c>
      <c r="J10" s="100">
        <v>28</v>
      </c>
      <c r="K10" s="100">
        <v>15254.399999999998</v>
      </c>
      <c r="L10" s="100">
        <v>28</v>
      </c>
      <c r="M10" s="100">
        <v>15254.399999999998</v>
      </c>
      <c r="N10" s="100">
        <v>30</v>
      </c>
      <c r="O10" s="100">
        <v>16343.999999999998</v>
      </c>
      <c r="P10" s="100">
        <v>33</v>
      </c>
      <c r="Q10" s="100">
        <v>17978.399999999998</v>
      </c>
      <c r="R10" s="100">
        <v>27</v>
      </c>
      <c r="S10" s="100">
        <v>14709.599999999999</v>
      </c>
      <c r="T10" s="100">
        <v>18</v>
      </c>
      <c r="U10" s="100">
        <v>9806.4</v>
      </c>
      <c r="V10" s="100">
        <v>17</v>
      </c>
      <c r="W10" s="100">
        <v>9261.5999999999985</v>
      </c>
      <c r="X10" s="100">
        <v>23</v>
      </c>
      <c r="Y10" s="100">
        <v>12530.4</v>
      </c>
      <c r="Z10" s="100">
        <v>22</v>
      </c>
      <c r="AA10" s="100">
        <v>11985.599999999999</v>
      </c>
      <c r="AB10" s="100">
        <v>33</v>
      </c>
      <c r="AC10" s="100">
        <v>17978.399999999998</v>
      </c>
      <c r="AD10" s="100">
        <v>34</v>
      </c>
      <c r="AE10" s="100">
        <v>18523.199999999997</v>
      </c>
      <c r="AF10" s="100">
        <v>22</v>
      </c>
      <c r="AG10" s="100">
        <v>11985.599999999999</v>
      </c>
      <c r="AH10" s="100">
        <v>24</v>
      </c>
      <c r="AI10" s="100">
        <v>13075.199999999999</v>
      </c>
      <c r="AJ10" s="100">
        <v>29</v>
      </c>
      <c r="AK10" s="100">
        <v>15799.199999999999</v>
      </c>
      <c r="AL10" s="100">
        <v>21</v>
      </c>
      <c r="AM10" s="100">
        <v>11440.8</v>
      </c>
      <c r="AN10" s="100">
        <v>21</v>
      </c>
      <c r="AO10" s="100">
        <v>11440.8</v>
      </c>
      <c r="AP10" s="100">
        <v>30</v>
      </c>
      <c r="AQ10" s="100">
        <v>16343.999999999998</v>
      </c>
      <c r="AR10" s="100">
        <v>31</v>
      </c>
      <c r="AS10" s="100">
        <v>16888.8</v>
      </c>
      <c r="AT10" s="100">
        <v>21</v>
      </c>
      <c r="AU10" s="100">
        <v>11440.8</v>
      </c>
      <c r="AV10" s="100">
        <v>28</v>
      </c>
      <c r="AW10" s="100">
        <v>15254.399999999998</v>
      </c>
      <c r="AX10" s="100">
        <v>23</v>
      </c>
      <c r="AY10" s="100">
        <v>12530.4</v>
      </c>
      <c r="AZ10" s="100">
        <v>25</v>
      </c>
      <c r="BA10" s="100">
        <v>13619.999999999998</v>
      </c>
      <c r="BB10" s="100">
        <v>22</v>
      </c>
      <c r="BC10" s="100">
        <v>11985.599999999999</v>
      </c>
      <c r="BD10" s="100">
        <v>34</v>
      </c>
      <c r="BE10" s="100">
        <v>18523.199999999997</v>
      </c>
      <c r="BF10" s="100">
        <v>36</v>
      </c>
      <c r="BG10" s="100">
        <v>19612.8</v>
      </c>
      <c r="BH10" s="100">
        <v>25</v>
      </c>
      <c r="BI10" s="100">
        <v>13619.999999999998</v>
      </c>
      <c r="BJ10" s="100">
        <v>27</v>
      </c>
      <c r="BK10" s="100">
        <v>14709.599999999999</v>
      </c>
      <c r="BL10" s="100">
        <v>33</v>
      </c>
      <c r="BM10" s="100">
        <v>17978.399999999998</v>
      </c>
      <c r="BN10" s="100">
        <v>34</v>
      </c>
      <c r="BO10" s="100">
        <v>18523.199999999997</v>
      </c>
      <c r="BP10" s="100">
        <v>25</v>
      </c>
      <c r="BQ10" s="100">
        <v>13619.999999999998</v>
      </c>
      <c r="BR10" s="100">
        <v>38</v>
      </c>
      <c r="BS10" s="100">
        <v>20702.399999999998</v>
      </c>
      <c r="BT10" s="100">
        <v>36</v>
      </c>
      <c r="BU10" s="100">
        <v>19612.8</v>
      </c>
      <c r="BV10" s="100">
        <v>25</v>
      </c>
      <c r="BW10" s="100">
        <v>13619.999999999998</v>
      </c>
      <c r="BX10" s="100">
        <v>21</v>
      </c>
      <c r="BY10" s="100">
        <v>11440.8</v>
      </c>
      <c r="BZ10" s="100">
        <v>32</v>
      </c>
      <c r="CA10" s="100">
        <v>17433.599999999999</v>
      </c>
      <c r="CB10" s="100">
        <v>25</v>
      </c>
      <c r="CC10" s="100">
        <v>13619.999999999998</v>
      </c>
      <c r="CD10" s="100">
        <v>21</v>
      </c>
      <c r="CE10" s="100">
        <v>11440.8</v>
      </c>
      <c r="CF10" s="100">
        <v>21</v>
      </c>
      <c r="CG10" s="100">
        <v>11440.8</v>
      </c>
      <c r="CH10" s="100">
        <v>36</v>
      </c>
      <c r="CI10" s="100">
        <v>19612.8</v>
      </c>
      <c r="CJ10" s="100">
        <v>22</v>
      </c>
      <c r="CK10" s="100">
        <v>11985.599999999999</v>
      </c>
      <c r="CL10" s="100">
        <v>39</v>
      </c>
      <c r="CM10" s="100">
        <v>21247.199999999997</v>
      </c>
      <c r="CN10" s="100">
        <v>30</v>
      </c>
      <c r="CO10" s="100">
        <v>16343.999999999998</v>
      </c>
      <c r="CP10" s="100">
        <v>25</v>
      </c>
      <c r="CQ10" s="100">
        <v>13619.999999999998</v>
      </c>
      <c r="CR10" s="100">
        <v>27</v>
      </c>
      <c r="CS10" s="100">
        <v>14709.599999999999</v>
      </c>
      <c r="CT10" s="100">
        <v>30</v>
      </c>
      <c r="CU10" s="100">
        <v>16343.999999999998</v>
      </c>
    </row>
    <row r="11" spans="1:99">
      <c r="C11" s="99" t="s">
        <v>177</v>
      </c>
      <c r="D11" s="100">
        <v>16</v>
      </c>
      <c r="E11" s="100">
        <v>8524.7999999999993</v>
      </c>
      <c r="F11" s="100">
        <v>19</v>
      </c>
      <c r="G11" s="100">
        <v>10123.199999999999</v>
      </c>
      <c r="H11" s="100">
        <v>22</v>
      </c>
      <c r="I11" s="100">
        <v>11721.599999999999</v>
      </c>
      <c r="J11" s="100">
        <v>30</v>
      </c>
      <c r="K11" s="100">
        <v>15983.999999999998</v>
      </c>
      <c r="L11" s="100">
        <v>26</v>
      </c>
      <c r="M11" s="100">
        <v>13852.8</v>
      </c>
      <c r="N11" s="100">
        <v>31</v>
      </c>
      <c r="O11" s="100">
        <v>16516.8</v>
      </c>
      <c r="P11" s="100">
        <v>32</v>
      </c>
      <c r="Q11" s="100">
        <v>17049.599999999999</v>
      </c>
      <c r="R11" s="100">
        <v>29</v>
      </c>
      <c r="S11" s="100">
        <v>15451.199999999999</v>
      </c>
      <c r="T11" s="100">
        <v>16</v>
      </c>
      <c r="U11" s="100">
        <v>8524.7999999999993</v>
      </c>
      <c r="V11" s="100">
        <v>18</v>
      </c>
      <c r="W11" s="100">
        <v>9590.4</v>
      </c>
      <c r="X11" s="100">
        <v>21</v>
      </c>
      <c r="Y11" s="100">
        <v>11188.8</v>
      </c>
      <c r="Z11" s="100">
        <v>25</v>
      </c>
      <c r="AA11" s="100">
        <v>13319.999999999998</v>
      </c>
      <c r="AB11" s="100">
        <v>37</v>
      </c>
      <c r="AC11" s="100">
        <v>19713.599999999999</v>
      </c>
      <c r="AD11" s="100">
        <v>34</v>
      </c>
      <c r="AE11" s="100">
        <v>18115.199999999997</v>
      </c>
      <c r="AF11" s="100">
        <v>22</v>
      </c>
      <c r="AG11" s="100">
        <v>11721.599999999999</v>
      </c>
      <c r="AH11" s="100">
        <v>24</v>
      </c>
      <c r="AI11" s="100">
        <v>12787.199999999999</v>
      </c>
      <c r="AJ11" s="100">
        <v>34</v>
      </c>
      <c r="AK11" s="100">
        <v>18115.199999999997</v>
      </c>
      <c r="AL11" s="100">
        <v>18</v>
      </c>
      <c r="AM11" s="100">
        <v>9590.4</v>
      </c>
      <c r="AN11" s="100">
        <v>17</v>
      </c>
      <c r="AO11" s="100">
        <v>9057.5999999999985</v>
      </c>
      <c r="AP11" s="100">
        <v>27</v>
      </c>
      <c r="AQ11" s="100">
        <v>14385.599999999999</v>
      </c>
      <c r="AR11" s="100">
        <v>28</v>
      </c>
      <c r="AS11" s="100">
        <v>14918.399999999998</v>
      </c>
      <c r="AT11" s="100">
        <v>21</v>
      </c>
      <c r="AU11" s="100">
        <v>11188.8</v>
      </c>
      <c r="AV11" s="100">
        <v>33</v>
      </c>
      <c r="AW11" s="100">
        <v>17582.399999999998</v>
      </c>
      <c r="AX11" s="100">
        <v>25</v>
      </c>
      <c r="AY11" s="100">
        <v>13319.999999999998</v>
      </c>
      <c r="AZ11" s="100">
        <v>27</v>
      </c>
      <c r="BA11" s="100">
        <v>14385.599999999999</v>
      </c>
      <c r="BB11" s="100">
        <v>22</v>
      </c>
      <c r="BC11" s="100">
        <v>11721.599999999999</v>
      </c>
      <c r="BD11" s="100">
        <v>31</v>
      </c>
      <c r="BE11" s="100">
        <v>16516.8</v>
      </c>
      <c r="BF11" s="100">
        <v>36</v>
      </c>
      <c r="BG11" s="100">
        <v>19180.8</v>
      </c>
      <c r="BH11" s="100">
        <v>27</v>
      </c>
      <c r="BI11" s="100">
        <v>14385.599999999999</v>
      </c>
      <c r="BJ11" s="100">
        <v>27</v>
      </c>
      <c r="BK11" s="100">
        <v>14385.599999999999</v>
      </c>
      <c r="BL11" s="100">
        <v>32</v>
      </c>
      <c r="BM11" s="100">
        <v>17049.599999999999</v>
      </c>
      <c r="BN11" s="100">
        <v>31</v>
      </c>
      <c r="BO11" s="100">
        <v>16516.8</v>
      </c>
      <c r="BP11" s="100">
        <v>26</v>
      </c>
      <c r="BQ11" s="100">
        <v>13852.8</v>
      </c>
      <c r="BR11" s="100">
        <v>34</v>
      </c>
      <c r="BS11" s="100">
        <v>18115.199999999997</v>
      </c>
      <c r="BT11" s="100">
        <v>36</v>
      </c>
      <c r="BU11" s="100">
        <v>19180.8</v>
      </c>
      <c r="BV11" s="100">
        <v>25</v>
      </c>
      <c r="BW11" s="100">
        <v>13319.999999999998</v>
      </c>
      <c r="BX11" s="100">
        <v>21</v>
      </c>
      <c r="BY11" s="100">
        <v>11188.8</v>
      </c>
      <c r="BZ11" s="100">
        <v>35</v>
      </c>
      <c r="CA11" s="100">
        <v>18648</v>
      </c>
      <c r="CB11" s="100">
        <v>27</v>
      </c>
      <c r="CC11" s="100">
        <v>14385.599999999999</v>
      </c>
      <c r="CD11" s="100">
        <v>21</v>
      </c>
      <c r="CE11" s="100">
        <v>11188.8</v>
      </c>
      <c r="CF11" s="100">
        <v>23</v>
      </c>
      <c r="CG11" s="100">
        <v>12254.4</v>
      </c>
      <c r="CH11" s="100">
        <v>33</v>
      </c>
      <c r="CI11" s="100">
        <v>17582.399999999998</v>
      </c>
      <c r="CJ11" s="100">
        <v>20</v>
      </c>
      <c r="CK11" s="100">
        <v>10656</v>
      </c>
      <c r="CL11" s="100">
        <v>36</v>
      </c>
      <c r="CM11" s="100">
        <v>19180.8</v>
      </c>
      <c r="CN11" s="100">
        <v>31</v>
      </c>
      <c r="CO11" s="100">
        <v>16516.8</v>
      </c>
      <c r="CP11" s="100">
        <v>25</v>
      </c>
      <c r="CQ11" s="100">
        <v>13319.999999999998</v>
      </c>
      <c r="CR11" s="100">
        <v>25</v>
      </c>
      <c r="CS11" s="100">
        <v>13319.999999999998</v>
      </c>
      <c r="CT11" s="100">
        <v>29</v>
      </c>
      <c r="CU11" s="100">
        <v>15451.199999999999</v>
      </c>
    </row>
    <row r="12" spans="1:99">
      <c r="C12" s="99" t="s">
        <v>178</v>
      </c>
      <c r="D12" s="100">
        <v>18</v>
      </c>
      <c r="E12" s="100">
        <v>10130.4</v>
      </c>
      <c r="F12" s="100">
        <v>17</v>
      </c>
      <c r="G12" s="100">
        <v>9567.5999999999985</v>
      </c>
      <c r="H12" s="100">
        <v>22</v>
      </c>
      <c r="I12" s="100">
        <v>12381.599999999999</v>
      </c>
      <c r="J12" s="100">
        <v>28</v>
      </c>
      <c r="K12" s="100">
        <v>15758.399999999998</v>
      </c>
      <c r="L12" s="100">
        <v>28</v>
      </c>
      <c r="M12" s="100">
        <v>15758.399999999998</v>
      </c>
      <c r="N12" s="100">
        <v>29</v>
      </c>
      <c r="O12" s="100">
        <v>16321.199999999999</v>
      </c>
      <c r="P12" s="100">
        <v>35</v>
      </c>
      <c r="Q12" s="100">
        <v>19698</v>
      </c>
      <c r="R12" s="100">
        <v>31</v>
      </c>
      <c r="S12" s="100">
        <v>17446.8</v>
      </c>
      <c r="T12" s="100">
        <v>19</v>
      </c>
      <c r="U12" s="100">
        <v>10693.199999999999</v>
      </c>
      <c r="V12" s="100">
        <v>16</v>
      </c>
      <c r="W12" s="100">
        <v>9004.7999999999993</v>
      </c>
      <c r="X12" s="100">
        <v>23</v>
      </c>
      <c r="Y12" s="100">
        <v>12944.4</v>
      </c>
      <c r="Z12" s="100">
        <v>24</v>
      </c>
      <c r="AA12" s="100">
        <v>13507.199999999999</v>
      </c>
      <c r="AB12" s="100">
        <v>34</v>
      </c>
      <c r="AC12" s="100">
        <v>19135.199999999997</v>
      </c>
      <c r="AD12" s="100">
        <v>33</v>
      </c>
      <c r="AE12" s="100">
        <v>18572.399999999998</v>
      </c>
      <c r="AF12" s="100">
        <v>26</v>
      </c>
      <c r="AG12" s="100">
        <v>14632.8</v>
      </c>
      <c r="AH12" s="100">
        <v>20</v>
      </c>
      <c r="AI12" s="100">
        <v>11256</v>
      </c>
      <c r="AJ12" s="100">
        <v>35</v>
      </c>
      <c r="AK12" s="100">
        <v>19698</v>
      </c>
      <c r="AL12" s="100">
        <v>19</v>
      </c>
      <c r="AM12" s="100">
        <v>10693.199999999999</v>
      </c>
      <c r="AN12" s="100">
        <v>18</v>
      </c>
      <c r="AO12" s="100">
        <v>10130.4</v>
      </c>
      <c r="AP12" s="100">
        <v>29</v>
      </c>
      <c r="AQ12" s="100">
        <v>16321.199999999999</v>
      </c>
      <c r="AR12" s="100">
        <v>28</v>
      </c>
      <c r="AS12" s="100">
        <v>15758.399999999998</v>
      </c>
      <c r="AT12" s="100">
        <v>20</v>
      </c>
      <c r="AU12" s="100">
        <v>11256</v>
      </c>
      <c r="AV12" s="100">
        <v>32</v>
      </c>
      <c r="AW12" s="100">
        <v>18009.599999999999</v>
      </c>
      <c r="AX12" s="100">
        <v>26</v>
      </c>
      <c r="AY12" s="100">
        <v>14632.8</v>
      </c>
      <c r="AZ12" s="100">
        <v>28</v>
      </c>
      <c r="BA12" s="100">
        <v>15758.399999999998</v>
      </c>
      <c r="BB12" s="100">
        <v>22</v>
      </c>
      <c r="BC12" s="100">
        <v>12381.599999999999</v>
      </c>
      <c r="BD12" s="100">
        <v>31</v>
      </c>
      <c r="BE12" s="100">
        <v>17446.8</v>
      </c>
      <c r="BF12" s="100">
        <v>31</v>
      </c>
      <c r="BG12" s="100">
        <v>17446.8</v>
      </c>
      <c r="BH12" s="100">
        <v>29</v>
      </c>
      <c r="BI12" s="100">
        <v>16321.199999999999</v>
      </c>
      <c r="BJ12" s="100">
        <v>32</v>
      </c>
      <c r="BK12" s="100">
        <v>18009.599999999999</v>
      </c>
      <c r="BL12" s="100">
        <v>31</v>
      </c>
      <c r="BM12" s="100">
        <v>17446.8</v>
      </c>
      <c r="BN12" s="100">
        <v>33</v>
      </c>
      <c r="BO12" s="100">
        <v>18572.399999999998</v>
      </c>
      <c r="BP12" s="100">
        <v>25</v>
      </c>
      <c r="BQ12" s="100">
        <v>14069.999999999998</v>
      </c>
      <c r="BR12" s="100">
        <v>32</v>
      </c>
      <c r="BS12" s="100">
        <v>18009.599999999999</v>
      </c>
      <c r="BT12" s="100">
        <v>36</v>
      </c>
      <c r="BU12" s="100">
        <v>20260.8</v>
      </c>
      <c r="BV12" s="100">
        <v>22</v>
      </c>
      <c r="BW12" s="100">
        <v>12381.599999999999</v>
      </c>
      <c r="BX12" s="100">
        <v>23</v>
      </c>
      <c r="BY12" s="100">
        <v>12944.4</v>
      </c>
      <c r="BZ12" s="100">
        <v>36</v>
      </c>
      <c r="CA12" s="100">
        <v>20260.8</v>
      </c>
      <c r="CB12" s="100">
        <v>25</v>
      </c>
      <c r="CC12" s="100">
        <v>14069.999999999998</v>
      </c>
      <c r="CD12" s="100">
        <v>20</v>
      </c>
      <c r="CE12" s="100">
        <v>11256</v>
      </c>
      <c r="CF12" s="100">
        <v>23</v>
      </c>
      <c r="CG12" s="100">
        <v>12944.4</v>
      </c>
      <c r="CH12" s="100">
        <v>35</v>
      </c>
      <c r="CI12" s="100">
        <v>19698</v>
      </c>
      <c r="CJ12" s="100">
        <v>20</v>
      </c>
      <c r="CK12" s="100">
        <v>11256</v>
      </c>
      <c r="CL12" s="100">
        <v>41</v>
      </c>
      <c r="CM12" s="100">
        <v>23074.799999999999</v>
      </c>
      <c r="CN12" s="100">
        <v>31</v>
      </c>
      <c r="CO12" s="100">
        <v>17446.8</v>
      </c>
      <c r="CP12" s="100">
        <v>22</v>
      </c>
      <c r="CQ12" s="100">
        <v>12381.599999999999</v>
      </c>
      <c r="CR12" s="100">
        <v>28</v>
      </c>
      <c r="CS12" s="100">
        <v>15758.399999999998</v>
      </c>
      <c r="CT12" s="100">
        <v>35</v>
      </c>
      <c r="CU12" s="100">
        <v>19698</v>
      </c>
    </row>
    <row r="13" spans="1:99">
      <c r="C13" s="99" t="s">
        <v>179</v>
      </c>
      <c r="D13" s="100">
        <v>17</v>
      </c>
      <c r="E13" s="100">
        <v>1448.4</v>
      </c>
      <c r="F13" s="100">
        <v>17</v>
      </c>
      <c r="G13" s="100">
        <v>1448.4</v>
      </c>
      <c r="H13" s="100">
        <v>24</v>
      </c>
      <c r="I13" s="100">
        <v>2044.8000000000002</v>
      </c>
      <c r="J13" s="100">
        <v>32</v>
      </c>
      <c r="K13" s="100">
        <v>2726.4</v>
      </c>
      <c r="L13" s="100">
        <v>26</v>
      </c>
      <c r="M13" s="100">
        <v>2215.2000000000003</v>
      </c>
      <c r="N13" s="100">
        <v>31</v>
      </c>
      <c r="O13" s="100">
        <v>2641.2000000000003</v>
      </c>
      <c r="P13" s="100">
        <v>33</v>
      </c>
      <c r="Q13" s="100">
        <v>2811.6</v>
      </c>
      <c r="R13" s="100">
        <v>32</v>
      </c>
      <c r="S13" s="100">
        <v>2726.4</v>
      </c>
      <c r="T13" s="100">
        <v>20</v>
      </c>
      <c r="U13" s="100">
        <v>1704</v>
      </c>
      <c r="V13" s="100">
        <v>19</v>
      </c>
      <c r="W13" s="100">
        <v>1618.8</v>
      </c>
      <c r="X13" s="100">
        <v>22</v>
      </c>
      <c r="Y13" s="100">
        <v>1874.4</v>
      </c>
      <c r="Z13" s="100">
        <v>26</v>
      </c>
      <c r="AA13" s="100">
        <v>2215.2000000000003</v>
      </c>
      <c r="AB13" s="100">
        <v>35</v>
      </c>
      <c r="AC13" s="100">
        <v>2982</v>
      </c>
      <c r="AD13" s="100">
        <v>34</v>
      </c>
      <c r="AE13" s="100">
        <v>2896.8</v>
      </c>
      <c r="AF13" s="100">
        <v>24</v>
      </c>
      <c r="AG13" s="100">
        <v>2044.8000000000002</v>
      </c>
      <c r="AH13" s="100">
        <v>25</v>
      </c>
      <c r="AI13" s="100">
        <v>2130</v>
      </c>
      <c r="AJ13" s="100">
        <v>36</v>
      </c>
      <c r="AK13" s="100">
        <v>3067.2000000000003</v>
      </c>
      <c r="AL13" s="100">
        <v>21</v>
      </c>
      <c r="AM13" s="100">
        <v>1789.2</v>
      </c>
      <c r="AN13" s="100">
        <v>21</v>
      </c>
      <c r="AO13" s="100">
        <v>1789.2</v>
      </c>
      <c r="AP13" s="100">
        <v>29</v>
      </c>
      <c r="AQ13" s="100">
        <v>2470.8000000000002</v>
      </c>
      <c r="AR13" s="100">
        <v>32</v>
      </c>
      <c r="AS13" s="100">
        <v>2726.4</v>
      </c>
      <c r="AT13" s="100">
        <v>20</v>
      </c>
      <c r="AU13" s="100">
        <v>1704</v>
      </c>
      <c r="AV13" s="100">
        <v>34</v>
      </c>
      <c r="AW13" s="100">
        <v>2896.8</v>
      </c>
      <c r="AX13" s="100">
        <v>27</v>
      </c>
      <c r="AY13" s="100">
        <v>2300.4</v>
      </c>
      <c r="AZ13" s="100">
        <v>26</v>
      </c>
      <c r="BA13" s="100">
        <v>2215.2000000000003</v>
      </c>
      <c r="BB13" s="100">
        <v>22</v>
      </c>
      <c r="BC13" s="100">
        <v>1874.4</v>
      </c>
      <c r="BD13" s="100">
        <v>34</v>
      </c>
      <c r="BE13" s="100">
        <v>2896.8</v>
      </c>
      <c r="BF13" s="100">
        <v>36</v>
      </c>
      <c r="BG13" s="100">
        <v>3067.2000000000003</v>
      </c>
      <c r="BH13" s="100">
        <v>27</v>
      </c>
      <c r="BI13" s="100">
        <v>2300.4</v>
      </c>
      <c r="BJ13" s="100">
        <v>32</v>
      </c>
      <c r="BK13" s="100">
        <v>2726.4</v>
      </c>
      <c r="BL13" s="100">
        <v>35</v>
      </c>
      <c r="BM13" s="100">
        <v>2982</v>
      </c>
      <c r="BN13" s="100">
        <v>33</v>
      </c>
      <c r="BO13" s="100">
        <v>2811.6</v>
      </c>
      <c r="BP13" s="100">
        <v>24</v>
      </c>
      <c r="BQ13" s="100">
        <v>2044.8000000000002</v>
      </c>
      <c r="BR13" s="100">
        <v>39</v>
      </c>
      <c r="BS13" s="100">
        <v>3322.8</v>
      </c>
      <c r="BT13" s="100">
        <v>39</v>
      </c>
      <c r="BU13" s="100">
        <v>3322.8</v>
      </c>
      <c r="BV13" s="100">
        <v>23</v>
      </c>
      <c r="BW13" s="100">
        <v>1959.6000000000001</v>
      </c>
      <c r="BX13" s="100">
        <v>23</v>
      </c>
      <c r="BY13" s="100">
        <v>1959.6000000000001</v>
      </c>
      <c r="BZ13" s="100">
        <v>36</v>
      </c>
      <c r="CA13" s="100">
        <v>3067.2000000000003</v>
      </c>
      <c r="CB13" s="100">
        <v>24</v>
      </c>
      <c r="CC13" s="100">
        <v>2044.8000000000002</v>
      </c>
      <c r="CD13" s="100">
        <v>22</v>
      </c>
      <c r="CE13" s="100">
        <v>1874.4</v>
      </c>
      <c r="CF13" s="100">
        <v>22</v>
      </c>
      <c r="CG13" s="100">
        <v>1874.4</v>
      </c>
      <c r="CH13" s="100">
        <v>36</v>
      </c>
      <c r="CI13" s="100">
        <v>3067.2000000000003</v>
      </c>
      <c r="CJ13" s="100">
        <v>21</v>
      </c>
      <c r="CK13" s="100">
        <v>1789.2</v>
      </c>
      <c r="CL13" s="100">
        <v>41</v>
      </c>
      <c r="CM13" s="100">
        <v>3493.2000000000003</v>
      </c>
      <c r="CN13" s="100">
        <v>35</v>
      </c>
      <c r="CO13" s="100">
        <v>2982</v>
      </c>
      <c r="CP13" s="100">
        <v>22</v>
      </c>
      <c r="CQ13" s="100">
        <v>1874.4</v>
      </c>
      <c r="CR13" s="100">
        <v>31</v>
      </c>
      <c r="CS13" s="100">
        <v>2641.2000000000003</v>
      </c>
      <c r="CT13" s="100">
        <v>31</v>
      </c>
      <c r="CU13" s="100">
        <v>2641.2000000000003</v>
      </c>
    </row>
    <row r="14" spans="1:99">
      <c r="C14" s="99" t="s">
        <v>180</v>
      </c>
      <c r="D14" s="100">
        <v>17</v>
      </c>
      <c r="E14" s="100">
        <v>8302.7999999999993</v>
      </c>
      <c r="F14" s="100">
        <v>18</v>
      </c>
      <c r="G14" s="100">
        <v>8791.1999999999989</v>
      </c>
      <c r="H14" s="100">
        <v>24</v>
      </c>
      <c r="I14" s="100">
        <v>11721.599999999999</v>
      </c>
      <c r="J14" s="100">
        <v>31</v>
      </c>
      <c r="K14" s="100">
        <v>15140.4</v>
      </c>
      <c r="L14" s="100">
        <v>24</v>
      </c>
      <c r="M14" s="100">
        <v>11721.599999999999</v>
      </c>
      <c r="N14" s="100">
        <v>28</v>
      </c>
      <c r="O14" s="100">
        <v>13675.199999999999</v>
      </c>
      <c r="P14" s="100">
        <v>32</v>
      </c>
      <c r="Q14" s="100">
        <v>15628.8</v>
      </c>
      <c r="R14" s="100">
        <v>30</v>
      </c>
      <c r="S14" s="100">
        <v>14652</v>
      </c>
      <c r="T14" s="100">
        <v>18</v>
      </c>
      <c r="U14" s="100">
        <v>8791.1999999999989</v>
      </c>
      <c r="V14" s="100">
        <v>17</v>
      </c>
      <c r="W14" s="100">
        <v>8302.7999999999993</v>
      </c>
      <c r="X14" s="100">
        <v>23</v>
      </c>
      <c r="Y14" s="100">
        <v>11233.199999999999</v>
      </c>
      <c r="Z14" s="100">
        <v>26</v>
      </c>
      <c r="AA14" s="100">
        <v>12698.4</v>
      </c>
      <c r="AB14" s="100">
        <v>34</v>
      </c>
      <c r="AC14" s="100">
        <v>16605.599999999999</v>
      </c>
      <c r="AD14" s="100">
        <v>29</v>
      </c>
      <c r="AE14" s="100">
        <v>14163.599999999999</v>
      </c>
      <c r="AF14" s="100">
        <v>24</v>
      </c>
      <c r="AG14" s="100">
        <v>11721.599999999999</v>
      </c>
      <c r="AH14" s="100">
        <v>24</v>
      </c>
      <c r="AI14" s="100">
        <v>11721.599999999999</v>
      </c>
      <c r="AJ14" s="100">
        <v>32</v>
      </c>
      <c r="AK14" s="100">
        <v>15628.8</v>
      </c>
      <c r="AL14" s="100">
        <v>19</v>
      </c>
      <c r="AM14" s="100">
        <v>9279.6</v>
      </c>
      <c r="AN14" s="100">
        <v>17</v>
      </c>
      <c r="AO14" s="100">
        <v>8302.7999999999993</v>
      </c>
      <c r="AP14" s="100">
        <v>29</v>
      </c>
      <c r="AQ14" s="100">
        <v>14163.599999999999</v>
      </c>
      <c r="AR14" s="100">
        <v>30</v>
      </c>
      <c r="AS14" s="100">
        <v>14652</v>
      </c>
      <c r="AT14" s="100">
        <v>19</v>
      </c>
      <c r="AU14" s="100">
        <v>9279.6</v>
      </c>
      <c r="AV14" s="100">
        <v>33</v>
      </c>
      <c r="AW14" s="100">
        <v>16117.199999999999</v>
      </c>
      <c r="AX14" s="100">
        <v>25</v>
      </c>
      <c r="AY14" s="100">
        <v>12210</v>
      </c>
      <c r="AZ14" s="100">
        <v>27</v>
      </c>
      <c r="BA14" s="100">
        <v>13186.8</v>
      </c>
      <c r="BB14" s="100">
        <v>20</v>
      </c>
      <c r="BC14" s="100">
        <v>9768</v>
      </c>
      <c r="BD14" s="100">
        <v>33</v>
      </c>
      <c r="BE14" s="100">
        <v>16117.199999999999</v>
      </c>
      <c r="BF14" s="100">
        <v>31</v>
      </c>
      <c r="BG14" s="100">
        <v>15140.4</v>
      </c>
      <c r="BH14" s="100">
        <v>30</v>
      </c>
      <c r="BI14" s="100">
        <v>14652</v>
      </c>
      <c r="BJ14" s="100">
        <v>32</v>
      </c>
      <c r="BK14" s="100">
        <v>15628.8</v>
      </c>
      <c r="BL14" s="100">
        <v>32</v>
      </c>
      <c r="BM14" s="100">
        <v>15628.8</v>
      </c>
      <c r="BN14" s="100">
        <v>31</v>
      </c>
      <c r="BO14" s="100">
        <v>15140.4</v>
      </c>
      <c r="BP14" s="100">
        <v>26</v>
      </c>
      <c r="BQ14" s="100">
        <v>12698.4</v>
      </c>
      <c r="BR14" s="100">
        <v>32</v>
      </c>
      <c r="BS14" s="100">
        <v>15628.8</v>
      </c>
      <c r="BT14" s="100">
        <v>37</v>
      </c>
      <c r="BU14" s="100">
        <v>18070.8</v>
      </c>
      <c r="BV14" s="100">
        <v>23</v>
      </c>
      <c r="BW14" s="100">
        <v>11233.199999999999</v>
      </c>
      <c r="BX14" s="100">
        <v>20</v>
      </c>
      <c r="BY14" s="100">
        <v>9768</v>
      </c>
      <c r="BZ14" s="100">
        <v>35</v>
      </c>
      <c r="CA14" s="100">
        <v>17094</v>
      </c>
      <c r="CB14" s="100">
        <v>23</v>
      </c>
      <c r="CC14" s="100">
        <v>11233.199999999999</v>
      </c>
      <c r="CD14" s="100">
        <v>20</v>
      </c>
      <c r="CE14" s="100">
        <v>9768</v>
      </c>
      <c r="CF14" s="100">
        <v>23</v>
      </c>
      <c r="CG14" s="100">
        <v>11233.199999999999</v>
      </c>
      <c r="CH14" s="100">
        <v>35</v>
      </c>
      <c r="CI14" s="100">
        <v>17094</v>
      </c>
      <c r="CJ14" s="100">
        <v>19</v>
      </c>
      <c r="CK14" s="100">
        <v>9279.6</v>
      </c>
      <c r="CL14" s="100">
        <v>35</v>
      </c>
      <c r="CM14" s="100">
        <v>17094</v>
      </c>
      <c r="CN14" s="100">
        <v>36</v>
      </c>
      <c r="CO14" s="100">
        <v>17582.399999999998</v>
      </c>
      <c r="CP14" s="100">
        <v>25</v>
      </c>
      <c r="CQ14" s="100">
        <v>12210</v>
      </c>
      <c r="CR14" s="100">
        <v>26</v>
      </c>
      <c r="CS14" s="100">
        <v>12698.4</v>
      </c>
      <c r="CT14" s="100">
        <v>32</v>
      </c>
      <c r="CU14" s="100">
        <v>15628.8</v>
      </c>
    </row>
    <row r="15" spans="1:99">
      <c r="C15" s="99" t="s">
        <v>181</v>
      </c>
      <c r="D15" s="100">
        <v>15</v>
      </c>
      <c r="E15" s="100">
        <v>11447.999999999998</v>
      </c>
      <c r="F15" s="100">
        <v>17</v>
      </c>
      <c r="G15" s="100">
        <v>12974.4</v>
      </c>
      <c r="H15" s="100">
        <v>21</v>
      </c>
      <c r="I15" s="100">
        <v>16027.199999999999</v>
      </c>
      <c r="J15" s="100">
        <v>26</v>
      </c>
      <c r="K15" s="100">
        <v>19843.199999999997</v>
      </c>
      <c r="L15" s="100">
        <v>29</v>
      </c>
      <c r="M15" s="100">
        <v>22132.799999999999</v>
      </c>
      <c r="N15" s="100">
        <v>26</v>
      </c>
      <c r="O15" s="100">
        <v>19843.199999999997</v>
      </c>
      <c r="P15" s="100">
        <v>30</v>
      </c>
      <c r="Q15" s="100">
        <v>22895.999999999996</v>
      </c>
      <c r="R15" s="100">
        <v>30</v>
      </c>
      <c r="S15" s="100">
        <v>22895.999999999996</v>
      </c>
      <c r="T15" s="100">
        <v>19</v>
      </c>
      <c r="U15" s="100">
        <v>14500.8</v>
      </c>
      <c r="V15" s="100">
        <v>17</v>
      </c>
      <c r="W15" s="100">
        <v>12974.4</v>
      </c>
      <c r="X15" s="100">
        <v>23</v>
      </c>
      <c r="Y15" s="100">
        <v>17553.599999999999</v>
      </c>
      <c r="Z15" s="100">
        <v>24</v>
      </c>
      <c r="AA15" s="100">
        <v>18316.8</v>
      </c>
      <c r="AB15" s="100">
        <v>35</v>
      </c>
      <c r="AC15" s="100">
        <v>26711.999999999996</v>
      </c>
      <c r="AD15" s="100">
        <v>30</v>
      </c>
      <c r="AE15" s="100">
        <v>22895.999999999996</v>
      </c>
      <c r="AF15" s="100">
        <v>21</v>
      </c>
      <c r="AG15" s="100">
        <v>16027.199999999999</v>
      </c>
      <c r="AH15" s="100">
        <v>24</v>
      </c>
      <c r="AI15" s="100">
        <v>18316.8</v>
      </c>
      <c r="AJ15" s="100">
        <v>33</v>
      </c>
      <c r="AK15" s="100">
        <v>25185.599999999999</v>
      </c>
      <c r="AL15" s="100">
        <v>19</v>
      </c>
      <c r="AM15" s="100">
        <v>14500.8</v>
      </c>
      <c r="AN15" s="100">
        <v>18</v>
      </c>
      <c r="AO15" s="100">
        <v>13737.599999999999</v>
      </c>
      <c r="AP15" s="100">
        <v>27</v>
      </c>
      <c r="AQ15" s="100">
        <v>20606.399999999998</v>
      </c>
      <c r="AR15" s="100">
        <v>30</v>
      </c>
      <c r="AS15" s="100">
        <v>22895.999999999996</v>
      </c>
      <c r="AT15" s="100">
        <v>19</v>
      </c>
      <c r="AU15" s="100">
        <v>14500.8</v>
      </c>
      <c r="AV15" s="100">
        <v>32</v>
      </c>
      <c r="AW15" s="100">
        <v>24422.399999999998</v>
      </c>
      <c r="AX15" s="100">
        <v>26</v>
      </c>
      <c r="AY15" s="100">
        <v>19843.199999999997</v>
      </c>
      <c r="AZ15" s="100">
        <v>28</v>
      </c>
      <c r="BA15" s="100">
        <v>21369.599999999999</v>
      </c>
      <c r="BB15" s="100">
        <v>19</v>
      </c>
      <c r="BC15" s="100">
        <v>14500.8</v>
      </c>
      <c r="BD15" s="100">
        <v>32</v>
      </c>
      <c r="BE15" s="100">
        <v>24422.399999999998</v>
      </c>
      <c r="BF15" s="100">
        <v>35</v>
      </c>
      <c r="BG15" s="100">
        <v>26711.999999999996</v>
      </c>
      <c r="BH15" s="100">
        <v>29</v>
      </c>
      <c r="BI15" s="100">
        <v>22132.799999999999</v>
      </c>
      <c r="BJ15" s="100">
        <v>32</v>
      </c>
      <c r="BK15" s="100">
        <v>24422.399999999998</v>
      </c>
      <c r="BL15" s="100">
        <v>27</v>
      </c>
      <c r="BM15" s="100">
        <v>20606.399999999998</v>
      </c>
      <c r="BN15" s="100">
        <v>33</v>
      </c>
      <c r="BO15" s="100">
        <v>25185.599999999999</v>
      </c>
      <c r="BP15" s="100">
        <v>22</v>
      </c>
      <c r="BQ15" s="100">
        <v>16790.399999999998</v>
      </c>
      <c r="BR15" s="100">
        <v>34</v>
      </c>
      <c r="BS15" s="100">
        <v>25948.799999999999</v>
      </c>
      <c r="BT15" s="100">
        <v>33</v>
      </c>
      <c r="BU15" s="100">
        <v>25185.599999999999</v>
      </c>
      <c r="BV15" s="100">
        <v>22</v>
      </c>
      <c r="BW15" s="100">
        <v>16790.399999999998</v>
      </c>
      <c r="BX15" s="100">
        <v>23</v>
      </c>
      <c r="BY15" s="100">
        <v>17553.599999999999</v>
      </c>
      <c r="BZ15" s="100">
        <v>37</v>
      </c>
      <c r="CA15" s="100">
        <v>28238.399999999998</v>
      </c>
      <c r="CB15" s="100">
        <v>22</v>
      </c>
      <c r="CC15" s="100">
        <v>16790.399999999998</v>
      </c>
      <c r="CD15" s="100">
        <v>20</v>
      </c>
      <c r="CE15" s="100">
        <v>15263.999999999998</v>
      </c>
      <c r="CF15" s="100">
        <v>20</v>
      </c>
      <c r="CG15" s="100">
        <v>15263.999999999998</v>
      </c>
      <c r="CH15" s="100">
        <v>34</v>
      </c>
      <c r="CI15" s="100">
        <v>25948.799999999999</v>
      </c>
      <c r="CJ15" s="100">
        <v>21</v>
      </c>
      <c r="CK15" s="100">
        <v>16027.199999999999</v>
      </c>
      <c r="CL15" s="100">
        <v>39</v>
      </c>
      <c r="CM15" s="100">
        <v>29764.799999999996</v>
      </c>
      <c r="CN15" s="100">
        <v>33</v>
      </c>
      <c r="CO15" s="100">
        <v>25185.599999999999</v>
      </c>
      <c r="CP15" s="100">
        <v>21</v>
      </c>
      <c r="CQ15" s="100">
        <v>16027.199999999999</v>
      </c>
      <c r="CR15" s="100">
        <v>29</v>
      </c>
      <c r="CS15" s="100">
        <v>22132.799999999999</v>
      </c>
      <c r="CT15" s="100">
        <v>31</v>
      </c>
      <c r="CU15" s="100">
        <v>23659.199999999997</v>
      </c>
    </row>
    <row r="16" spans="1:99">
      <c r="C16" s="99" t="s">
        <v>182</v>
      </c>
      <c r="D16" s="100">
        <v>18</v>
      </c>
      <c r="E16" s="100">
        <v>6134.4000000000005</v>
      </c>
      <c r="F16" s="100">
        <v>17</v>
      </c>
      <c r="G16" s="100">
        <v>5793.6</v>
      </c>
      <c r="H16" s="100">
        <v>26</v>
      </c>
      <c r="I16" s="100">
        <v>8860.8000000000011</v>
      </c>
      <c r="J16" s="100">
        <v>31</v>
      </c>
      <c r="K16" s="100">
        <v>10564.800000000001</v>
      </c>
      <c r="L16" s="100">
        <v>29</v>
      </c>
      <c r="M16" s="100">
        <v>9883.2000000000007</v>
      </c>
      <c r="N16" s="100">
        <v>27</v>
      </c>
      <c r="O16" s="100">
        <v>9201.6</v>
      </c>
      <c r="P16" s="100">
        <v>32</v>
      </c>
      <c r="Q16" s="100">
        <v>10905.6</v>
      </c>
      <c r="R16" s="100">
        <v>29</v>
      </c>
      <c r="S16" s="100">
        <v>9883.2000000000007</v>
      </c>
      <c r="T16" s="100">
        <v>18</v>
      </c>
      <c r="U16" s="100">
        <v>6134.4000000000005</v>
      </c>
      <c r="V16" s="100">
        <v>17</v>
      </c>
      <c r="W16" s="100">
        <v>5793.6</v>
      </c>
      <c r="X16" s="100">
        <v>20</v>
      </c>
      <c r="Y16" s="100">
        <v>6816</v>
      </c>
      <c r="Z16" s="100">
        <v>22</v>
      </c>
      <c r="AA16" s="100">
        <v>7497.6</v>
      </c>
      <c r="AB16" s="100">
        <v>35</v>
      </c>
      <c r="AC16" s="100">
        <v>11928</v>
      </c>
      <c r="AD16" s="100">
        <v>35</v>
      </c>
      <c r="AE16" s="100">
        <v>11928</v>
      </c>
      <c r="AF16" s="100">
        <v>22</v>
      </c>
      <c r="AG16" s="100">
        <v>7497.6</v>
      </c>
      <c r="AH16" s="100">
        <v>22</v>
      </c>
      <c r="AI16" s="100">
        <v>7497.6</v>
      </c>
      <c r="AJ16" s="100">
        <v>31</v>
      </c>
      <c r="AK16" s="100">
        <v>10564.800000000001</v>
      </c>
      <c r="AL16" s="100">
        <v>21</v>
      </c>
      <c r="AM16" s="100">
        <v>7156.8</v>
      </c>
      <c r="AN16" s="100">
        <v>19</v>
      </c>
      <c r="AO16" s="100">
        <v>6475.2</v>
      </c>
      <c r="AP16" s="100">
        <v>29</v>
      </c>
      <c r="AQ16" s="100">
        <v>9883.2000000000007</v>
      </c>
      <c r="AR16" s="100">
        <v>32</v>
      </c>
      <c r="AS16" s="100">
        <v>10905.6</v>
      </c>
      <c r="AT16" s="100">
        <v>20</v>
      </c>
      <c r="AU16" s="100">
        <v>6816</v>
      </c>
      <c r="AV16" s="100">
        <v>33</v>
      </c>
      <c r="AW16" s="100">
        <v>11246.4</v>
      </c>
      <c r="AX16" s="100">
        <v>23</v>
      </c>
      <c r="AY16" s="100">
        <v>7838.4000000000005</v>
      </c>
      <c r="AZ16" s="100">
        <v>26</v>
      </c>
      <c r="BA16" s="100">
        <v>8860.8000000000011</v>
      </c>
      <c r="BB16" s="100">
        <v>22</v>
      </c>
      <c r="BC16" s="100">
        <v>7497.6</v>
      </c>
      <c r="BD16" s="100">
        <v>35</v>
      </c>
      <c r="BE16" s="100">
        <v>11928</v>
      </c>
      <c r="BF16" s="100">
        <v>36</v>
      </c>
      <c r="BG16" s="100">
        <v>12268.800000000001</v>
      </c>
      <c r="BH16" s="100">
        <v>27</v>
      </c>
      <c r="BI16" s="100">
        <v>9201.6</v>
      </c>
      <c r="BJ16" s="100">
        <v>33</v>
      </c>
      <c r="BK16" s="100">
        <v>11246.4</v>
      </c>
      <c r="BL16" s="100">
        <v>31</v>
      </c>
      <c r="BM16" s="100">
        <v>10564.800000000001</v>
      </c>
      <c r="BN16" s="100">
        <v>34</v>
      </c>
      <c r="BO16" s="100">
        <v>11587.2</v>
      </c>
      <c r="BP16" s="100">
        <v>26</v>
      </c>
      <c r="BQ16" s="100">
        <v>8860.8000000000011</v>
      </c>
      <c r="BR16" s="100">
        <v>35</v>
      </c>
      <c r="BS16" s="100">
        <v>11928</v>
      </c>
      <c r="BT16" s="100">
        <v>42</v>
      </c>
      <c r="BU16" s="100">
        <v>14313.6</v>
      </c>
      <c r="BV16" s="100">
        <v>23</v>
      </c>
      <c r="BW16" s="100">
        <v>7838.4000000000005</v>
      </c>
      <c r="BX16" s="100">
        <v>24</v>
      </c>
      <c r="BY16" s="100">
        <v>8179.2000000000007</v>
      </c>
      <c r="BZ16" s="100">
        <v>36</v>
      </c>
      <c r="CA16" s="100">
        <v>12268.800000000001</v>
      </c>
      <c r="CB16" s="100">
        <v>23</v>
      </c>
      <c r="CC16" s="100">
        <v>7838.4000000000005</v>
      </c>
      <c r="CD16" s="100">
        <v>22</v>
      </c>
      <c r="CE16" s="100">
        <v>7497.6</v>
      </c>
      <c r="CF16" s="100">
        <v>22</v>
      </c>
      <c r="CG16" s="100">
        <v>7497.6</v>
      </c>
      <c r="CH16" s="100">
        <v>34</v>
      </c>
      <c r="CI16" s="100">
        <v>11587.2</v>
      </c>
      <c r="CJ16" s="100">
        <v>21</v>
      </c>
      <c r="CK16" s="100">
        <v>7156.8</v>
      </c>
      <c r="CL16" s="100">
        <v>39</v>
      </c>
      <c r="CM16" s="100">
        <v>13291.2</v>
      </c>
      <c r="CN16" s="100">
        <v>35</v>
      </c>
      <c r="CO16" s="100">
        <v>11928</v>
      </c>
      <c r="CP16" s="100">
        <v>24</v>
      </c>
      <c r="CQ16" s="100">
        <v>8179.2000000000007</v>
      </c>
      <c r="CR16" s="100">
        <v>28</v>
      </c>
      <c r="CS16" s="100">
        <v>9542.4</v>
      </c>
      <c r="CT16" s="100">
        <v>34</v>
      </c>
      <c r="CU16" s="100">
        <v>11587.2</v>
      </c>
    </row>
    <row r="17" spans="2:99">
      <c r="C17" s="99" t="s">
        <v>183</v>
      </c>
      <c r="D17" s="100">
        <v>18</v>
      </c>
      <c r="E17" s="100">
        <v>7603.2</v>
      </c>
      <c r="F17" s="100">
        <v>18</v>
      </c>
      <c r="G17" s="100">
        <v>7603.2</v>
      </c>
      <c r="H17" s="100">
        <v>22</v>
      </c>
      <c r="I17" s="100">
        <v>9292.7999999999993</v>
      </c>
      <c r="J17" s="100">
        <v>31</v>
      </c>
      <c r="K17" s="100">
        <v>13094.4</v>
      </c>
      <c r="L17" s="100">
        <v>30</v>
      </c>
      <c r="M17" s="100">
        <v>12672</v>
      </c>
      <c r="N17" s="100">
        <v>27</v>
      </c>
      <c r="O17" s="100">
        <v>11404.8</v>
      </c>
      <c r="P17" s="100">
        <v>36</v>
      </c>
      <c r="Q17" s="100">
        <v>15206.4</v>
      </c>
      <c r="R17" s="100">
        <v>28</v>
      </c>
      <c r="S17" s="100">
        <v>11827.199999999999</v>
      </c>
      <c r="T17" s="100">
        <v>18</v>
      </c>
      <c r="U17" s="100">
        <v>7603.2</v>
      </c>
      <c r="V17" s="100">
        <v>19</v>
      </c>
      <c r="W17" s="100">
        <v>8025.5999999999995</v>
      </c>
      <c r="X17" s="100">
        <v>24</v>
      </c>
      <c r="Y17" s="100">
        <v>10137.599999999999</v>
      </c>
      <c r="Z17" s="100">
        <v>23</v>
      </c>
      <c r="AA17" s="100">
        <v>9715.1999999999989</v>
      </c>
      <c r="AB17" s="100">
        <v>35</v>
      </c>
      <c r="AC17" s="100">
        <v>14784</v>
      </c>
      <c r="AD17" s="100">
        <v>34</v>
      </c>
      <c r="AE17" s="100">
        <v>14361.599999999999</v>
      </c>
      <c r="AF17" s="100">
        <v>25</v>
      </c>
      <c r="AG17" s="100">
        <v>10560</v>
      </c>
      <c r="AH17" s="100">
        <v>22</v>
      </c>
      <c r="AI17" s="100">
        <v>9292.7999999999993</v>
      </c>
      <c r="AJ17" s="100">
        <v>31</v>
      </c>
      <c r="AK17" s="100">
        <v>13094.4</v>
      </c>
      <c r="AL17" s="100">
        <v>21</v>
      </c>
      <c r="AM17" s="100">
        <v>8870.4</v>
      </c>
      <c r="AN17" s="100">
        <v>21</v>
      </c>
      <c r="AO17" s="100">
        <v>8870.4</v>
      </c>
      <c r="AP17" s="100">
        <v>31</v>
      </c>
      <c r="AQ17" s="100">
        <v>13094.4</v>
      </c>
      <c r="AR17" s="100">
        <v>29</v>
      </c>
      <c r="AS17" s="100">
        <v>12249.599999999999</v>
      </c>
      <c r="AT17" s="100">
        <v>20</v>
      </c>
      <c r="AU17" s="100">
        <v>8448</v>
      </c>
      <c r="AV17" s="100">
        <v>32</v>
      </c>
      <c r="AW17" s="100">
        <v>13516.8</v>
      </c>
      <c r="AX17" s="100">
        <v>25</v>
      </c>
      <c r="AY17" s="100">
        <v>10560</v>
      </c>
      <c r="AZ17" s="100">
        <v>27</v>
      </c>
      <c r="BA17" s="100">
        <v>11404.8</v>
      </c>
      <c r="BB17" s="100">
        <v>21</v>
      </c>
      <c r="BC17" s="100">
        <v>8870.4</v>
      </c>
      <c r="BD17" s="100">
        <v>32</v>
      </c>
      <c r="BE17" s="100">
        <v>13516.8</v>
      </c>
      <c r="BF17" s="100">
        <v>34</v>
      </c>
      <c r="BG17" s="100">
        <v>14361.599999999999</v>
      </c>
      <c r="BH17" s="100">
        <v>28</v>
      </c>
      <c r="BI17" s="100">
        <v>11827.199999999999</v>
      </c>
      <c r="BJ17" s="100">
        <v>28</v>
      </c>
      <c r="BK17" s="100">
        <v>11827.199999999999</v>
      </c>
      <c r="BL17" s="100">
        <v>32</v>
      </c>
      <c r="BM17" s="100">
        <v>13516.8</v>
      </c>
      <c r="BN17" s="100">
        <v>31</v>
      </c>
      <c r="BO17" s="100">
        <v>13094.4</v>
      </c>
      <c r="BP17" s="100">
        <v>23</v>
      </c>
      <c r="BQ17" s="100">
        <v>9715.1999999999989</v>
      </c>
      <c r="BR17" s="100">
        <v>37</v>
      </c>
      <c r="BS17" s="100">
        <v>15628.8</v>
      </c>
      <c r="BT17" s="100">
        <v>38</v>
      </c>
      <c r="BU17" s="100">
        <v>16051.199999999999</v>
      </c>
      <c r="BV17" s="100">
        <v>24</v>
      </c>
      <c r="BW17" s="100">
        <v>10137.599999999999</v>
      </c>
      <c r="BX17" s="100">
        <v>24</v>
      </c>
      <c r="BY17" s="100">
        <v>10137.599999999999</v>
      </c>
      <c r="BZ17" s="100">
        <v>33</v>
      </c>
      <c r="CA17" s="100">
        <v>13939.199999999999</v>
      </c>
      <c r="CB17" s="100">
        <v>27</v>
      </c>
      <c r="CC17" s="100">
        <v>11404.8</v>
      </c>
      <c r="CD17" s="100">
        <v>22</v>
      </c>
      <c r="CE17" s="100">
        <v>9292.7999999999993</v>
      </c>
      <c r="CF17" s="100">
        <v>24</v>
      </c>
      <c r="CG17" s="100">
        <v>10137.599999999999</v>
      </c>
      <c r="CH17" s="100">
        <v>33</v>
      </c>
      <c r="CI17" s="100">
        <v>13939.199999999999</v>
      </c>
      <c r="CJ17" s="100">
        <v>22</v>
      </c>
      <c r="CK17" s="100">
        <v>9292.7999999999993</v>
      </c>
      <c r="CL17" s="100">
        <v>36</v>
      </c>
      <c r="CM17" s="100">
        <v>15206.4</v>
      </c>
      <c r="CN17" s="100">
        <v>35</v>
      </c>
      <c r="CO17" s="100">
        <v>14784</v>
      </c>
      <c r="CP17" s="100">
        <v>26</v>
      </c>
      <c r="CQ17" s="100">
        <v>10982.4</v>
      </c>
      <c r="CR17" s="100">
        <v>29</v>
      </c>
      <c r="CS17" s="100">
        <v>12249.599999999999</v>
      </c>
      <c r="CT17" s="100">
        <v>35</v>
      </c>
      <c r="CU17" s="100">
        <v>14784</v>
      </c>
    </row>
    <row r="18" spans="2:99">
      <c r="C18" s="99" t="s">
        <v>184</v>
      </c>
      <c r="D18" s="100">
        <v>18</v>
      </c>
      <c r="E18" s="100">
        <v>11750.4</v>
      </c>
      <c r="F18" s="100">
        <v>17</v>
      </c>
      <c r="G18" s="100">
        <v>11097.599999999999</v>
      </c>
      <c r="H18" s="100">
        <v>22</v>
      </c>
      <c r="I18" s="100">
        <v>14361.599999999999</v>
      </c>
      <c r="J18" s="100">
        <v>28</v>
      </c>
      <c r="K18" s="100">
        <v>18278.399999999998</v>
      </c>
      <c r="L18" s="100">
        <v>27</v>
      </c>
      <c r="M18" s="100">
        <v>17625.599999999999</v>
      </c>
      <c r="N18" s="100">
        <v>30</v>
      </c>
      <c r="O18" s="100">
        <v>19584</v>
      </c>
      <c r="P18" s="100">
        <v>33</v>
      </c>
      <c r="Q18" s="100">
        <v>21542.399999999998</v>
      </c>
      <c r="R18" s="100">
        <v>30</v>
      </c>
      <c r="S18" s="100">
        <v>19584</v>
      </c>
      <c r="T18" s="100">
        <v>18</v>
      </c>
      <c r="U18" s="100">
        <v>11750.4</v>
      </c>
      <c r="V18" s="100">
        <v>16</v>
      </c>
      <c r="W18" s="100">
        <v>10444.799999999999</v>
      </c>
      <c r="X18" s="100">
        <v>22</v>
      </c>
      <c r="Y18" s="100">
        <v>14361.599999999999</v>
      </c>
      <c r="Z18" s="100">
        <v>21</v>
      </c>
      <c r="AA18" s="100">
        <v>13708.8</v>
      </c>
      <c r="AB18" s="100">
        <v>34</v>
      </c>
      <c r="AC18" s="100">
        <v>22195.199999999997</v>
      </c>
      <c r="AD18" s="100">
        <v>33</v>
      </c>
      <c r="AE18" s="100">
        <v>21542.399999999998</v>
      </c>
      <c r="AF18" s="100">
        <v>22</v>
      </c>
      <c r="AG18" s="100">
        <v>14361.599999999999</v>
      </c>
      <c r="AH18" s="100">
        <v>24</v>
      </c>
      <c r="AI18" s="100">
        <v>15667.199999999999</v>
      </c>
      <c r="AJ18" s="100">
        <v>30</v>
      </c>
      <c r="AK18" s="100">
        <v>19584</v>
      </c>
      <c r="AL18" s="100">
        <v>18</v>
      </c>
      <c r="AM18" s="100">
        <v>11750.4</v>
      </c>
      <c r="AN18" s="100">
        <v>17</v>
      </c>
      <c r="AO18" s="100">
        <v>11097.599999999999</v>
      </c>
      <c r="AP18" s="100">
        <v>28</v>
      </c>
      <c r="AQ18" s="100">
        <v>18278.399999999998</v>
      </c>
      <c r="AR18" s="100">
        <v>27</v>
      </c>
      <c r="AS18" s="100">
        <v>17625.599999999999</v>
      </c>
      <c r="AT18" s="100">
        <v>19</v>
      </c>
      <c r="AU18" s="100">
        <v>12403.199999999999</v>
      </c>
      <c r="AV18" s="100">
        <v>33</v>
      </c>
      <c r="AW18" s="100">
        <v>21542.399999999998</v>
      </c>
      <c r="AX18" s="100">
        <v>23</v>
      </c>
      <c r="AY18" s="100">
        <v>15014.4</v>
      </c>
      <c r="AZ18" s="100">
        <v>28</v>
      </c>
      <c r="BA18" s="100">
        <v>18278.399999999998</v>
      </c>
      <c r="BB18" s="100">
        <v>22</v>
      </c>
      <c r="BC18" s="100">
        <v>14361.599999999999</v>
      </c>
      <c r="BD18" s="100">
        <v>32</v>
      </c>
      <c r="BE18" s="100">
        <v>20889.599999999999</v>
      </c>
      <c r="BF18" s="100">
        <v>31</v>
      </c>
      <c r="BG18" s="100">
        <v>20236.8</v>
      </c>
      <c r="BH18" s="100">
        <v>26</v>
      </c>
      <c r="BI18" s="100">
        <v>16972.8</v>
      </c>
      <c r="BJ18" s="100">
        <v>27</v>
      </c>
      <c r="BK18" s="100">
        <v>17625.599999999999</v>
      </c>
      <c r="BL18" s="100">
        <v>32</v>
      </c>
      <c r="BM18" s="100">
        <v>20889.599999999999</v>
      </c>
      <c r="BN18" s="100">
        <v>34</v>
      </c>
      <c r="BO18" s="100">
        <v>22195.199999999997</v>
      </c>
      <c r="BP18" s="100">
        <v>23</v>
      </c>
      <c r="BQ18" s="100">
        <v>15014.4</v>
      </c>
      <c r="BR18" s="100">
        <v>33</v>
      </c>
      <c r="BS18" s="100">
        <v>21542.399999999998</v>
      </c>
      <c r="BT18" s="100">
        <v>38</v>
      </c>
      <c r="BU18" s="100">
        <v>24806.399999999998</v>
      </c>
      <c r="BV18" s="100">
        <v>22</v>
      </c>
      <c r="BW18" s="100">
        <v>14361.599999999999</v>
      </c>
      <c r="BX18" s="100">
        <v>22</v>
      </c>
      <c r="BY18" s="100">
        <v>14361.599999999999</v>
      </c>
      <c r="BZ18" s="100">
        <v>34</v>
      </c>
      <c r="CA18" s="100">
        <v>22195.199999999997</v>
      </c>
      <c r="CB18" s="100">
        <v>22</v>
      </c>
      <c r="CC18" s="100">
        <v>14361.599999999999</v>
      </c>
      <c r="CD18" s="100">
        <v>23</v>
      </c>
      <c r="CE18" s="100">
        <v>15014.4</v>
      </c>
      <c r="CF18" s="100">
        <v>21</v>
      </c>
      <c r="CG18" s="100">
        <v>13708.8</v>
      </c>
      <c r="CH18" s="100">
        <v>38</v>
      </c>
      <c r="CI18" s="100">
        <v>24806.399999999998</v>
      </c>
      <c r="CJ18" s="100">
        <v>21</v>
      </c>
      <c r="CK18" s="100">
        <v>13708.8</v>
      </c>
      <c r="CL18" s="100">
        <v>38</v>
      </c>
      <c r="CM18" s="100">
        <v>24806.399999999998</v>
      </c>
      <c r="CN18" s="100">
        <v>33</v>
      </c>
      <c r="CO18" s="100">
        <v>21542.399999999998</v>
      </c>
      <c r="CP18" s="100">
        <v>22</v>
      </c>
      <c r="CQ18" s="100">
        <v>14361.599999999999</v>
      </c>
      <c r="CR18" s="100">
        <v>26</v>
      </c>
      <c r="CS18" s="100">
        <v>16972.8</v>
      </c>
      <c r="CT18" s="100">
        <v>29</v>
      </c>
      <c r="CU18" s="100">
        <v>18931.199999999997</v>
      </c>
    </row>
    <row r="19" spans="2:99">
      <c r="C19" s="99" t="s">
        <v>185</v>
      </c>
      <c r="D19" s="100">
        <v>18</v>
      </c>
      <c r="E19" s="100">
        <v>5940</v>
      </c>
      <c r="F19" s="100">
        <v>19</v>
      </c>
      <c r="G19" s="100">
        <v>6270</v>
      </c>
      <c r="H19" s="100">
        <v>26</v>
      </c>
      <c r="I19" s="100">
        <v>8580</v>
      </c>
      <c r="J19" s="100">
        <v>28</v>
      </c>
      <c r="K19" s="100">
        <v>9240</v>
      </c>
      <c r="L19" s="100">
        <v>28</v>
      </c>
      <c r="M19" s="100">
        <v>9240</v>
      </c>
      <c r="N19" s="100">
        <v>27</v>
      </c>
      <c r="O19" s="100">
        <v>8910</v>
      </c>
      <c r="P19" s="100">
        <v>35</v>
      </c>
      <c r="Q19" s="100">
        <v>11550</v>
      </c>
      <c r="R19" s="100">
        <v>32</v>
      </c>
      <c r="S19" s="100">
        <v>10560</v>
      </c>
      <c r="T19" s="100">
        <v>18</v>
      </c>
      <c r="U19" s="100">
        <v>5940</v>
      </c>
      <c r="V19" s="100">
        <v>17</v>
      </c>
      <c r="W19" s="100">
        <v>5610</v>
      </c>
      <c r="X19" s="100">
        <v>23</v>
      </c>
      <c r="Y19" s="100">
        <v>7590</v>
      </c>
      <c r="Z19" s="100">
        <v>26</v>
      </c>
      <c r="AA19" s="100">
        <v>8580</v>
      </c>
      <c r="AB19" s="100">
        <v>33</v>
      </c>
      <c r="AC19" s="100">
        <v>10890</v>
      </c>
      <c r="AD19" s="100">
        <v>32</v>
      </c>
      <c r="AE19" s="100">
        <v>10560</v>
      </c>
      <c r="AF19" s="100">
        <v>22</v>
      </c>
      <c r="AG19" s="100">
        <v>7260</v>
      </c>
      <c r="AH19" s="100">
        <v>22</v>
      </c>
      <c r="AI19" s="100">
        <v>7260</v>
      </c>
      <c r="AJ19" s="100">
        <v>31</v>
      </c>
      <c r="AK19" s="100">
        <v>10230</v>
      </c>
      <c r="AL19" s="100">
        <v>19</v>
      </c>
      <c r="AM19" s="100">
        <v>6270</v>
      </c>
      <c r="AN19" s="100">
        <v>19</v>
      </c>
      <c r="AO19" s="100">
        <v>6270</v>
      </c>
      <c r="AP19" s="100">
        <v>31</v>
      </c>
      <c r="AQ19" s="100">
        <v>10230</v>
      </c>
      <c r="AR19" s="100">
        <v>29</v>
      </c>
      <c r="AS19" s="100">
        <v>9570</v>
      </c>
      <c r="AT19" s="100">
        <v>20</v>
      </c>
      <c r="AU19" s="100">
        <v>6600</v>
      </c>
      <c r="AV19" s="100">
        <v>31</v>
      </c>
      <c r="AW19" s="100">
        <v>10230</v>
      </c>
      <c r="AX19" s="100">
        <v>27</v>
      </c>
      <c r="AY19" s="100">
        <v>8910</v>
      </c>
      <c r="AZ19" s="100">
        <v>25</v>
      </c>
      <c r="BA19" s="100">
        <v>8250</v>
      </c>
      <c r="BB19" s="100">
        <v>24</v>
      </c>
      <c r="BC19" s="100">
        <v>7920</v>
      </c>
      <c r="BD19" s="100">
        <v>37</v>
      </c>
      <c r="BE19" s="100">
        <v>12210</v>
      </c>
      <c r="BF19" s="100">
        <v>36</v>
      </c>
      <c r="BG19" s="100">
        <v>11880</v>
      </c>
      <c r="BH19" s="100">
        <v>29</v>
      </c>
      <c r="BI19" s="100">
        <v>9570</v>
      </c>
      <c r="BJ19" s="100">
        <v>29</v>
      </c>
      <c r="BK19" s="100">
        <v>9570</v>
      </c>
      <c r="BL19" s="100">
        <v>31</v>
      </c>
      <c r="BM19" s="100">
        <v>10230</v>
      </c>
      <c r="BN19" s="100">
        <v>34</v>
      </c>
      <c r="BO19" s="100">
        <v>11220</v>
      </c>
      <c r="BP19" s="100">
        <v>25</v>
      </c>
      <c r="BQ19" s="100">
        <v>8250</v>
      </c>
      <c r="BR19" s="100">
        <v>32</v>
      </c>
      <c r="BS19" s="100">
        <v>10560</v>
      </c>
      <c r="BT19" s="100">
        <v>38</v>
      </c>
      <c r="BU19" s="100">
        <v>12540</v>
      </c>
      <c r="BV19" s="100">
        <v>23</v>
      </c>
      <c r="BW19" s="100">
        <v>7590</v>
      </c>
      <c r="BX19" s="100">
        <v>23</v>
      </c>
      <c r="BY19" s="100">
        <v>7590</v>
      </c>
      <c r="BZ19" s="100">
        <v>38</v>
      </c>
      <c r="CA19" s="100">
        <v>12540</v>
      </c>
      <c r="CB19" s="100">
        <v>27</v>
      </c>
      <c r="CC19" s="100">
        <v>8910</v>
      </c>
      <c r="CD19" s="100">
        <v>21</v>
      </c>
      <c r="CE19" s="100">
        <v>6930</v>
      </c>
      <c r="CF19" s="100">
        <v>21</v>
      </c>
      <c r="CG19" s="100">
        <v>6930</v>
      </c>
      <c r="CH19" s="100">
        <v>39</v>
      </c>
      <c r="CI19" s="100">
        <v>12870</v>
      </c>
      <c r="CJ19" s="100">
        <v>20</v>
      </c>
      <c r="CK19" s="100">
        <v>6600</v>
      </c>
      <c r="CL19" s="100">
        <v>39</v>
      </c>
      <c r="CM19" s="100">
        <v>12870</v>
      </c>
      <c r="CN19" s="100">
        <v>31</v>
      </c>
      <c r="CO19" s="100">
        <v>10230</v>
      </c>
      <c r="CP19" s="100">
        <v>22</v>
      </c>
      <c r="CQ19" s="100">
        <v>7260</v>
      </c>
      <c r="CR19" s="100">
        <v>27</v>
      </c>
      <c r="CS19" s="100">
        <v>8910</v>
      </c>
      <c r="CT19" s="100">
        <v>31</v>
      </c>
      <c r="CU19" s="100">
        <v>10230</v>
      </c>
    </row>
    <row r="20" spans="2:99">
      <c r="B20" s="99" t="s">
        <v>127</v>
      </c>
      <c r="C20" s="99" t="s">
        <v>186</v>
      </c>
      <c r="D20" s="100">
        <v>54</v>
      </c>
      <c r="E20" s="100">
        <v>15487.2</v>
      </c>
      <c r="F20" s="100">
        <v>39</v>
      </c>
      <c r="G20" s="100">
        <v>11185.2</v>
      </c>
      <c r="H20" s="100">
        <v>33</v>
      </c>
      <c r="I20" s="100">
        <v>9464.4</v>
      </c>
      <c r="J20" s="100">
        <v>30</v>
      </c>
      <c r="K20" s="100">
        <v>8604</v>
      </c>
      <c r="L20" s="100">
        <v>34</v>
      </c>
      <c r="M20" s="100">
        <v>9751.2000000000007</v>
      </c>
      <c r="N20" s="100">
        <v>50</v>
      </c>
      <c r="O20" s="100">
        <v>14340</v>
      </c>
      <c r="P20" s="100">
        <v>37</v>
      </c>
      <c r="Q20" s="100">
        <v>10611.6</v>
      </c>
      <c r="R20" s="100">
        <v>49</v>
      </c>
      <c r="S20" s="100">
        <v>14053.2</v>
      </c>
      <c r="T20" s="100">
        <v>54</v>
      </c>
      <c r="U20" s="100">
        <v>15487.2</v>
      </c>
      <c r="V20" s="100">
        <v>47</v>
      </c>
      <c r="W20" s="100">
        <v>13479.6</v>
      </c>
      <c r="X20" s="100">
        <v>31</v>
      </c>
      <c r="Y20" s="100">
        <v>8890.8000000000011</v>
      </c>
      <c r="Z20" s="100">
        <v>49</v>
      </c>
      <c r="AA20" s="100">
        <v>14053.2</v>
      </c>
      <c r="AB20" s="100">
        <v>42</v>
      </c>
      <c r="AC20" s="100">
        <v>12045.6</v>
      </c>
      <c r="AD20" s="100">
        <v>33</v>
      </c>
      <c r="AE20" s="100">
        <v>9464.4</v>
      </c>
      <c r="AF20" s="100">
        <v>32</v>
      </c>
      <c r="AG20" s="100">
        <v>9177.6</v>
      </c>
      <c r="AH20" s="100">
        <v>40</v>
      </c>
      <c r="AI20" s="100">
        <v>11472</v>
      </c>
      <c r="AJ20" s="100">
        <v>51</v>
      </c>
      <c r="AK20" s="100">
        <v>14626.800000000001</v>
      </c>
      <c r="AL20" s="100">
        <v>42</v>
      </c>
      <c r="AM20" s="100">
        <v>12045.6</v>
      </c>
      <c r="AN20" s="100">
        <v>54</v>
      </c>
      <c r="AO20" s="100">
        <v>15487.2</v>
      </c>
      <c r="AP20" s="100">
        <v>39</v>
      </c>
      <c r="AQ20" s="100">
        <v>11185.2</v>
      </c>
      <c r="AR20" s="100">
        <v>42</v>
      </c>
      <c r="AS20" s="100">
        <v>12045.6</v>
      </c>
      <c r="AT20" s="100">
        <v>48</v>
      </c>
      <c r="AU20" s="100">
        <v>13766.400000000001</v>
      </c>
      <c r="AV20" s="100">
        <v>40</v>
      </c>
      <c r="AW20" s="100">
        <v>11472</v>
      </c>
      <c r="AX20" s="100">
        <v>37</v>
      </c>
      <c r="AY20" s="100">
        <v>10611.6</v>
      </c>
      <c r="AZ20" s="100">
        <v>40</v>
      </c>
      <c r="BA20" s="100">
        <v>11472</v>
      </c>
      <c r="BB20" s="100">
        <v>36</v>
      </c>
      <c r="BC20" s="100">
        <v>10324.800000000001</v>
      </c>
      <c r="BD20" s="100">
        <v>49</v>
      </c>
      <c r="BE20" s="100">
        <v>14053.2</v>
      </c>
      <c r="BF20" s="100">
        <v>50</v>
      </c>
      <c r="BG20" s="100">
        <v>14340</v>
      </c>
      <c r="BH20" s="100">
        <v>33</v>
      </c>
      <c r="BI20" s="100">
        <v>9464.4</v>
      </c>
      <c r="BJ20" s="100">
        <v>61</v>
      </c>
      <c r="BK20" s="100">
        <v>17494.8</v>
      </c>
      <c r="BL20" s="100">
        <v>56</v>
      </c>
      <c r="BM20" s="100">
        <v>16060.800000000001</v>
      </c>
      <c r="BN20" s="100">
        <v>52</v>
      </c>
      <c r="BO20" s="100">
        <v>14913.6</v>
      </c>
      <c r="BP20" s="100">
        <v>35</v>
      </c>
      <c r="BQ20" s="100">
        <v>10038</v>
      </c>
      <c r="BR20" s="100">
        <v>45</v>
      </c>
      <c r="BS20" s="100">
        <v>12906</v>
      </c>
      <c r="BT20" s="100">
        <v>50</v>
      </c>
      <c r="BU20" s="100">
        <v>14340</v>
      </c>
      <c r="BV20" s="100">
        <v>52</v>
      </c>
      <c r="BW20" s="100">
        <v>14913.6</v>
      </c>
      <c r="BX20" s="100">
        <v>57</v>
      </c>
      <c r="BY20" s="100">
        <v>16347.6</v>
      </c>
      <c r="BZ20" s="100">
        <v>56</v>
      </c>
      <c r="CA20" s="100">
        <v>16060.800000000001</v>
      </c>
      <c r="CB20" s="100">
        <v>56</v>
      </c>
      <c r="CC20" s="100">
        <v>16060.800000000001</v>
      </c>
      <c r="CD20" s="100">
        <v>47</v>
      </c>
      <c r="CE20" s="100">
        <v>13479.6</v>
      </c>
      <c r="CF20" s="100">
        <v>34</v>
      </c>
      <c r="CG20" s="100">
        <v>9751.2000000000007</v>
      </c>
      <c r="CH20" s="100">
        <v>35</v>
      </c>
      <c r="CI20" s="100">
        <v>10038</v>
      </c>
      <c r="CJ20" s="100">
        <v>32</v>
      </c>
      <c r="CK20" s="100">
        <v>9177.6</v>
      </c>
      <c r="CL20" s="100">
        <v>57</v>
      </c>
      <c r="CM20" s="100">
        <v>16347.6</v>
      </c>
      <c r="CN20" s="100">
        <v>51</v>
      </c>
      <c r="CO20" s="100">
        <v>14626.800000000001</v>
      </c>
      <c r="CP20" s="100">
        <v>38</v>
      </c>
      <c r="CQ20" s="100">
        <v>10898.4</v>
      </c>
      <c r="CR20" s="100">
        <v>64</v>
      </c>
      <c r="CS20" s="100">
        <v>18355.2</v>
      </c>
      <c r="CT20" s="100">
        <v>52</v>
      </c>
      <c r="CU20" s="100">
        <v>14913.6</v>
      </c>
    </row>
    <row r="21" spans="2:99">
      <c r="C21" s="99" t="s">
        <v>187</v>
      </c>
      <c r="D21" s="100">
        <v>48</v>
      </c>
      <c r="E21" s="100">
        <v>2995.2</v>
      </c>
      <c r="F21" s="100">
        <v>45</v>
      </c>
      <c r="G21" s="100">
        <v>2808</v>
      </c>
      <c r="H21" s="100">
        <v>38</v>
      </c>
      <c r="I21" s="100">
        <v>2371.1999999999998</v>
      </c>
      <c r="J21" s="100">
        <v>29</v>
      </c>
      <c r="K21" s="100">
        <v>1809.6</v>
      </c>
      <c r="L21" s="100">
        <v>32</v>
      </c>
      <c r="M21" s="100">
        <v>1996.8</v>
      </c>
      <c r="N21" s="100">
        <v>54</v>
      </c>
      <c r="O21" s="100">
        <v>3369.6</v>
      </c>
      <c r="P21" s="100">
        <v>34</v>
      </c>
      <c r="Q21" s="100">
        <v>2121.6</v>
      </c>
      <c r="R21" s="100">
        <v>51</v>
      </c>
      <c r="S21" s="100">
        <v>3182.4</v>
      </c>
      <c r="T21" s="100">
        <v>59</v>
      </c>
      <c r="U21" s="100">
        <v>3681.6</v>
      </c>
      <c r="V21" s="100">
        <v>46</v>
      </c>
      <c r="W21" s="100">
        <v>2870.4</v>
      </c>
      <c r="X21" s="100">
        <v>36</v>
      </c>
      <c r="Y21" s="100">
        <v>2246.4</v>
      </c>
      <c r="Z21" s="100">
        <v>50</v>
      </c>
      <c r="AA21" s="100">
        <v>3120</v>
      </c>
      <c r="AB21" s="100">
        <v>46</v>
      </c>
      <c r="AC21" s="100">
        <v>2870.4</v>
      </c>
      <c r="AD21" s="100">
        <v>35</v>
      </c>
      <c r="AE21" s="100">
        <v>2184</v>
      </c>
      <c r="AF21" s="100">
        <v>34</v>
      </c>
      <c r="AG21" s="100">
        <v>2121.6</v>
      </c>
      <c r="AH21" s="100">
        <v>45</v>
      </c>
      <c r="AI21" s="100">
        <v>2808</v>
      </c>
      <c r="AJ21" s="100">
        <v>55</v>
      </c>
      <c r="AK21" s="100">
        <v>3432</v>
      </c>
      <c r="AL21" s="100">
        <v>43</v>
      </c>
      <c r="AM21" s="100">
        <v>2683.2</v>
      </c>
      <c r="AN21" s="100">
        <v>50</v>
      </c>
      <c r="AO21" s="100">
        <v>3120</v>
      </c>
      <c r="AP21" s="100">
        <v>42</v>
      </c>
      <c r="AQ21" s="100">
        <v>2620.7999999999997</v>
      </c>
      <c r="AR21" s="100">
        <v>44</v>
      </c>
      <c r="AS21" s="100">
        <v>2745.6</v>
      </c>
      <c r="AT21" s="100">
        <v>54</v>
      </c>
      <c r="AU21" s="100">
        <v>3369.6</v>
      </c>
      <c r="AV21" s="100">
        <v>42</v>
      </c>
      <c r="AW21" s="100">
        <v>2620.7999999999997</v>
      </c>
      <c r="AX21" s="100">
        <v>44</v>
      </c>
      <c r="AY21" s="100">
        <v>2745.6</v>
      </c>
      <c r="AZ21" s="100">
        <v>40</v>
      </c>
      <c r="BA21" s="100">
        <v>2496</v>
      </c>
      <c r="BB21" s="100">
        <v>40</v>
      </c>
      <c r="BC21" s="100">
        <v>2496</v>
      </c>
      <c r="BD21" s="100">
        <v>47</v>
      </c>
      <c r="BE21" s="100">
        <v>2932.7999999999997</v>
      </c>
      <c r="BF21" s="100">
        <v>50</v>
      </c>
      <c r="BG21" s="100">
        <v>3120</v>
      </c>
      <c r="BH21" s="100">
        <v>33</v>
      </c>
      <c r="BI21" s="100">
        <v>2059.1999999999998</v>
      </c>
      <c r="BJ21" s="100">
        <v>62</v>
      </c>
      <c r="BK21" s="100">
        <v>3868.7999999999997</v>
      </c>
      <c r="BL21" s="100">
        <v>54</v>
      </c>
      <c r="BM21" s="100">
        <v>3369.6</v>
      </c>
      <c r="BN21" s="100">
        <v>57</v>
      </c>
      <c r="BO21" s="100">
        <v>3556.7999999999997</v>
      </c>
      <c r="BP21" s="100">
        <v>37</v>
      </c>
      <c r="BQ21" s="100">
        <v>2308.7999999999997</v>
      </c>
      <c r="BR21" s="100">
        <v>47</v>
      </c>
      <c r="BS21" s="100">
        <v>2932.7999999999997</v>
      </c>
      <c r="BT21" s="100">
        <v>45</v>
      </c>
      <c r="BU21" s="100">
        <v>2808</v>
      </c>
      <c r="BV21" s="100">
        <v>53</v>
      </c>
      <c r="BW21" s="100">
        <v>3307.2</v>
      </c>
      <c r="BX21" s="100">
        <v>63</v>
      </c>
      <c r="BY21" s="100">
        <v>3931.2</v>
      </c>
      <c r="BZ21" s="100">
        <v>58</v>
      </c>
      <c r="CA21" s="100">
        <v>3619.2</v>
      </c>
      <c r="CB21" s="100">
        <v>54</v>
      </c>
      <c r="CC21" s="100">
        <v>3369.6</v>
      </c>
      <c r="CD21" s="100">
        <v>45</v>
      </c>
      <c r="CE21" s="100">
        <v>2808</v>
      </c>
      <c r="CF21" s="100">
        <v>39</v>
      </c>
      <c r="CG21" s="100">
        <v>2433.6</v>
      </c>
      <c r="CH21" s="100">
        <v>35</v>
      </c>
      <c r="CI21" s="100">
        <v>2184</v>
      </c>
      <c r="CJ21" s="100">
        <v>31</v>
      </c>
      <c r="CK21" s="100">
        <v>1934.3999999999999</v>
      </c>
      <c r="CL21" s="100">
        <v>66</v>
      </c>
      <c r="CM21" s="100">
        <v>4118.3999999999996</v>
      </c>
      <c r="CN21" s="100">
        <v>59</v>
      </c>
      <c r="CO21" s="100">
        <v>3681.6</v>
      </c>
      <c r="CP21" s="100">
        <v>38</v>
      </c>
      <c r="CQ21" s="100">
        <v>2371.1999999999998</v>
      </c>
      <c r="CR21" s="100">
        <v>68</v>
      </c>
      <c r="CS21" s="100">
        <v>4243.2</v>
      </c>
      <c r="CT21" s="100">
        <v>58</v>
      </c>
      <c r="CU21" s="100">
        <v>3619.2</v>
      </c>
    </row>
    <row r="22" spans="2:99">
      <c r="C22" s="99" t="s">
        <v>188</v>
      </c>
      <c r="D22" s="100">
        <v>52</v>
      </c>
      <c r="E22" s="100">
        <v>9734.4</v>
      </c>
      <c r="F22" s="100">
        <v>43</v>
      </c>
      <c r="G22" s="100">
        <v>8049.5999999999995</v>
      </c>
      <c r="H22" s="100">
        <v>39</v>
      </c>
      <c r="I22" s="100">
        <v>7300.7999999999993</v>
      </c>
      <c r="J22" s="100">
        <v>28</v>
      </c>
      <c r="K22" s="100">
        <v>5241.5999999999995</v>
      </c>
      <c r="L22" s="100">
        <v>29</v>
      </c>
      <c r="M22" s="100">
        <v>5428.7999999999993</v>
      </c>
      <c r="N22" s="100">
        <v>51</v>
      </c>
      <c r="O22" s="100">
        <v>9547.1999999999989</v>
      </c>
      <c r="P22" s="100">
        <v>37</v>
      </c>
      <c r="Q22" s="100">
        <v>6926.4</v>
      </c>
      <c r="R22" s="100">
        <v>52</v>
      </c>
      <c r="S22" s="100">
        <v>9734.4</v>
      </c>
      <c r="T22" s="100">
        <v>57</v>
      </c>
      <c r="U22" s="100">
        <v>10670.4</v>
      </c>
      <c r="V22" s="100">
        <v>49</v>
      </c>
      <c r="W22" s="100">
        <v>9172.7999999999993</v>
      </c>
      <c r="X22" s="100">
        <v>34</v>
      </c>
      <c r="Y22" s="100">
        <v>6364.7999999999993</v>
      </c>
      <c r="Z22" s="100">
        <v>54</v>
      </c>
      <c r="AA22" s="100">
        <v>10108.799999999999</v>
      </c>
      <c r="AB22" s="100">
        <v>43</v>
      </c>
      <c r="AC22" s="100">
        <v>8049.5999999999995</v>
      </c>
      <c r="AD22" s="100">
        <v>35</v>
      </c>
      <c r="AE22" s="100">
        <v>6552</v>
      </c>
      <c r="AF22" s="100">
        <v>30</v>
      </c>
      <c r="AG22" s="100">
        <v>5616</v>
      </c>
      <c r="AH22" s="100">
        <v>43</v>
      </c>
      <c r="AI22" s="100">
        <v>8049.5999999999995</v>
      </c>
      <c r="AJ22" s="100">
        <v>56</v>
      </c>
      <c r="AK22" s="100">
        <v>10483.199999999999</v>
      </c>
      <c r="AL22" s="100">
        <v>41</v>
      </c>
      <c r="AM22" s="100">
        <v>7675.2</v>
      </c>
      <c r="AN22" s="100">
        <v>55</v>
      </c>
      <c r="AO22" s="100">
        <v>10296</v>
      </c>
      <c r="AP22" s="100">
        <v>41</v>
      </c>
      <c r="AQ22" s="100">
        <v>7675.2</v>
      </c>
      <c r="AR22" s="100">
        <v>49</v>
      </c>
      <c r="AS22" s="100">
        <v>9172.7999999999993</v>
      </c>
      <c r="AT22" s="100">
        <v>52</v>
      </c>
      <c r="AU22" s="100">
        <v>9734.4</v>
      </c>
      <c r="AV22" s="100">
        <v>42</v>
      </c>
      <c r="AW22" s="100">
        <v>7862.4</v>
      </c>
      <c r="AX22" s="100">
        <v>44</v>
      </c>
      <c r="AY22" s="100">
        <v>8236.7999999999993</v>
      </c>
      <c r="AZ22" s="100">
        <v>40</v>
      </c>
      <c r="BA22" s="100">
        <v>7488</v>
      </c>
      <c r="BB22" s="100">
        <v>33</v>
      </c>
      <c r="BC22" s="100">
        <v>6177.5999999999995</v>
      </c>
      <c r="BD22" s="100">
        <v>52</v>
      </c>
      <c r="BE22" s="100">
        <v>9734.4</v>
      </c>
      <c r="BF22" s="100">
        <v>50</v>
      </c>
      <c r="BG22" s="100">
        <v>9360</v>
      </c>
      <c r="BH22" s="100">
        <v>36</v>
      </c>
      <c r="BI22" s="100">
        <v>6739.2</v>
      </c>
      <c r="BJ22" s="100">
        <v>57</v>
      </c>
      <c r="BK22" s="100">
        <v>10670.4</v>
      </c>
      <c r="BL22" s="100">
        <v>55</v>
      </c>
      <c r="BM22" s="100">
        <v>10296</v>
      </c>
      <c r="BN22" s="100">
        <v>63</v>
      </c>
      <c r="BO22" s="100">
        <v>11793.599999999999</v>
      </c>
      <c r="BP22" s="100">
        <v>31</v>
      </c>
      <c r="BQ22" s="100">
        <v>5803.2</v>
      </c>
      <c r="BR22" s="100">
        <v>40</v>
      </c>
      <c r="BS22" s="100">
        <v>7488</v>
      </c>
      <c r="BT22" s="100">
        <v>44</v>
      </c>
      <c r="BU22" s="100">
        <v>8236.7999999999993</v>
      </c>
      <c r="BV22" s="100">
        <v>54</v>
      </c>
      <c r="BW22" s="100">
        <v>10108.799999999999</v>
      </c>
      <c r="BX22" s="100">
        <v>63</v>
      </c>
      <c r="BY22" s="100">
        <v>11793.599999999999</v>
      </c>
      <c r="BZ22" s="100">
        <v>53</v>
      </c>
      <c r="CA22" s="100">
        <v>9921.5999999999985</v>
      </c>
      <c r="CB22" s="100">
        <v>50</v>
      </c>
      <c r="CC22" s="100">
        <v>9360</v>
      </c>
      <c r="CD22" s="100">
        <v>45</v>
      </c>
      <c r="CE22" s="100">
        <v>8424</v>
      </c>
      <c r="CF22" s="100">
        <v>33</v>
      </c>
      <c r="CG22" s="100">
        <v>6177.5999999999995</v>
      </c>
      <c r="CH22" s="100">
        <v>32</v>
      </c>
      <c r="CI22" s="100">
        <v>5990.4</v>
      </c>
      <c r="CJ22" s="100">
        <v>31</v>
      </c>
      <c r="CK22" s="100">
        <v>5803.2</v>
      </c>
      <c r="CL22" s="100">
        <v>61</v>
      </c>
      <c r="CM22" s="100">
        <v>11419.199999999999</v>
      </c>
      <c r="CN22" s="100">
        <v>58</v>
      </c>
      <c r="CO22" s="100">
        <v>10857.599999999999</v>
      </c>
      <c r="CP22" s="100">
        <v>38</v>
      </c>
      <c r="CQ22" s="100">
        <v>7113.5999999999995</v>
      </c>
      <c r="CR22" s="100">
        <v>64</v>
      </c>
      <c r="CS22" s="100">
        <v>11980.8</v>
      </c>
      <c r="CT22" s="100">
        <v>60</v>
      </c>
      <c r="CU22" s="100">
        <v>11232</v>
      </c>
    </row>
    <row r="23" spans="2:99">
      <c r="C23" s="99" t="s">
        <v>189</v>
      </c>
      <c r="D23" s="100">
        <v>52</v>
      </c>
      <c r="E23" s="100">
        <v>15288</v>
      </c>
      <c r="F23" s="100">
        <v>40</v>
      </c>
      <c r="G23" s="100">
        <v>11760</v>
      </c>
      <c r="H23" s="100">
        <v>35</v>
      </c>
      <c r="I23" s="100">
        <v>10290</v>
      </c>
      <c r="J23" s="100">
        <v>25</v>
      </c>
      <c r="K23" s="100">
        <v>7350</v>
      </c>
      <c r="L23" s="100">
        <v>29</v>
      </c>
      <c r="M23" s="100">
        <v>8526</v>
      </c>
      <c r="N23" s="100">
        <v>52</v>
      </c>
      <c r="O23" s="100">
        <v>15288</v>
      </c>
      <c r="P23" s="100">
        <v>33</v>
      </c>
      <c r="Q23" s="100">
        <v>9702</v>
      </c>
      <c r="R23" s="100">
        <v>53</v>
      </c>
      <c r="S23" s="100">
        <v>15582</v>
      </c>
      <c r="T23" s="100">
        <v>54</v>
      </c>
      <c r="U23" s="100">
        <v>15876</v>
      </c>
      <c r="V23" s="100">
        <v>50</v>
      </c>
      <c r="W23" s="100">
        <v>14700</v>
      </c>
      <c r="X23" s="100">
        <v>35</v>
      </c>
      <c r="Y23" s="100">
        <v>10290</v>
      </c>
      <c r="Z23" s="100">
        <v>55</v>
      </c>
      <c r="AA23" s="100">
        <v>16170</v>
      </c>
      <c r="AB23" s="100">
        <v>40</v>
      </c>
      <c r="AC23" s="100">
        <v>11760</v>
      </c>
      <c r="AD23" s="100">
        <v>34</v>
      </c>
      <c r="AE23" s="100">
        <v>9996</v>
      </c>
      <c r="AF23" s="100">
        <v>30</v>
      </c>
      <c r="AG23" s="100">
        <v>8820</v>
      </c>
      <c r="AH23" s="100">
        <v>42</v>
      </c>
      <c r="AI23" s="100">
        <v>12348</v>
      </c>
      <c r="AJ23" s="100">
        <v>54</v>
      </c>
      <c r="AK23" s="100">
        <v>15876</v>
      </c>
      <c r="AL23" s="100">
        <v>42</v>
      </c>
      <c r="AM23" s="100">
        <v>12348</v>
      </c>
      <c r="AN23" s="100">
        <v>47</v>
      </c>
      <c r="AO23" s="100">
        <v>13818</v>
      </c>
      <c r="AP23" s="100">
        <v>39</v>
      </c>
      <c r="AQ23" s="100">
        <v>11466</v>
      </c>
      <c r="AR23" s="100">
        <v>49</v>
      </c>
      <c r="AS23" s="100">
        <v>14406</v>
      </c>
      <c r="AT23" s="100">
        <v>49</v>
      </c>
      <c r="AU23" s="100">
        <v>14406</v>
      </c>
      <c r="AV23" s="100">
        <v>41</v>
      </c>
      <c r="AW23" s="100">
        <v>12054</v>
      </c>
      <c r="AX23" s="100">
        <v>38</v>
      </c>
      <c r="AY23" s="100">
        <v>11172</v>
      </c>
      <c r="AZ23" s="100">
        <v>45</v>
      </c>
      <c r="BA23" s="100">
        <v>13230</v>
      </c>
      <c r="BB23" s="100">
        <v>34</v>
      </c>
      <c r="BC23" s="100">
        <v>9996</v>
      </c>
      <c r="BD23" s="100">
        <v>49</v>
      </c>
      <c r="BE23" s="100">
        <v>14406</v>
      </c>
      <c r="BF23" s="100">
        <v>57</v>
      </c>
      <c r="BG23" s="100">
        <v>16758</v>
      </c>
      <c r="BH23" s="100">
        <v>33</v>
      </c>
      <c r="BI23" s="100">
        <v>9702</v>
      </c>
      <c r="BJ23" s="100">
        <v>54</v>
      </c>
      <c r="BK23" s="100">
        <v>15876</v>
      </c>
      <c r="BL23" s="100">
        <v>52</v>
      </c>
      <c r="BM23" s="100">
        <v>15288</v>
      </c>
      <c r="BN23" s="100">
        <v>58</v>
      </c>
      <c r="BO23" s="100">
        <v>17052</v>
      </c>
      <c r="BP23" s="100">
        <v>37</v>
      </c>
      <c r="BQ23" s="100">
        <v>10878</v>
      </c>
      <c r="BR23" s="100">
        <v>44</v>
      </c>
      <c r="BS23" s="100">
        <v>12936</v>
      </c>
      <c r="BT23" s="100">
        <v>47</v>
      </c>
      <c r="BU23" s="100">
        <v>13818</v>
      </c>
      <c r="BV23" s="100">
        <v>49</v>
      </c>
      <c r="BW23" s="100">
        <v>14406</v>
      </c>
      <c r="BX23" s="100">
        <v>55</v>
      </c>
      <c r="BY23" s="100">
        <v>16170</v>
      </c>
      <c r="BZ23" s="100">
        <v>51</v>
      </c>
      <c r="CA23" s="100">
        <v>14994</v>
      </c>
      <c r="CB23" s="100">
        <v>54</v>
      </c>
      <c r="CC23" s="100">
        <v>15876</v>
      </c>
      <c r="CD23" s="100">
        <v>44</v>
      </c>
      <c r="CE23" s="100">
        <v>12936</v>
      </c>
      <c r="CF23" s="100">
        <v>38</v>
      </c>
      <c r="CG23" s="100">
        <v>11172</v>
      </c>
      <c r="CH23" s="100">
        <v>32</v>
      </c>
      <c r="CI23" s="100">
        <v>9408</v>
      </c>
      <c r="CJ23" s="100">
        <v>30</v>
      </c>
      <c r="CK23" s="100">
        <v>8820</v>
      </c>
      <c r="CL23" s="100">
        <v>60</v>
      </c>
      <c r="CM23" s="100">
        <v>17640</v>
      </c>
      <c r="CN23" s="100">
        <v>52</v>
      </c>
      <c r="CO23" s="100">
        <v>15288</v>
      </c>
      <c r="CP23" s="100">
        <v>42</v>
      </c>
      <c r="CQ23" s="100">
        <v>12348</v>
      </c>
      <c r="CR23" s="100">
        <v>59</v>
      </c>
      <c r="CS23" s="100">
        <v>17346</v>
      </c>
      <c r="CT23" s="100">
        <v>51</v>
      </c>
      <c r="CU23" s="100">
        <v>14994</v>
      </c>
    </row>
    <row r="24" spans="2:99">
      <c r="C24" s="99" t="s">
        <v>190</v>
      </c>
      <c r="D24" s="100">
        <v>46</v>
      </c>
      <c r="E24" s="100">
        <v>16891.2</v>
      </c>
      <c r="F24" s="100">
        <v>41</v>
      </c>
      <c r="G24" s="100">
        <v>15055.199999999999</v>
      </c>
      <c r="H24" s="100">
        <v>33</v>
      </c>
      <c r="I24" s="100">
        <v>12117.6</v>
      </c>
      <c r="J24" s="100">
        <v>26</v>
      </c>
      <c r="K24" s="100">
        <v>9547.1999999999989</v>
      </c>
      <c r="L24" s="100">
        <v>32</v>
      </c>
      <c r="M24" s="100">
        <v>11750.4</v>
      </c>
      <c r="N24" s="100">
        <v>52</v>
      </c>
      <c r="O24" s="100">
        <v>19094.399999999998</v>
      </c>
      <c r="P24" s="100">
        <v>33</v>
      </c>
      <c r="Q24" s="100">
        <v>12117.6</v>
      </c>
      <c r="R24" s="100">
        <v>49</v>
      </c>
      <c r="S24" s="100">
        <v>17992.8</v>
      </c>
      <c r="T24" s="100">
        <v>54</v>
      </c>
      <c r="U24" s="100">
        <v>19828.8</v>
      </c>
      <c r="V24" s="100">
        <v>50</v>
      </c>
      <c r="W24" s="100">
        <v>18360</v>
      </c>
      <c r="X24" s="100">
        <v>33</v>
      </c>
      <c r="Y24" s="100">
        <v>12117.6</v>
      </c>
      <c r="Z24" s="100">
        <v>51</v>
      </c>
      <c r="AA24" s="100">
        <v>18727.2</v>
      </c>
      <c r="AB24" s="100">
        <v>40</v>
      </c>
      <c r="AC24" s="100">
        <v>14688</v>
      </c>
      <c r="AD24" s="100">
        <v>34</v>
      </c>
      <c r="AE24" s="100">
        <v>12484.8</v>
      </c>
      <c r="AF24" s="100">
        <v>33</v>
      </c>
      <c r="AG24" s="100">
        <v>12117.6</v>
      </c>
      <c r="AH24" s="100">
        <v>43</v>
      </c>
      <c r="AI24" s="100">
        <v>15789.6</v>
      </c>
      <c r="AJ24" s="100">
        <v>57</v>
      </c>
      <c r="AK24" s="100">
        <v>20930.399999999998</v>
      </c>
      <c r="AL24" s="100">
        <v>48</v>
      </c>
      <c r="AM24" s="100">
        <v>17625.599999999999</v>
      </c>
      <c r="AN24" s="100">
        <v>48</v>
      </c>
      <c r="AO24" s="100">
        <v>17625.599999999999</v>
      </c>
      <c r="AP24" s="100">
        <v>40</v>
      </c>
      <c r="AQ24" s="100">
        <v>14688</v>
      </c>
      <c r="AR24" s="100">
        <v>42</v>
      </c>
      <c r="AS24" s="100">
        <v>15422.4</v>
      </c>
      <c r="AT24" s="100">
        <v>53</v>
      </c>
      <c r="AU24" s="100">
        <v>19461.599999999999</v>
      </c>
      <c r="AV24" s="100">
        <v>36</v>
      </c>
      <c r="AW24" s="100">
        <v>13219.199999999999</v>
      </c>
      <c r="AX24" s="100">
        <v>41</v>
      </c>
      <c r="AY24" s="100">
        <v>15055.199999999999</v>
      </c>
      <c r="AZ24" s="100">
        <v>42</v>
      </c>
      <c r="BA24" s="100">
        <v>15422.4</v>
      </c>
      <c r="BB24" s="100">
        <v>37</v>
      </c>
      <c r="BC24" s="100">
        <v>13586.4</v>
      </c>
      <c r="BD24" s="100">
        <v>54</v>
      </c>
      <c r="BE24" s="100">
        <v>19828.8</v>
      </c>
      <c r="BF24" s="100">
        <v>55</v>
      </c>
      <c r="BG24" s="100">
        <v>20196</v>
      </c>
      <c r="BH24" s="100">
        <v>34</v>
      </c>
      <c r="BI24" s="100">
        <v>12484.8</v>
      </c>
      <c r="BJ24" s="100">
        <v>54</v>
      </c>
      <c r="BK24" s="100">
        <v>19828.8</v>
      </c>
      <c r="BL24" s="100">
        <v>50</v>
      </c>
      <c r="BM24" s="100">
        <v>18360</v>
      </c>
      <c r="BN24" s="100">
        <v>55</v>
      </c>
      <c r="BO24" s="100">
        <v>20196</v>
      </c>
      <c r="BP24" s="100">
        <v>34</v>
      </c>
      <c r="BQ24" s="100">
        <v>12484.8</v>
      </c>
      <c r="BR24" s="100">
        <v>39</v>
      </c>
      <c r="BS24" s="100">
        <v>14320.8</v>
      </c>
      <c r="BT24" s="100">
        <v>49</v>
      </c>
      <c r="BU24" s="100">
        <v>17992.8</v>
      </c>
      <c r="BV24" s="100">
        <v>50</v>
      </c>
      <c r="BW24" s="100">
        <v>18360</v>
      </c>
      <c r="BX24" s="100">
        <v>56</v>
      </c>
      <c r="BY24" s="100">
        <v>20563.2</v>
      </c>
      <c r="BZ24" s="100">
        <v>51</v>
      </c>
      <c r="CA24" s="100">
        <v>18727.2</v>
      </c>
      <c r="CB24" s="100">
        <v>54</v>
      </c>
      <c r="CC24" s="100">
        <v>19828.8</v>
      </c>
      <c r="CD24" s="100">
        <v>48</v>
      </c>
      <c r="CE24" s="100">
        <v>17625.599999999999</v>
      </c>
      <c r="CF24" s="100">
        <v>36</v>
      </c>
      <c r="CG24" s="100">
        <v>13219.199999999999</v>
      </c>
      <c r="CH24" s="100">
        <v>31</v>
      </c>
      <c r="CI24" s="100">
        <v>11383.199999999999</v>
      </c>
      <c r="CJ24" s="100">
        <v>33</v>
      </c>
      <c r="CK24" s="100">
        <v>12117.6</v>
      </c>
      <c r="CL24" s="100">
        <v>58</v>
      </c>
      <c r="CM24" s="100">
        <v>21297.599999999999</v>
      </c>
      <c r="CN24" s="100">
        <v>61</v>
      </c>
      <c r="CO24" s="100">
        <v>22399.200000000001</v>
      </c>
      <c r="CP24" s="100">
        <v>42</v>
      </c>
      <c r="CQ24" s="100">
        <v>15422.4</v>
      </c>
      <c r="CR24" s="100">
        <v>62</v>
      </c>
      <c r="CS24" s="100">
        <v>22766.399999999998</v>
      </c>
      <c r="CT24" s="100">
        <v>55</v>
      </c>
      <c r="CU24" s="100">
        <v>20196</v>
      </c>
    </row>
    <row r="25" spans="2:99">
      <c r="C25" s="99" t="s">
        <v>191</v>
      </c>
      <c r="D25" s="100">
        <v>54</v>
      </c>
      <c r="E25" s="100">
        <v>28641.599999999999</v>
      </c>
      <c r="F25" s="100">
        <v>40</v>
      </c>
      <c r="G25" s="100">
        <v>21216</v>
      </c>
      <c r="H25" s="100">
        <v>34</v>
      </c>
      <c r="I25" s="100">
        <v>18033.599999999999</v>
      </c>
      <c r="J25" s="100">
        <v>29</v>
      </c>
      <c r="K25" s="100">
        <v>15381.599999999999</v>
      </c>
      <c r="L25" s="100">
        <v>28</v>
      </c>
      <c r="M25" s="100">
        <v>14851.199999999999</v>
      </c>
      <c r="N25" s="100">
        <v>53</v>
      </c>
      <c r="O25" s="100">
        <v>28111.199999999997</v>
      </c>
      <c r="P25" s="100">
        <v>31</v>
      </c>
      <c r="Q25" s="100">
        <v>16442.399999999998</v>
      </c>
      <c r="R25" s="100">
        <v>54</v>
      </c>
      <c r="S25" s="100">
        <v>28641.599999999999</v>
      </c>
      <c r="T25" s="100">
        <v>50</v>
      </c>
      <c r="U25" s="100">
        <v>26520</v>
      </c>
      <c r="V25" s="100">
        <v>46</v>
      </c>
      <c r="W25" s="100">
        <v>24398.399999999998</v>
      </c>
      <c r="X25" s="100">
        <v>32</v>
      </c>
      <c r="Y25" s="100">
        <v>16972.8</v>
      </c>
      <c r="Z25" s="100">
        <v>57</v>
      </c>
      <c r="AA25" s="100">
        <v>30232.799999999999</v>
      </c>
      <c r="AB25" s="100">
        <v>43</v>
      </c>
      <c r="AC25" s="100">
        <v>22807.200000000001</v>
      </c>
      <c r="AD25" s="100">
        <v>30</v>
      </c>
      <c r="AE25" s="100">
        <v>15912</v>
      </c>
      <c r="AF25" s="100">
        <v>33</v>
      </c>
      <c r="AG25" s="100">
        <v>17503.2</v>
      </c>
      <c r="AH25" s="100">
        <v>43</v>
      </c>
      <c r="AI25" s="100">
        <v>22807.200000000001</v>
      </c>
      <c r="AJ25" s="100">
        <v>56</v>
      </c>
      <c r="AK25" s="100">
        <v>29702.399999999998</v>
      </c>
      <c r="AL25" s="100">
        <v>41</v>
      </c>
      <c r="AM25" s="100">
        <v>21746.399999999998</v>
      </c>
      <c r="AN25" s="100">
        <v>51</v>
      </c>
      <c r="AO25" s="100">
        <v>27050.399999999998</v>
      </c>
      <c r="AP25" s="100">
        <v>39</v>
      </c>
      <c r="AQ25" s="100">
        <v>20685.599999999999</v>
      </c>
      <c r="AR25" s="100">
        <v>48</v>
      </c>
      <c r="AS25" s="100">
        <v>25459.199999999997</v>
      </c>
      <c r="AT25" s="100">
        <v>43</v>
      </c>
      <c r="AU25" s="100">
        <v>22807.200000000001</v>
      </c>
      <c r="AV25" s="100">
        <v>34</v>
      </c>
      <c r="AW25" s="100">
        <v>18033.599999999999</v>
      </c>
      <c r="AX25" s="100">
        <v>37</v>
      </c>
      <c r="AY25" s="100">
        <v>19624.8</v>
      </c>
      <c r="AZ25" s="100">
        <v>39</v>
      </c>
      <c r="BA25" s="100">
        <v>20685.599999999999</v>
      </c>
      <c r="BB25" s="100">
        <v>38</v>
      </c>
      <c r="BC25" s="100">
        <v>20155.2</v>
      </c>
      <c r="BD25" s="100">
        <v>47</v>
      </c>
      <c r="BE25" s="100">
        <v>24928.799999999999</v>
      </c>
      <c r="BF25" s="100">
        <v>48</v>
      </c>
      <c r="BG25" s="100">
        <v>25459.199999999997</v>
      </c>
      <c r="BH25" s="100">
        <v>33</v>
      </c>
      <c r="BI25" s="100">
        <v>17503.2</v>
      </c>
      <c r="BJ25" s="100">
        <v>58</v>
      </c>
      <c r="BK25" s="100">
        <v>30763.199999999997</v>
      </c>
      <c r="BL25" s="100">
        <v>45</v>
      </c>
      <c r="BM25" s="100">
        <v>23868</v>
      </c>
      <c r="BN25" s="100">
        <v>60</v>
      </c>
      <c r="BO25" s="100">
        <v>31824</v>
      </c>
      <c r="BP25" s="100">
        <v>37</v>
      </c>
      <c r="BQ25" s="100">
        <v>19624.8</v>
      </c>
      <c r="BR25" s="100">
        <v>44</v>
      </c>
      <c r="BS25" s="100">
        <v>23337.599999999999</v>
      </c>
      <c r="BT25" s="100">
        <v>47</v>
      </c>
      <c r="BU25" s="100">
        <v>24928.799999999999</v>
      </c>
      <c r="BV25" s="100">
        <v>44</v>
      </c>
      <c r="BW25" s="100">
        <v>23337.599999999999</v>
      </c>
      <c r="BX25" s="100">
        <v>54</v>
      </c>
      <c r="BY25" s="100">
        <v>28641.599999999999</v>
      </c>
      <c r="BZ25" s="100">
        <v>54</v>
      </c>
      <c r="CA25" s="100">
        <v>28641.599999999999</v>
      </c>
      <c r="CB25" s="100">
        <v>54</v>
      </c>
      <c r="CC25" s="100">
        <v>28641.599999999999</v>
      </c>
      <c r="CD25" s="100">
        <v>46</v>
      </c>
      <c r="CE25" s="100">
        <v>24398.399999999998</v>
      </c>
      <c r="CF25" s="100">
        <v>36</v>
      </c>
      <c r="CG25" s="100">
        <v>19094.399999999998</v>
      </c>
      <c r="CH25" s="100">
        <v>34</v>
      </c>
      <c r="CI25" s="100">
        <v>18033.599999999999</v>
      </c>
      <c r="CJ25" s="100">
        <v>31</v>
      </c>
      <c r="CK25" s="100">
        <v>16442.399999999998</v>
      </c>
      <c r="CL25" s="100">
        <v>62</v>
      </c>
      <c r="CM25" s="100">
        <v>32884.799999999996</v>
      </c>
      <c r="CN25" s="100">
        <v>60</v>
      </c>
      <c r="CO25" s="100">
        <v>31824</v>
      </c>
      <c r="CP25" s="100">
        <v>37</v>
      </c>
      <c r="CQ25" s="100">
        <v>19624.8</v>
      </c>
      <c r="CR25" s="100">
        <v>59</v>
      </c>
      <c r="CS25" s="100">
        <v>31293.599999999999</v>
      </c>
      <c r="CT25" s="100">
        <v>51</v>
      </c>
      <c r="CU25" s="100">
        <v>27050.399999999998</v>
      </c>
    </row>
    <row r="26" spans="2:99">
      <c r="C26" s="99" t="s">
        <v>192</v>
      </c>
      <c r="D26" s="100">
        <v>52</v>
      </c>
      <c r="E26" s="100">
        <v>25272</v>
      </c>
      <c r="F26" s="100">
        <v>44</v>
      </c>
      <c r="G26" s="100">
        <v>21384</v>
      </c>
      <c r="H26" s="100">
        <v>37</v>
      </c>
      <c r="I26" s="100">
        <v>17982</v>
      </c>
      <c r="J26" s="100">
        <v>25</v>
      </c>
      <c r="K26" s="100">
        <v>12150</v>
      </c>
      <c r="L26" s="100">
        <v>31</v>
      </c>
      <c r="M26" s="100">
        <v>15066</v>
      </c>
      <c r="N26" s="100">
        <v>53</v>
      </c>
      <c r="O26" s="100">
        <v>25758</v>
      </c>
      <c r="P26" s="100">
        <v>35</v>
      </c>
      <c r="Q26" s="100">
        <v>17010</v>
      </c>
      <c r="R26" s="100">
        <v>46</v>
      </c>
      <c r="S26" s="100">
        <v>22356</v>
      </c>
      <c r="T26" s="100">
        <v>55</v>
      </c>
      <c r="U26" s="100">
        <v>26730</v>
      </c>
      <c r="V26" s="100">
        <v>49</v>
      </c>
      <c r="W26" s="100">
        <v>23814</v>
      </c>
      <c r="X26" s="100">
        <v>30</v>
      </c>
      <c r="Y26" s="100">
        <v>14580</v>
      </c>
      <c r="Z26" s="100">
        <v>57</v>
      </c>
      <c r="AA26" s="100">
        <v>27702</v>
      </c>
      <c r="AB26" s="100">
        <v>41</v>
      </c>
      <c r="AC26" s="100">
        <v>19926</v>
      </c>
      <c r="AD26" s="100">
        <v>33</v>
      </c>
      <c r="AE26" s="100">
        <v>16038</v>
      </c>
      <c r="AF26" s="100">
        <v>29</v>
      </c>
      <c r="AG26" s="100">
        <v>14094</v>
      </c>
      <c r="AH26" s="100">
        <v>40</v>
      </c>
      <c r="AI26" s="100">
        <v>19440</v>
      </c>
      <c r="AJ26" s="100">
        <v>54</v>
      </c>
      <c r="AK26" s="100">
        <v>26244</v>
      </c>
      <c r="AL26" s="100">
        <v>47</v>
      </c>
      <c r="AM26" s="100">
        <v>22842</v>
      </c>
      <c r="AN26" s="100">
        <v>51</v>
      </c>
      <c r="AO26" s="100">
        <v>24786</v>
      </c>
      <c r="AP26" s="100">
        <v>40</v>
      </c>
      <c r="AQ26" s="100">
        <v>19440</v>
      </c>
      <c r="AR26" s="100">
        <v>45</v>
      </c>
      <c r="AS26" s="100">
        <v>21870</v>
      </c>
      <c r="AT26" s="100">
        <v>45</v>
      </c>
      <c r="AU26" s="100">
        <v>21870</v>
      </c>
      <c r="AV26" s="100">
        <v>36</v>
      </c>
      <c r="AW26" s="100">
        <v>17496</v>
      </c>
      <c r="AX26" s="100">
        <v>38</v>
      </c>
      <c r="AY26" s="100">
        <v>18468</v>
      </c>
      <c r="AZ26" s="100">
        <v>38</v>
      </c>
      <c r="BA26" s="100">
        <v>18468</v>
      </c>
      <c r="BB26" s="100">
        <v>37</v>
      </c>
      <c r="BC26" s="100">
        <v>17982</v>
      </c>
      <c r="BD26" s="100">
        <v>53</v>
      </c>
      <c r="BE26" s="100">
        <v>25758</v>
      </c>
      <c r="BF26" s="100">
        <v>52</v>
      </c>
      <c r="BG26" s="100">
        <v>25272</v>
      </c>
      <c r="BH26" s="100">
        <v>31</v>
      </c>
      <c r="BI26" s="100">
        <v>15066</v>
      </c>
      <c r="BJ26" s="100">
        <v>55</v>
      </c>
      <c r="BK26" s="100">
        <v>26730</v>
      </c>
      <c r="BL26" s="100">
        <v>51</v>
      </c>
      <c r="BM26" s="100">
        <v>24786</v>
      </c>
      <c r="BN26" s="100">
        <v>52</v>
      </c>
      <c r="BO26" s="100">
        <v>25272</v>
      </c>
      <c r="BP26" s="100">
        <v>35</v>
      </c>
      <c r="BQ26" s="100">
        <v>17010</v>
      </c>
      <c r="BR26" s="100">
        <v>46</v>
      </c>
      <c r="BS26" s="100">
        <v>22356</v>
      </c>
      <c r="BT26" s="100">
        <v>44</v>
      </c>
      <c r="BU26" s="100">
        <v>21384</v>
      </c>
      <c r="BV26" s="100">
        <v>48</v>
      </c>
      <c r="BW26" s="100">
        <v>23328</v>
      </c>
      <c r="BX26" s="100">
        <v>51</v>
      </c>
      <c r="BY26" s="100">
        <v>24786</v>
      </c>
      <c r="BZ26" s="100">
        <v>56</v>
      </c>
      <c r="CA26" s="100">
        <v>27216</v>
      </c>
      <c r="CB26" s="100">
        <v>56</v>
      </c>
      <c r="CC26" s="100">
        <v>27216</v>
      </c>
      <c r="CD26" s="100">
        <v>48</v>
      </c>
      <c r="CE26" s="100">
        <v>23328</v>
      </c>
      <c r="CF26" s="100">
        <v>35</v>
      </c>
      <c r="CG26" s="100">
        <v>17010</v>
      </c>
      <c r="CH26" s="100">
        <v>31</v>
      </c>
      <c r="CI26" s="100">
        <v>15066</v>
      </c>
      <c r="CJ26" s="100">
        <v>34</v>
      </c>
      <c r="CK26" s="100">
        <v>16524</v>
      </c>
      <c r="CL26" s="100">
        <v>59</v>
      </c>
      <c r="CM26" s="100">
        <v>28674</v>
      </c>
      <c r="CN26" s="100">
        <v>56</v>
      </c>
      <c r="CO26" s="100">
        <v>27216</v>
      </c>
      <c r="CP26" s="100">
        <v>36</v>
      </c>
      <c r="CQ26" s="100">
        <v>17496</v>
      </c>
      <c r="CR26" s="100">
        <v>64</v>
      </c>
      <c r="CS26" s="100">
        <v>31104</v>
      </c>
      <c r="CT26" s="100">
        <v>56</v>
      </c>
      <c r="CU26" s="100">
        <v>27216</v>
      </c>
    </row>
    <row r="27" spans="2:99">
      <c r="C27" s="99" t="s">
        <v>193</v>
      </c>
      <c r="D27" s="100">
        <v>52</v>
      </c>
      <c r="E27" s="100">
        <v>22214.399999999998</v>
      </c>
      <c r="F27" s="100">
        <v>38</v>
      </c>
      <c r="G27" s="100">
        <v>16233.6</v>
      </c>
      <c r="H27" s="100">
        <v>36</v>
      </c>
      <c r="I27" s="100">
        <v>15379.199999999999</v>
      </c>
      <c r="J27" s="100">
        <v>26</v>
      </c>
      <c r="K27" s="100">
        <v>11107.199999999999</v>
      </c>
      <c r="L27" s="100">
        <v>33</v>
      </c>
      <c r="M27" s="100">
        <v>14097.6</v>
      </c>
      <c r="N27" s="100">
        <v>56</v>
      </c>
      <c r="O27" s="100">
        <v>23923.200000000001</v>
      </c>
      <c r="P27" s="100">
        <v>33</v>
      </c>
      <c r="Q27" s="100">
        <v>14097.6</v>
      </c>
      <c r="R27" s="100">
        <v>52</v>
      </c>
      <c r="S27" s="100">
        <v>22214.399999999998</v>
      </c>
      <c r="T27" s="100">
        <v>51</v>
      </c>
      <c r="U27" s="100">
        <v>21787.200000000001</v>
      </c>
      <c r="V27" s="100">
        <v>48</v>
      </c>
      <c r="W27" s="100">
        <v>20505.599999999999</v>
      </c>
      <c r="X27" s="100">
        <v>32</v>
      </c>
      <c r="Y27" s="100">
        <v>13670.4</v>
      </c>
      <c r="Z27" s="100">
        <v>53</v>
      </c>
      <c r="AA27" s="100">
        <v>22641.599999999999</v>
      </c>
      <c r="AB27" s="100">
        <v>40</v>
      </c>
      <c r="AC27" s="100">
        <v>17088</v>
      </c>
      <c r="AD27" s="100">
        <v>34</v>
      </c>
      <c r="AE27" s="100">
        <v>14524.8</v>
      </c>
      <c r="AF27" s="100">
        <v>30</v>
      </c>
      <c r="AG27" s="100">
        <v>12816</v>
      </c>
      <c r="AH27" s="100">
        <v>43</v>
      </c>
      <c r="AI27" s="100">
        <v>18369.599999999999</v>
      </c>
      <c r="AJ27" s="100">
        <v>56</v>
      </c>
      <c r="AK27" s="100">
        <v>23923.200000000001</v>
      </c>
      <c r="AL27" s="100">
        <v>48</v>
      </c>
      <c r="AM27" s="100">
        <v>20505.599999999999</v>
      </c>
      <c r="AN27" s="100">
        <v>53</v>
      </c>
      <c r="AO27" s="100">
        <v>22641.599999999999</v>
      </c>
      <c r="AP27" s="100">
        <v>40</v>
      </c>
      <c r="AQ27" s="100">
        <v>17088</v>
      </c>
      <c r="AR27" s="100">
        <v>47</v>
      </c>
      <c r="AS27" s="100">
        <v>20078.399999999998</v>
      </c>
      <c r="AT27" s="100">
        <v>49</v>
      </c>
      <c r="AU27" s="100">
        <v>20932.8</v>
      </c>
      <c r="AV27" s="100">
        <v>40</v>
      </c>
      <c r="AW27" s="100">
        <v>17088</v>
      </c>
      <c r="AX27" s="100">
        <v>36</v>
      </c>
      <c r="AY27" s="100">
        <v>15379.199999999999</v>
      </c>
      <c r="AZ27" s="100">
        <v>39</v>
      </c>
      <c r="BA27" s="100">
        <v>16660.8</v>
      </c>
      <c r="BB27" s="100">
        <v>35</v>
      </c>
      <c r="BC27" s="100">
        <v>14952</v>
      </c>
      <c r="BD27" s="100">
        <v>50</v>
      </c>
      <c r="BE27" s="100">
        <v>21360</v>
      </c>
      <c r="BF27" s="100">
        <v>53</v>
      </c>
      <c r="BG27" s="100">
        <v>22641.599999999999</v>
      </c>
      <c r="BH27" s="100">
        <v>30</v>
      </c>
      <c r="BI27" s="100">
        <v>12816</v>
      </c>
      <c r="BJ27" s="100">
        <v>61</v>
      </c>
      <c r="BK27" s="100">
        <v>26059.200000000001</v>
      </c>
      <c r="BL27" s="100">
        <v>54</v>
      </c>
      <c r="BM27" s="100">
        <v>23068.799999999999</v>
      </c>
      <c r="BN27" s="100">
        <v>58</v>
      </c>
      <c r="BO27" s="100">
        <v>24777.599999999999</v>
      </c>
      <c r="BP27" s="100">
        <v>33</v>
      </c>
      <c r="BQ27" s="100">
        <v>14097.6</v>
      </c>
      <c r="BR27" s="100">
        <v>39</v>
      </c>
      <c r="BS27" s="100">
        <v>16660.8</v>
      </c>
      <c r="BT27" s="100">
        <v>45</v>
      </c>
      <c r="BU27" s="100">
        <v>19224</v>
      </c>
      <c r="BV27" s="100">
        <v>47</v>
      </c>
      <c r="BW27" s="100">
        <v>20078.399999999998</v>
      </c>
      <c r="BX27" s="100">
        <v>53</v>
      </c>
      <c r="BY27" s="100">
        <v>22641.599999999999</v>
      </c>
      <c r="BZ27" s="100">
        <v>51</v>
      </c>
      <c r="CA27" s="100">
        <v>21787.200000000001</v>
      </c>
      <c r="CB27" s="100">
        <v>56</v>
      </c>
      <c r="CC27" s="100">
        <v>23923.200000000001</v>
      </c>
      <c r="CD27" s="100">
        <v>44</v>
      </c>
      <c r="CE27" s="100">
        <v>18796.8</v>
      </c>
      <c r="CF27" s="100">
        <v>34</v>
      </c>
      <c r="CG27" s="100">
        <v>14524.8</v>
      </c>
      <c r="CH27" s="100">
        <v>36</v>
      </c>
      <c r="CI27" s="100">
        <v>15379.199999999999</v>
      </c>
      <c r="CJ27" s="100">
        <v>30</v>
      </c>
      <c r="CK27" s="100">
        <v>12816</v>
      </c>
      <c r="CL27" s="100">
        <v>55</v>
      </c>
      <c r="CM27" s="100">
        <v>23496</v>
      </c>
      <c r="CN27" s="100">
        <v>52</v>
      </c>
      <c r="CO27" s="100">
        <v>22214.399999999998</v>
      </c>
      <c r="CP27" s="100">
        <v>39</v>
      </c>
      <c r="CQ27" s="100">
        <v>16660.8</v>
      </c>
      <c r="CR27" s="100">
        <v>59</v>
      </c>
      <c r="CS27" s="100">
        <v>25204.799999999999</v>
      </c>
      <c r="CT27" s="100">
        <v>54</v>
      </c>
      <c r="CU27" s="100">
        <v>23068.799999999999</v>
      </c>
    </row>
    <row r="28" spans="2:99">
      <c r="C28" s="99" t="s">
        <v>194</v>
      </c>
      <c r="D28" s="100">
        <v>53</v>
      </c>
      <c r="E28" s="100">
        <v>39114</v>
      </c>
      <c r="F28" s="100">
        <v>41</v>
      </c>
      <c r="G28" s="100">
        <v>30258</v>
      </c>
      <c r="H28" s="100">
        <v>33</v>
      </c>
      <c r="I28" s="100">
        <v>24354</v>
      </c>
      <c r="J28" s="100">
        <v>27</v>
      </c>
      <c r="K28" s="100">
        <v>19926</v>
      </c>
      <c r="L28" s="100">
        <v>28</v>
      </c>
      <c r="M28" s="100">
        <v>20664</v>
      </c>
      <c r="N28" s="100">
        <v>51</v>
      </c>
      <c r="O28" s="100">
        <v>37638</v>
      </c>
      <c r="P28" s="100">
        <v>36</v>
      </c>
      <c r="Q28" s="100">
        <v>26568</v>
      </c>
      <c r="R28" s="100">
        <v>47</v>
      </c>
      <c r="S28" s="100">
        <v>34686</v>
      </c>
      <c r="T28" s="100">
        <v>50</v>
      </c>
      <c r="U28" s="100">
        <v>36900</v>
      </c>
      <c r="V28" s="100">
        <v>41</v>
      </c>
      <c r="W28" s="100">
        <v>30258</v>
      </c>
      <c r="X28" s="100">
        <v>31</v>
      </c>
      <c r="Y28" s="100">
        <v>22878</v>
      </c>
      <c r="Z28" s="100">
        <v>55</v>
      </c>
      <c r="AA28" s="100">
        <v>40590</v>
      </c>
      <c r="AB28" s="100">
        <v>40</v>
      </c>
      <c r="AC28" s="100">
        <v>29520</v>
      </c>
      <c r="AD28" s="100">
        <v>32</v>
      </c>
      <c r="AE28" s="100">
        <v>23616</v>
      </c>
      <c r="AF28" s="100">
        <v>34</v>
      </c>
      <c r="AG28" s="100">
        <v>25092</v>
      </c>
      <c r="AH28" s="100">
        <v>41</v>
      </c>
      <c r="AI28" s="100">
        <v>30258</v>
      </c>
      <c r="AJ28" s="100">
        <v>49</v>
      </c>
      <c r="AK28" s="100">
        <v>36162</v>
      </c>
      <c r="AL28" s="100">
        <v>42</v>
      </c>
      <c r="AM28" s="100">
        <v>30996</v>
      </c>
      <c r="AN28" s="100">
        <v>43</v>
      </c>
      <c r="AO28" s="100">
        <v>31734</v>
      </c>
      <c r="AP28" s="100">
        <v>37</v>
      </c>
      <c r="AQ28" s="100">
        <v>27306</v>
      </c>
      <c r="AR28" s="100">
        <v>45</v>
      </c>
      <c r="AS28" s="100">
        <v>33210</v>
      </c>
      <c r="AT28" s="100">
        <v>46</v>
      </c>
      <c r="AU28" s="100">
        <v>33948</v>
      </c>
      <c r="AV28" s="100">
        <v>35</v>
      </c>
      <c r="AW28" s="100">
        <v>25830</v>
      </c>
      <c r="AX28" s="100">
        <v>38</v>
      </c>
      <c r="AY28" s="100">
        <v>28044</v>
      </c>
      <c r="AZ28" s="100">
        <v>36</v>
      </c>
      <c r="BA28" s="100">
        <v>26568</v>
      </c>
      <c r="BB28" s="100">
        <v>34</v>
      </c>
      <c r="BC28" s="100">
        <v>25092</v>
      </c>
      <c r="BD28" s="100">
        <v>49</v>
      </c>
      <c r="BE28" s="100">
        <v>36162</v>
      </c>
      <c r="BF28" s="100">
        <v>53</v>
      </c>
      <c r="BG28" s="100">
        <v>39114</v>
      </c>
      <c r="BH28" s="100">
        <v>31</v>
      </c>
      <c r="BI28" s="100">
        <v>22878</v>
      </c>
      <c r="BJ28" s="100">
        <v>59</v>
      </c>
      <c r="BK28" s="100">
        <v>43542</v>
      </c>
      <c r="BL28" s="100">
        <v>52</v>
      </c>
      <c r="BM28" s="100">
        <v>38376</v>
      </c>
      <c r="BN28" s="100">
        <v>56</v>
      </c>
      <c r="BO28" s="100">
        <v>41328</v>
      </c>
      <c r="BP28" s="100">
        <v>35</v>
      </c>
      <c r="BQ28" s="100">
        <v>25830</v>
      </c>
      <c r="BR28" s="100">
        <v>42</v>
      </c>
      <c r="BS28" s="100">
        <v>30996</v>
      </c>
      <c r="BT28" s="100">
        <v>40</v>
      </c>
      <c r="BU28" s="100">
        <v>29520</v>
      </c>
      <c r="BV28" s="100">
        <v>49</v>
      </c>
      <c r="BW28" s="100">
        <v>36162</v>
      </c>
      <c r="BX28" s="100">
        <v>52</v>
      </c>
      <c r="BY28" s="100">
        <v>38376</v>
      </c>
      <c r="BZ28" s="100">
        <v>49</v>
      </c>
      <c r="CA28" s="100">
        <v>36162</v>
      </c>
      <c r="CB28" s="100">
        <v>54</v>
      </c>
      <c r="CC28" s="100">
        <v>39852</v>
      </c>
      <c r="CD28" s="100">
        <v>43</v>
      </c>
      <c r="CE28" s="100">
        <v>31734</v>
      </c>
      <c r="CF28" s="100">
        <v>36</v>
      </c>
      <c r="CG28" s="100">
        <v>26568</v>
      </c>
      <c r="CH28" s="100">
        <v>31</v>
      </c>
      <c r="CI28" s="100">
        <v>22878</v>
      </c>
      <c r="CJ28" s="100">
        <v>29</v>
      </c>
      <c r="CK28" s="100">
        <v>21402</v>
      </c>
      <c r="CL28" s="100">
        <v>52</v>
      </c>
      <c r="CM28" s="100">
        <v>38376</v>
      </c>
      <c r="CN28" s="100">
        <v>52</v>
      </c>
      <c r="CO28" s="100">
        <v>38376</v>
      </c>
      <c r="CP28" s="100">
        <v>40</v>
      </c>
      <c r="CQ28" s="100">
        <v>29520</v>
      </c>
      <c r="CR28" s="100">
        <v>56</v>
      </c>
      <c r="CS28" s="100">
        <v>41328</v>
      </c>
      <c r="CT28" s="100">
        <v>56</v>
      </c>
      <c r="CU28" s="100">
        <v>41328</v>
      </c>
    </row>
    <row r="29" spans="2:99">
      <c r="C29" s="99" t="s">
        <v>195</v>
      </c>
      <c r="D29" s="100">
        <v>51</v>
      </c>
      <c r="E29" s="100">
        <v>17258.399999999998</v>
      </c>
      <c r="F29" s="100">
        <v>41</v>
      </c>
      <c r="G29" s="100">
        <v>13874.4</v>
      </c>
      <c r="H29" s="100">
        <v>38</v>
      </c>
      <c r="I29" s="100">
        <v>12859.199999999999</v>
      </c>
      <c r="J29" s="100">
        <v>29</v>
      </c>
      <c r="K29" s="100">
        <v>9813.5999999999985</v>
      </c>
      <c r="L29" s="100">
        <v>32</v>
      </c>
      <c r="M29" s="100">
        <v>10828.8</v>
      </c>
      <c r="N29" s="100">
        <v>49</v>
      </c>
      <c r="O29" s="100">
        <v>16581.599999999999</v>
      </c>
      <c r="P29" s="100">
        <v>32</v>
      </c>
      <c r="Q29" s="100">
        <v>10828.8</v>
      </c>
      <c r="R29" s="100">
        <v>50</v>
      </c>
      <c r="S29" s="100">
        <v>16920</v>
      </c>
      <c r="T29" s="100">
        <v>52</v>
      </c>
      <c r="U29" s="100">
        <v>17596.8</v>
      </c>
      <c r="V29" s="100">
        <v>46</v>
      </c>
      <c r="W29" s="100">
        <v>15566.4</v>
      </c>
      <c r="X29" s="100">
        <v>35</v>
      </c>
      <c r="Y29" s="100">
        <v>11844</v>
      </c>
      <c r="Z29" s="100">
        <v>53</v>
      </c>
      <c r="AA29" s="100">
        <v>17935.199999999997</v>
      </c>
      <c r="AB29" s="100">
        <v>44</v>
      </c>
      <c r="AC29" s="100">
        <v>14889.599999999999</v>
      </c>
      <c r="AD29" s="100">
        <v>31</v>
      </c>
      <c r="AE29" s="100">
        <v>10490.4</v>
      </c>
      <c r="AF29" s="100">
        <v>29</v>
      </c>
      <c r="AG29" s="100">
        <v>9813.5999999999985</v>
      </c>
      <c r="AH29" s="100">
        <v>40</v>
      </c>
      <c r="AI29" s="100">
        <v>13536</v>
      </c>
      <c r="AJ29" s="100">
        <v>49</v>
      </c>
      <c r="AK29" s="100">
        <v>16581.599999999999</v>
      </c>
      <c r="AL29" s="100">
        <v>46</v>
      </c>
      <c r="AM29" s="100">
        <v>15566.4</v>
      </c>
      <c r="AN29" s="100">
        <v>48</v>
      </c>
      <c r="AO29" s="100">
        <v>16243.199999999999</v>
      </c>
      <c r="AP29" s="100">
        <v>40</v>
      </c>
      <c r="AQ29" s="100">
        <v>13536</v>
      </c>
      <c r="AR29" s="100">
        <v>46</v>
      </c>
      <c r="AS29" s="100">
        <v>15566.4</v>
      </c>
      <c r="AT29" s="100">
        <v>46</v>
      </c>
      <c r="AU29" s="100">
        <v>15566.4</v>
      </c>
      <c r="AV29" s="100">
        <v>41</v>
      </c>
      <c r="AW29" s="100">
        <v>13874.4</v>
      </c>
      <c r="AX29" s="100">
        <v>41</v>
      </c>
      <c r="AY29" s="100">
        <v>13874.4</v>
      </c>
      <c r="AZ29" s="100">
        <v>37</v>
      </c>
      <c r="BA29" s="100">
        <v>12520.8</v>
      </c>
      <c r="BB29" s="100">
        <v>39</v>
      </c>
      <c r="BC29" s="100">
        <v>13197.599999999999</v>
      </c>
      <c r="BD29" s="100">
        <v>53</v>
      </c>
      <c r="BE29" s="100">
        <v>17935.199999999997</v>
      </c>
      <c r="BF29" s="100">
        <v>58</v>
      </c>
      <c r="BG29" s="100">
        <v>19627.199999999997</v>
      </c>
      <c r="BH29" s="100">
        <v>30</v>
      </c>
      <c r="BI29" s="100">
        <v>10152</v>
      </c>
      <c r="BJ29" s="100">
        <v>52</v>
      </c>
      <c r="BK29" s="100">
        <v>17596.8</v>
      </c>
      <c r="BL29" s="100">
        <v>50</v>
      </c>
      <c r="BM29" s="100">
        <v>16920</v>
      </c>
      <c r="BN29" s="100">
        <v>57</v>
      </c>
      <c r="BO29" s="100">
        <v>19288.8</v>
      </c>
      <c r="BP29" s="100">
        <v>35</v>
      </c>
      <c r="BQ29" s="100">
        <v>11844</v>
      </c>
      <c r="BR29" s="100">
        <v>43</v>
      </c>
      <c r="BS29" s="100">
        <v>14551.199999999999</v>
      </c>
      <c r="BT29" s="100">
        <v>43</v>
      </c>
      <c r="BU29" s="100">
        <v>14551.199999999999</v>
      </c>
      <c r="BV29" s="100">
        <v>44</v>
      </c>
      <c r="BW29" s="100">
        <v>14889.599999999999</v>
      </c>
      <c r="BX29" s="100">
        <v>61</v>
      </c>
      <c r="BY29" s="100">
        <v>20642.399999999998</v>
      </c>
      <c r="BZ29" s="100">
        <v>50</v>
      </c>
      <c r="CA29" s="100">
        <v>16920</v>
      </c>
      <c r="CB29" s="100">
        <v>55</v>
      </c>
      <c r="CC29" s="100">
        <v>18612</v>
      </c>
      <c r="CD29" s="100">
        <v>48</v>
      </c>
      <c r="CE29" s="100">
        <v>16243.199999999999</v>
      </c>
      <c r="CF29" s="100">
        <v>40</v>
      </c>
      <c r="CG29" s="100">
        <v>13536</v>
      </c>
      <c r="CH29" s="100">
        <v>35</v>
      </c>
      <c r="CI29" s="100">
        <v>11844</v>
      </c>
      <c r="CJ29" s="100">
        <v>32</v>
      </c>
      <c r="CK29" s="100">
        <v>10828.8</v>
      </c>
      <c r="CL29" s="100">
        <v>66</v>
      </c>
      <c r="CM29" s="100">
        <v>22334.399999999998</v>
      </c>
      <c r="CN29" s="100">
        <v>55</v>
      </c>
      <c r="CO29" s="100">
        <v>18612</v>
      </c>
      <c r="CP29" s="100">
        <v>37</v>
      </c>
      <c r="CQ29" s="100">
        <v>12520.8</v>
      </c>
      <c r="CR29" s="100">
        <v>60</v>
      </c>
      <c r="CS29" s="100">
        <v>20304</v>
      </c>
      <c r="CT29" s="100">
        <v>53</v>
      </c>
      <c r="CU29" s="100">
        <v>17935.199999999997</v>
      </c>
    </row>
    <row r="30" spans="2:99">
      <c r="C30" s="99" t="s">
        <v>196</v>
      </c>
      <c r="D30" s="100">
        <v>52</v>
      </c>
      <c r="E30" s="100">
        <v>7238.4</v>
      </c>
      <c r="F30" s="100">
        <v>43</v>
      </c>
      <c r="G30" s="100">
        <v>5985.5999999999995</v>
      </c>
      <c r="H30" s="100">
        <v>34</v>
      </c>
      <c r="I30" s="100">
        <v>4732.7999999999993</v>
      </c>
      <c r="J30" s="100">
        <v>29</v>
      </c>
      <c r="K30" s="100">
        <v>4036.7999999999997</v>
      </c>
      <c r="L30" s="100">
        <v>31</v>
      </c>
      <c r="M30" s="100">
        <v>4315.2</v>
      </c>
      <c r="N30" s="100">
        <v>53</v>
      </c>
      <c r="O30" s="100">
        <v>7377.5999999999995</v>
      </c>
      <c r="P30" s="100">
        <v>32</v>
      </c>
      <c r="Q30" s="100">
        <v>4454.3999999999996</v>
      </c>
      <c r="R30" s="100">
        <v>48</v>
      </c>
      <c r="S30" s="100">
        <v>6681.5999999999995</v>
      </c>
      <c r="T30" s="100">
        <v>50</v>
      </c>
      <c r="U30" s="100">
        <v>6959.9999999999991</v>
      </c>
      <c r="V30" s="100">
        <v>50</v>
      </c>
      <c r="W30" s="100">
        <v>6959.9999999999991</v>
      </c>
      <c r="X30" s="100">
        <v>33</v>
      </c>
      <c r="Y30" s="100">
        <v>4593.5999999999995</v>
      </c>
      <c r="Z30" s="100">
        <v>54</v>
      </c>
      <c r="AA30" s="100">
        <v>7516.7999999999993</v>
      </c>
      <c r="AB30" s="100">
        <v>49</v>
      </c>
      <c r="AC30" s="100">
        <v>6820.7999999999993</v>
      </c>
      <c r="AD30" s="100">
        <v>36</v>
      </c>
      <c r="AE30" s="100">
        <v>5011.2</v>
      </c>
      <c r="AF30" s="100">
        <v>34</v>
      </c>
      <c r="AG30" s="100">
        <v>4732.7999999999993</v>
      </c>
      <c r="AH30" s="100">
        <v>47</v>
      </c>
      <c r="AI30" s="100">
        <v>6542.4</v>
      </c>
      <c r="AJ30" s="100">
        <v>57</v>
      </c>
      <c r="AK30" s="100">
        <v>7934.4</v>
      </c>
      <c r="AL30" s="100">
        <v>49</v>
      </c>
      <c r="AM30" s="100">
        <v>6820.7999999999993</v>
      </c>
      <c r="AN30" s="100">
        <v>52</v>
      </c>
      <c r="AO30" s="100">
        <v>7238.4</v>
      </c>
      <c r="AP30" s="100">
        <v>38</v>
      </c>
      <c r="AQ30" s="100">
        <v>5289.5999999999995</v>
      </c>
      <c r="AR30" s="100">
        <v>48</v>
      </c>
      <c r="AS30" s="100">
        <v>6681.5999999999995</v>
      </c>
      <c r="AT30" s="100">
        <v>53</v>
      </c>
      <c r="AU30" s="100">
        <v>7377.5999999999995</v>
      </c>
      <c r="AV30" s="100">
        <v>38</v>
      </c>
      <c r="AW30" s="100">
        <v>5289.5999999999995</v>
      </c>
      <c r="AX30" s="100">
        <v>38</v>
      </c>
      <c r="AY30" s="100">
        <v>5289.5999999999995</v>
      </c>
      <c r="AZ30" s="100">
        <v>39</v>
      </c>
      <c r="BA30" s="100">
        <v>5428.7999999999993</v>
      </c>
      <c r="BB30" s="100">
        <v>36</v>
      </c>
      <c r="BC30" s="100">
        <v>5011.2</v>
      </c>
      <c r="BD30" s="100">
        <v>53</v>
      </c>
      <c r="BE30" s="100">
        <v>7377.5999999999995</v>
      </c>
      <c r="BF30" s="100">
        <v>51</v>
      </c>
      <c r="BG30" s="100">
        <v>7099.2</v>
      </c>
      <c r="BH30" s="100">
        <v>34</v>
      </c>
      <c r="BI30" s="100">
        <v>4732.7999999999993</v>
      </c>
      <c r="BJ30" s="100">
        <v>56</v>
      </c>
      <c r="BK30" s="100">
        <v>7795.1999999999989</v>
      </c>
      <c r="BL30" s="100">
        <v>52</v>
      </c>
      <c r="BM30" s="100">
        <v>7238.4</v>
      </c>
      <c r="BN30" s="100">
        <v>54</v>
      </c>
      <c r="BO30" s="100">
        <v>7516.7999999999993</v>
      </c>
      <c r="BP30" s="100">
        <v>34</v>
      </c>
      <c r="BQ30" s="100">
        <v>4732.7999999999993</v>
      </c>
      <c r="BR30" s="100">
        <v>47</v>
      </c>
      <c r="BS30" s="100">
        <v>6542.4</v>
      </c>
      <c r="BT30" s="100">
        <v>45</v>
      </c>
      <c r="BU30" s="100">
        <v>6263.9999999999991</v>
      </c>
      <c r="BV30" s="100">
        <v>46</v>
      </c>
      <c r="BW30" s="100">
        <v>6403.2</v>
      </c>
      <c r="BX30" s="100">
        <v>61</v>
      </c>
      <c r="BY30" s="100">
        <v>8491.1999999999989</v>
      </c>
      <c r="BZ30" s="100">
        <v>62</v>
      </c>
      <c r="CA30" s="100">
        <v>8630.4</v>
      </c>
      <c r="CB30" s="100">
        <v>53</v>
      </c>
      <c r="CC30" s="100">
        <v>7377.5999999999995</v>
      </c>
      <c r="CD30" s="100">
        <v>47</v>
      </c>
      <c r="CE30" s="100">
        <v>6542.4</v>
      </c>
      <c r="CF30" s="100">
        <v>39</v>
      </c>
      <c r="CG30" s="100">
        <v>5428.7999999999993</v>
      </c>
      <c r="CH30" s="100">
        <v>35</v>
      </c>
      <c r="CI30" s="100">
        <v>4872</v>
      </c>
      <c r="CJ30" s="100">
        <v>31</v>
      </c>
      <c r="CK30" s="100">
        <v>4315.2</v>
      </c>
      <c r="CL30" s="100">
        <v>61</v>
      </c>
      <c r="CM30" s="100">
        <v>8491.1999999999989</v>
      </c>
      <c r="CN30" s="100">
        <v>59</v>
      </c>
      <c r="CO30" s="100">
        <v>8212.7999999999993</v>
      </c>
      <c r="CP30" s="100">
        <v>41</v>
      </c>
      <c r="CQ30" s="100">
        <v>5707.2</v>
      </c>
      <c r="CR30" s="100">
        <v>64</v>
      </c>
      <c r="CS30" s="100">
        <v>8908.7999999999993</v>
      </c>
      <c r="CT30" s="100">
        <v>56</v>
      </c>
      <c r="CU30" s="100">
        <v>7795.1999999999989</v>
      </c>
    </row>
    <row r="31" spans="2:99">
      <c r="C31" s="99" t="s">
        <v>197</v>
      </c>
      <c r="D31" s="100">
        <v>52</v>
      </c>
      <c r="E31" s="100">
        <v>17721.600000000002</v>
      </c>
      <c r="F31" s="100">
        <v>40</v>
      </c>
      <c r="G31" s="100">
        <v>13632</v>
      </c>
      <c r="H31" s="100">
        <v>34</v>
      </c>
      <c r="I31" s="100">
        <v>11587.2</v>
      </c>
      <c r="J31" s="100">
        <v>29</v>
      </c>
      <c r="K31" s="100">
        <v>9883.2000000000007</v>
      </c>
      <c r="L31" s="100">
        <v>29</v>
      </c>
      <c r="M31" s="100">
        <v>9883.2000000000007</v>
      </c>
      <c r="N31" s="100">
        <v>52</v>
      </c>
      <c r="O31" s="100">
        <v>17721.600000000002</v>
      </c>
      <c r="P31" s="100">
        <v>32</v>
      </c>
      <c r="Q31" s="100">
        <v>10905.6</v>
      </c>
      <c r="R31" s="100">
        <v>51</v>
      </c>
      <c r="S31" s="100">
        <v>17380.8</v>
      </c>
      <c r="T31" s="100">
        <v>51</v>
      </c>
      <c r="U31" s="100">
        <v>17380.8</v>
      </c>
      <c r="V31" s="100">
        <v>41</v>
      </c>
      <c r="W31" s="100">
        <v>13972.800000000001</v>
      </c>
      <c r="X31" s="100">
        <v>32</v>
      </c>
      <c r="Y31" s="100">
        <v>10905.6</v>
      </c>
      <c r="Z31" s="100">
        <v>54</v>
      </c>
      <c r="AA31" s="100">
        <v>18403.2</v>
      </c>
      <c r="AB31" s="100">
        <v>47</v>
      </c>
      <c r="AC31" s="100">
        <v>16017.6</v>
      </c>
      <c r="AD31" s="100">
        <v>29</v>
      </c>
      <c r="AE31" s="100">
        <v>9883.2000000000007</v>
      </c>
      <c r="AF31" s="100">
        <v>35</v>
      </c>
      <c r="AG31" s="100">
        <v>11928</v>
      </c>
      <c r="AH31" s="100">
        <v>40</v>
      </c>
      <c r="AI31" s="100">
        <v>13632</v>
      </c>
      <c r="AJ31" s="100">
        <v>57</v>
      </c>
      <c r="AK31" s="100">
        <v>19425.600000000002</v>
      </c>
      <c r="AL31" s="100">
        <v>44</v>
      </c>
      <c r="AM31" s="100">
        <v>14995.2</v>
      </c>
      <c r="AN31" s="100">
        <v>51</v>
      </c>
      <c r="AO31" s="100">
        <v>17380.8</v>
      </c>
      <c r="AP31" s="100">
        <v>39</v>
      </c>
      <c r="AQ31" s="100">
        <v>13291.2</v>
      </c>
      <c r="AR31" s="100">
        <v>45</v>
      </c>
      <c r="AS31" s="100">
        <v>15336</v>
      </c>
      <c r="AT31" s="100">
        <v>46</v>
      </c>
      <c r="AU31" s="100">
        <v>15676.800000000001</v>
      </c>
      <c r="AV31" s="100">
        <v>37</v>
      </c>
      <c r="AW31" s="100">
        <v>12609.6</v>
      </c>
      <c r="AX31" s="100">
        <v>42</v>
      </c>
      <c r="AY31" s="100">
        <v>14313.6</v>
      </c>
      <c r="AZ31" s="100">
        <v>41</v>
      </c>
      <c r="BA31" s="100">
        <v>13972.800000000001</v>
      </c>
      <c r="BB31" s="100">
        <v>37</v>
      </c>
      <c r="BC31" s="100">
        <v>12609.6</v>
      </c>
      <c r="BD31" s="100">
        <v>48</v>
      </c>
      <c r="BE31" s="100">
        <v>16358.400000000001</v>
      </c>
      <c r="BF31" s="100">
        <v>55</v>
      </c>
      <c r="BG31" s="100">
        <v>18744</v>
      </c>
      <c r="BH31" s="100">
        <v>34</v>
      </c>
      <c r="BI31" s="100">
        <v>11587.2</v>
      </c>
      <c r="BJ31" s="100">
        <v>57</v>
      </c>
      <c r="BK31" s="100">
        <v>19425.600000000002</v>
      </c>
      <c r="BL31" s="100">
        <v>51</v>
      </c>
      <c r="BM31" s="100">
        <v>17380.8</v>
      </c>
      <c r="BN31" s="100">
        <v>62</v>
      </c>
      <c r="BO31" s="100">
        <v>21129.600000000002</v>
      </c>
      <c r="BP31" s="100">
        <v>33</v>
      </c>
      <c r="BQ31" s="100">
        <v>11246.4</v>
      </c>
      <c r="BR31" s="100">
        <v>39</v>
      </c>
      <c r="BS31" s="100">
        <v>13291.2</v>
      </c>
      <c r="BT31" s="100">
        <v>49</v>
      </c>
      <c r="BU31" s="100">
        <v>16699.2</v>
      </c>
      <c r="BV31" s="100">
        <v>54</v>
      </c>
      <c r="BW31" s="100">
        <v>18403.2</v>
      </c>
      <c r="BX31" s="100">
        <v>52</v>
      </c>
      <c r="BY31" s="100">
        <v>17721.600000000002</v>
      </c>
      <c r="BZ31" s="100">
        <v>53</v>
      </c>
      <c r="CA31" s="100">
        <v>18062.400000000001</v>
      </c>
      <c r="CB31" s="100">
        <v>51</v>
      </c>
      <c r="CC31" s="100">
        <v>17380.8</v>
      </c>
      <c r="CD31" s="100">
        <v>48</v>
      </c>
      <c r="CE31" s="100">
        <v>16358.400000000001</v>
      </c>
      <c r="CF31" s="100">
        <v>35</v>
      </c>
      <c r="CG31" s="100">
        <v>11928</v>
      </c>
      <c r="CH31" s="100">
        <v>32</v>
      </c>
      <c r="CI31" s="100">
        <v>10905.6</v>
      </c>
      <c r="CJ31" s="100">
        <v>32</v>
      </c>
      <c r="CK31" s="100">
        <v>10905.6</v>
      </c>
      <c r="CL31" s="100">
        <v>66</v>
      </c>
      <c r="CM31" s="100">
        <v>22492.799999999999</v>
      </c>
      <c r="CN31" s="100">
        <v>59</v>
      </c>
      <c r="CO31" s="100">
        <v>20107.2</v>
      </c>
      <c r="CP31" s="100">
        <v>36</v>
      </c>
      <c r="CQ31" s="100">
        <v>12268.800000000001</v>
      </c>
      <c r="CR31" s="100">
        <v>66</v>
      </c>
      <c r="CS31" s="100">
        <v>22492.799999999999</v>
      </c>
      <c r="CT31" s="100">
        <v>59</v>
      </c>
      <c r="CU31" s="100">
        <v>20107.2</v>
      </c>
    </row>
    <row r="32" spans="2:99">
      <c r="C32" s="99" t="s">
        <v>198</v>
      </c>
      <c r="D32" s="100">
        <v>46</v>
      </c>
      <c r="E32" s="100">
        <v>38640</v>
      </c>
      <c r="F32" s="100">
        <v>41</v>
      </c>
      <c r="G32" s="100">
        <v>34440</v>
      </c>
      <c r="H32" s="100">
        <v>37</v>
      </c>
      <c r="I32" s="100">
        <v>31080</v>
      </c>
      <c r="J32" s="100">
        <v>25</v>
      </c>
      <c r="K32" s="100">
        <v>21000</v>
      </c>
      <c r="L32" s="100">
        <v>27</v>
      </c>
      <c r="M32" s="100">
        <v>22680</v>
      </c>
      <c r="N32" s="100">
        <v>48</v>
      </c>
      <c r="O32" s="100">
        <v>40320</v>
      </c>
      <c r="P32" s="100">
        <v>30</v>
      </c>
      <c r="Q32" s="100">
        <v>25200</v>
      </c>
      <c r="R32" s="100">
        <v>50</v>
      </c>
      <c r="S32" s="100">
        <v>42000</v>
      </c>
      <c r="T32" s="100">
        <v>55</v>
      </c>
      <c r="U32" s="100">
        <v>46200</v>
      </c>
      <c r="V32" s="100">
        <v>40</v>
      </c>
      <c r="W32" s="100">
        <v>33600</v>
      </c>
      <c r="X32" s="100">
        <v>33</v>
      </c>
      <c r="Y32" s="100">
        <v>27720</v>
      </c>
      <c r="Z32" s="100">
        <v>52</v>
      </c>
      <c r="AA32" s="100">
        <v>43680</v>
      </c>
      <c r="AB32" s="100">
        <v>41</v>
      </c>
      <c r="AC32" s="100">
        <v>34440</v>
      </c>
      <c r="AD32" s="100">
        <v>34</v>
      </c>
      <c r="AE32" s="100">
        <v>28560</v>
      </c>
      <c r="AF32" s="100">
        <v>32</v>
      </c>
      <c r="AG32" s="100">
        <v>26880</v>
      </c>
      <c r="AH32" s="100">
        <v>40</v>
      </c>
      <c r="AI32" s="100">
        <v>33600</v>
      </c>
      <c r="AJ32" s="100">
        <v>52</v>
      </c>
      <c r="AK32" s="100">
        <v>43680</v>
      </c>
      <c r="AL32" s="100">
        <v>42</v>
      </c>
      <c r="AM32" s="100">
        <v>35280</v>
      </c>
      <c r="AN32" s="100">
        <v>50</v>
      </c>
      <c r="AO32" s="100">
        <v>42000</v>
      </c>
      <c r="AP32" s="100">
        <v>40</v>
      </c>
      <c r="AQ32" s="100">
        <v>33600</v>
      </c>
      <c r="AR32" s="100">
        <v>45</v>
      </c>
      <c r="AS32" s="100">
        <v>37800</v>
      </c>
      <c r="AT32" s="100">
        <v>44</v>
      </c>
      <c r="AU32" s="100">
        <v>36960</v>
      </c>
      <c r="AV32" s="100">
        <v>39</v>
      </c>
      <c r="AW32" s="100">
        <v>32760</v>
      </c>
      <c r="AX32" s="100">
        <v>39</v>
      </c>
      <c r="AY32" s="100">
        <v>32760</v>
      </c>
      <c r="AZ32" s="100">
        <v>42</v>
      </c>
      <c r="BA32" s="100">
        <v>35280</v>
      </c>
      <c r="BB32" s="100">
        <v>35</v>
      </c>
      <c r="BC32" s="100">
        <v>29400</v>
      </c>
      <c r="BD32" s="100">
        <v>43</v>
      </c>
      <c r="BE32" s="100">
        <v>36120</v>
      </c>
      <c r="BF32" s="100">
        <v>51</v>
      </c>
      <c r="BG32" s="100">
        <v>42840</v>
      </c>
      <c r="BH32" s="100">
        <v>34</v>
      </c>
      <c r="BI32" s="100">
        <v>28560</v>
      </c>
      <c r="BJ32" s="100">
        <v>59</v>
      </c>
      <c r="BK32" s="100">
        <v>49560</v>
      </c>
      <c r="BL32" s="100">
        <v>44</v>
      </c>
      <c r="BM32" s="100">
        <v>36960</v>
      </c>
      <c r="BN32" s="100">
        <v>51</v>
      </c>
      <c r="BO32" s="100">
        <v>42840</v>
      </c>
      <c r="BP32" s="100">
        <v>31</v>
      </c>
      <c r="BQ32" s="100">
        <v>26040</v>
      </c>
      <c r="BR32" s="100">
        <v>38</v>
      </c>
      <c r="BS32" s="100">
        <v>31920</v>
      </c>
      <c r="BT32" s="100">
        <v>43</v>
      </c>
      <c r="BU32" s="100">
        <v>36120</v>
      </c>
      <c r="BV32" s="100">
        <v>42</v>
      </c>
      <c r="BW32" s="100">
        <v>35280</v>
      </c>
      <c r="BX32" s="100">
        <v>60</v>
      </c>
      <c r="BY32" s="100">
        <v>50400</v>
      </c>
      <c r="BZ32" s="100">
        <v>55</v>
      </c>
      <c r="CA32" s="100">
        <v>46200</v>
      </c>
      <c r="CB32" s="100">
        <v>53</v>
      </c>
      <c r="CC32" s="100">
        <v>44520</v>
      </c>
      <c r="CD32" s="100">
        <v>39</v>
      </c>
      <c r="CE32" s="100">
        <v>32760</v>
      </c>
      <c r="CF32" s="100">
        <v>36</v>
      </c>
      <c r="CG32" s="100">
        <v>30240</v>
      </c>
      <c r="CH32" s="100">
        <v>33</v>
      </c>
      <c r="CI32" s="100">
        <v>27720</v>
      </c>
      <c r="CJ32" s="100">
        <v>28</v>
      </c>
      <c r="CK32" s="100">
        <v>23520</v>
      </c>
      <c r="CL32" s="100">
        <v>57</v>
      </c>
      <c r="CM32" s="100">
        <v>47880</v>
      </c>
      <c r="CN32" s="100">
        <v>53</v>
      </c>
      <c r="CO32" s="100">
        <v>44520</v>
      </c>
      <c r="CP32" s="100">
        <v>36</v>
      </c>
      <c r="CQ32" s="100">
        <v>30240</v>
      </c>
      <c r="CR32" s="100">
        <v>56</v>
      </c>
      <c r="CS32" s="100">
        <v>47040</v>
      </c>
      <c r="CT32" s="100">
        <v>56</v>
      </c>
      <c r="CU32" s="100">
        <v>47040</v>
      </c>
    </row>
    <row r="33" spans="2:99">
      <c r="C33" s="99" t="s">
        <v>199</v>
      </c>
      <c r="D33" s="100">
        <v>52</v>
      </c>
      <c r="E33" s="100">
        <v>24648</v>
      </c>
      <c r="F33" s="100">
        <v>45</v>
      </c>
      <c r="G33" s="100">
        <v>21330</v>
      </c>
      <c r="H33" s="100">
        <v>36</v>
      </c>
      <c r="I33" s="100">
        <v>17064</v>
      </c>
      <c r="J33" s="100">
        <v>30</v>
      </c>
      <c r="K33" s="100">
        <v>14220</v>
      </c>
      <c r="L33" s="100">
        <v>28</v>
      </c>
      <c r="M33" s="100">
        <v>13272</v>
      </c>
      <c r="N33" s="100">
        <v>52</v>
      </c>
      <c r="O33" s="100">
        <v>24648</v>
      </c>
      <c r="P33" s="100">
        <v>31</v>
      </c>
      <c r="Q33" s="100">
        <v>14694</v>
      </c>
      <c r="R33" s="100">
        <v>47</v>
      </c>
      <c r="S33" s="100">
        <v>22278</v>
      </c>
      <c r="T33" s="100">
        <v>54</v>
      </c>
      <c r="U33" s="100">
        <v>25596</v>
      </c>
      <c r="V33" s="100">
        <v>43</v>
      </c>
      <c r="W33" s="100">
        <v>20382</v>
      </c>
      <c r="X33" s="100">
        <v>30</v>
      </c>
      <c r="Y33" s="100">
        <v>14220</v>
      </c>
      <c r="Z33" s="100">
        <v>51</v>
      </c>
      <c r="AA33" s="100">
        <v>24174</v>
      </c>
      <c r="AB33" s="100">
        <v>46</v>
      </c>
      <c r="AC33" s="100">
        <v>21804</v>
      </c>
      <c r="AD33" s="100">
        <v>34</v>
      </c>
      <c r="AE33" s="100">
        <v>16116</v>
      </c>
      <c r="AF33" s="100">
        <v>29</v>
      </c>
      <c r="AG33" s="100">
        <v>13746</v>
      </c>
      <c r="AH33" s="100">
        <v>45</v>
      </c>
      <c r="AI33" s="100">
        <v>21330</v>
      </c>
      <c r="AJ33" s="100">
        <v>51</v>
      </c>
      <c r="AK33" s="100">
        <v>24174</v>
      </c>
      <c r="AL33" s="100">
        <v>44</v>
      </c>
      <c r="AM33" s="100">
        <v>20856</v>
      </c>
      <c r="AN33" s="100">
        <v>46</v>
      </c>
      <c r="AO33" s="100">
        <v>21804</v>
      </c>
      <c r="AP33" s="100">
        <v>42</v>
      </c>
      <c r="AQ33" s="100">
        <v>19908</v>
      </c>
      <c r="AR33" s="100">
        <v>48</v>
      </c>
      <c r="AS33" s="100">
        <v>22752</v>
      </c>
      <c r="AT33" s="100">
        <v>51</v>
      </c>
      <c r="AU33" s="100">
        <v>24174</v>
      </c>
      <c r="AV33" s="100">
        <v>38</v>
      </c>
      <c r="AW33" s="100">
        <v>18012</v>
      </c>
      <c r="AX33" s="100">
        <v>36</v>
      </c>
      <c r="AY33" s="100">
        <v>17064</v>
      </c>
      <c r="AZ33" s="100">
        <v>40</v>
      </c>
      <c r="BA33" s="100">
        <v>18960</v>
      </c>
      <c r="BB33" s="100">
        <v>37</v>
      </c>
      <c r="BC33" s="100">
        <v>17538</v>
      </c>
      <c r="BD33" s="100">
        <v>52</v>
      </c>
      <c r="BE33" s="100">
        <v>24648</v>
      </c>
      <c r="BF33" s="100">
        <v>48</v>
      </c>
      <c r="BG33" s="100">
        <v>22752</v>
      </c>
      <c r="BH33" s="100">
        <v>35</v>
      </c>
      <c r="BI33" s="100">
        <v>16590</v>
      </c>
      <c r="BJ33" s="100">
        <v>51</v>
      </c>
      <c r="BK33" s="100">
        <v>24174</v>
      </c>
      <c r="BL33" s="100">
        <v>48</v>
      </c>
      <c r="BM33" s="100">
        <v>22752</v>
      </c>
      <c r="BN33" s="100">
        <v>59</v>
      </c>
      <c r="BO33" s="100">
        <v>27966</v>
      </c>
      <c r="BP33" s="100">
        <v>35</v>
      </c>
      <c r="BQ33" s="100">
        <v>16590</v>
      </c>
      <c r="BR33" s="100">
        <v>39</v>
      </c>
      <c r="BS33" s="100">
        <v>18486</v>
      </c>
      <c r="BT33" s="100">
        <v>46</v>
      </c>
      <c r="BU33" s="100">
        <v>21804</v>
      </c>
      <c r="BV33" s="100">
        <v>53</v>
      </c>
      <c r="BW33" s="100">
        <v>25122</v>
      </c>
      <c r="BX33" s="100">
        <v>55</v>
      </c>
      <c r="BY33" s="100">
        <v>26070</v>
      </c>
      <c r="BZ33" s="100">
        <v>57</v>
      </c>
      <c r="CA33" s="100">
        <v>27018</v>
      </c>
      <c r="CB33" s="100">
        <v>56</v>
      </c>
      <c r="CC33" s="100">
        <v>26544</v>
      </c>
      <c r="CD33" s="100">
        <v>43</v>
      </c>
      <c r="CE33" s="100">
        <v>20382</v>
      </c>
      <c r="CF33" s="100">
        <v>38</v>
      </c>
      <c r="CG33" s="100">
        <v>18012</v>
      </c>
      <c r="CH33" s="100">
        <v>33</v>
      </c>
      <c r="CI33" s="100">
        <v>15642</v>
      </c>
      <c r="CJ33" s="100">
        <v>33</v>
      </c>
      <c r="CK33" s="100">
        <v>15642</v>
      </c>
      <c r="CL33" s="100">
        <v>62</v>
      </c>
      <c r="CM33" s="100">
        <v>29388</v>
      </c>
      <c r="CN33" s="100">
        <v>55</v>
      </c>
      <c r="CO33" s="100">
        <v>26070</v>
      </c>
      <c r="CP33" s="100">
        <v>41</v>
      </c>
      <c r="CQ33" s="100">
        <v>19434</v>
      </c>
      <c r="CR33" s="100">
        <v>57</v>
      </c>
      <c r="CS33" s="100">
        <v>27018</v>
      </c>
      <c r="CT33" s="100">
        <v>58</v>
      </c>
      <c r="CU33" s="100">
        <v>27492</v>
      </c>
    </row>
    <row r="34" spans="2:99">
      <c r="C34" s="99" t="s">
        <v>200</v>
      </c>
      <c r="D34" s="100">
        <v>48</v>
      </c>
      <c r="E34" s="100">
        <v>26323.199999999997</v>
      </c>
      <c r="F34" s="100">
        <v>42</v>
      </c>
      <c r="G34" s="100">
        <v>23032.799999999999</v>
      </c>
      <c r="H34" s="100">
        <v>35</v>
      </c>
      <c r="I34" s="100">
        <v>19194</v>
      </c>
      <c r="J34" s="100">
        <v>29</v>
      </c>
      <c r="K34" s="100">
        <v>15903.599999999999</v>
      </c>
      <c r="L34" s="100">
        <v>31</v>
      </c>
      <c r="M34" s="100">
        <v>17000.399999999998</v>
      </c>
      <c r="N34" s="100">
        <v>53</v>
      </c>
      <c r="O34" s="100">
        <v>29065.199999999997</v>
      </c>
      <c r="P34" s="100">
        <v>32</v>
      </c>
      <c r="Q34" s="100">
        <v>17548.8</v>
      </c>
      <c r="R34" s="100">
        <v>47</v>
      </c>
      <c r="S34" s="100">
        <v>25774.799999999999</v>
      </c>
      <c r="T34" s="100">
        <v>56</v>
      </c>
      <c r="U34" s="100">
        <v>30710.399999999998</v>
      </c>
      <c r="V34" s="100">
        <v>46</v>
      </c>
      <c r="W34" s="100">
        <v>25226.399999999998</v>
      </c>
      <c r="X34" s="100">
        <v>34</v>
      </c>
      <c r="Y34" s="100">
        <v>18645.599999999999</v>
      </c>
      <c r="Z34" s="100">
        <v>56</v>
      </c>
      <c r="AA34" s="100">
        <v>30710.399999999998</v>
      </c>
      <c r="AB34" s="100">
        <v>39</v>
      </c>
      <c r="AC34" s="100">
        <v>21387.599999999999</v>
      </c>
      <c r="AD34" s="100">
        <v>34</v>
      </c>
      <c r="AE34" s="100">
        <v>18645.599999999999</v>
      </c>
      <c r="AF34" s="100">
        <v>34</v>
      </c>
      <c r="AG34" s="100">
        <v>18645.599999999999</v>
      </c>
      <c r="AH34" s="100">
        <v>38</v>
      </c>
      <c r="AI34" s="100">
        <v>20839.2</v>
      </c>
      <c r="AJ34" s="100">
        <v>49</v>
      </c>
      <c r="AK34" s="100">
        <v>26871.599999999999</v>
      </c>
      <c r="AL34" s="100">
        <v>47</v>
      </c>
      <c r="AM34" s="100">
        <v>25774.799999999999</v>
      </c>
      <c r="AN34" s="100">
        <v>45</v>
      </c>
      <c r="AO34" s="100">
        <v>24678</v>
      </c>
      <c r="AP34" s="100">
        <v>38</v>
      </c>
      <c r="AQ34" s="100">
        <v>20839.2</v>
      </c>
      <c r="AR34" s="100">
        <v>42</v>
      </c>
      <c r="AS34" s="100">
        <v>23032.799999999999</v>
      </c>
      <c r="AT34" s="100">
        <v>44</v>
      </c>
      <c r="AU34" s="100">
        <v>24129.599999999999</v>
      </c>
      <c r="AV34" s="100">
        <v>37</v>
      </c>
      <c r="AW34" s="100">
        <v>20290.8</v>
      </c>
      <c r="AX34" s="100">
        <v>41</v>
      </c>
      <c r="AY34" s="100">
        <v>22484.399999999998</v>
      </c>
      <c r="AZ34" s="100">
        <v>37</v>
      </c>
      <c r="BA34" s="100">
        <v>20290.8</v>
      </c>
      <c r="BB34" s="100">
        <v>37</v>
      </c>
      <c r="BC34" s="100">
        <v>20290.8</v>
      </c>
      <c r="BD34" s="100">
        <v>43</v>
      </c>
      <c r="BE34" s="100">
        <v>23581.200000000001</v>
      </c>
      <c r="BF34" s="100">
        <v>54</v>
      </c>
      <c r="BG34" s="100">
        <v>29613.599999999999</v>
      </c>
      <c r="BH34" s="100">
        <v>31</v>
      </c>
      <c r="BI34" s="100">
        <v>17000.399999999998</v>
      </c>
      <c r="BJ34" s="100">
        <v>60</v>
      </c>
      <c r="BK34" s="100">
        <v>32904</v>
      </c>
      <c r="BL34" s="100">
        <v>49</v>
      </c>
      <c r="BM34" s="100">
        <v>26871.599999999999</v>
      </c>
      <c r="BN34" s="100">
        <v>56</v>
      </c>
      <c r="BO34" s="100">
        <v>30710.399999999998</v>
      </c>
      <c r="BP34" s="100">
        <v>34</v>
      </c>
      <c r="BQ34" s="100">
        <v>18645.599999999999</v>
      </c>
      <c r="BR34" s="100">
        <v>38</v>
      </c>
      <c r="BS34" s="100">
        <v>20839.2</v>
      </c>
      <c r="BT34" s="100">
        <v>46</v>
      </c>
      <c r="BU34" s="100">
        <v>25226.399999999998</v>
      </c>
      <c r="BV34" s="100">
        <v>43</v>
      </c>
      <c r="BW34" s="100">
        <v>23581.200000000001</v>
      </c>
      <c r="BX34" s="100">
        <v>58</v>
      </c>
      <c r="BY34" s="100">
        <v>31807.199999999997</v>
      </c>
      <c r="BZ34" s="100">
        <v>54</v>
      </c>
      <c r="CA34" s="100">
        <v>29613.599999999999</v>
      </c>
      <c r="CB34" s="100">
        <v>54</v>
      </c>
      <c r="CC34" s="100">
        <v>29613.599999999999</v>
      </c>
      <c r="CD34" s="100">
        <v>40</v>
      </c>
      <c r="CE34" s="100">
        <v>21936</v>
      </c>
      <c r="CF34" s="100">
        <v>39</v>
      </c>
      <c r="CG34" s="100">
        <v>21387.599999999999</v>
      </c>
      <c r="CH34" s="100">
        <v>35</v>
      </c>
      <c r="CI34" s="100">
        <v>19194</v>
      </c>
      <c r="CJ34" s="100">
        <v>29</v>
      </c>
      <c r="CK34" s="100">
        <v>15903.599999999999</v>
      </c>
      <c r="CL34" s="100">
        <v>54</v>
      </c>
      <c r="CM34" s="100">
        <v>29613.599999999999</v>
      </c>
      <c r="CN34" s="100">
        <v>55</v>
      </c>
      <c r="CO34" s="100">
        <v>30162</v>
      </c>
      <c r="CP34" s="100">
        <v>39</v>
      </c>
      <c r="CQ34" s="100">
        <v>21387.599999999999</v>
      </c>
      <c r="CR34" s="100">
        <v>61</v>
      </c>
      <c r="CS34" s="100">
        <v>33452.400000000001</v>
      </c>
      <c r="CT34" s="100">
        <v>52</v>
      </c>
      <c r="CU34" s="100">
        <v>28516.799999999999</v>
      </c>
    </row>
    <row r="35" spans="2:99">
      <c r="C35" s="99" t="s">
        <v>201</v>
      </c>
      <c r="D35" s="100">
        <v>55</v>
      </c>
      <c r="E35" s="100">
        <v>27653.999999999993</v>
      </c>
      <c r="F35" s="100">
        <v>44</v>
      </c>
      <c r="G35" s="100">
        <v>22123.199999999997</v>
      </c>
      <c r="H35" s="100">
        <v>37</v>
      </c>
      <c r="I35" s="100">
        <v>18603.599999999995</v>
      </c>
      <c r="J35" s="100">
        <v>27</v>
      </c>
      <c r="K35" s="100">
        <v>13575.599999999997</v>
      </c>
      <c r="L35" s="100">
        <v>32</v>
      </c>
      <c r="M35" s="100">
        <v>16089.599999999997</v>
      </c>
      <c r="N35" s="100">
        <v>47</v>
      </c>
      <c r="O35" s="100">
        <v>23631.599999999995</v>
      </c>
      <c r="P35" s="100">
        <v>34</v>
      </c>
      <c r="Q35" s="100">
        <v>17095.199999999997</v>
      </c>
      <c r="R35" s="100">
        <v>49</v>
      </c>
      <c r="S35" s="100">
        <v>24637.199999999993</v>
      </c>
      <c r="T35" s="100">
        <v>54</v>
      </c>
      <c r="U35" s="100">
        <v>27151.199999999993</v>
      </c>
      <c r="V35" s="100">
        <v>41</v>
      </c>
      <c r="W35" s="100">
        <v>20614.799999999996</v>
      </c>
      <c r="X35" s="100">
        <v>29</v>
      </c>
      <c r="Y35" s="100">
        <v>14581.199999999997</v>
      </c>
      <c r="Z35" s="100">
        <v>52</v>
      </c>
      <c r="AA35" s="100">
        <v>26145.599999999995</v>
      </c>
      <c r="AB35" s="100">
        <v>44</v>
      </c>
      <c r="AC35" s="100">
        <v>22123.199999999997</v>
      </c>
      <c r="AD35" s="100">
        <v>33</v>
      </c>
      <c r="AE35" s="100">
        <v>16592.399999999998</v>
      </c>
      <c r="AF35" s="100">
        <v>31</v>
      </c>
      <c r="AG35" s="100">
        <v>15586.799999999997</v>
      </c>
      <c r="AH35" s="100">
        <v>44</v>
      </c>
      <c r="AI35" s="100">
        <v>22123.199999999997</v>
      </c>
      <c r="AJ35" s="100">
        <v>55</v>
      </c>
      <c r="AK35" s="100">
        <v>27653.999999999993</v>
      </c>
      <c r="AL35" s="100">
        <v>41</v>
      </c>
      <c r="AM35" s="100">
        <v>20614.799999999996</v>
      </c>
      <c r="AN35" s="100">
        <v>47</v>
      </c>
      <c r="AO35" s="100">
        <v>23631.599999999995</v>
      </c>
      <c r="AP35" s="100">
        <v>40</v>
      </c>
      <c r="AQ35" s="100">
        <v>20111.999999999996</v>
      </c>
      <c r="AR35" s="100">
        <v>45</v>
      </c>
      <c r="AS35" s="100">
        <v>22625.999999999996</v>
      </c>
      <c r="AT35" s="100">
        <v>51</v>
      </c>
      <c r="AU35" s="100">
        <v>25642.799999999996</v>
      </c>
      <c r="AV35" s="100">
        <v>36</v>
      </c>
      <c r="AW35" s="100">
        <v>18100.799999999996</v>
      </c>
      <c r="AX35" s="100">
        <v>42</v>
      </c>
      <c r="AY35" s="100">
        <v>21117.599999999995</v>
      </c>
      <c r="AZ35" s="100">
        <v>38</v>
      </c>
      <c r="BA35" s="100">
        <v>19106.399999999998</v>
      </c>
      <c r="BB35" s="100">
        <v>35</v>
      </c>
      <c r="BC35" s="100">
        <v>17597.999999999996</v>
      </c>
      <c r="BD35" s="100">
        <v>48</v>
      </c>
      <c r="BE35" s="100">
        <v>24134.399999999994</v>
      </c>
      <c r="BF35" s="100">
        <v>52</v>
      </c>
      <c r="BG35" s="100">
        <v>26145.599999999995</v>
      </c>
      <c r="BH35" s="100">
        <v>32</v>
      </c>
      <c r="BI35" s="100">
        <v>16089.599999999997</v>
      </c>
      <c r="BJ35" s="100">
        <v>54</v>
      </c>
      <c r="BK35" s="100">
        <v>27151.199999999993</v>
      </c>
      <c r="BL35" s="100">
        <v>55</v>
      </c>
      <c r="BM35" s="100">
        <v>27653.999999999993</v>
      </c>
      <c r="BN35" s="100">
        <v>52</v>
      </c>
      <c r="BO35" s="100">
        <v>26145.599999999995</v>
      </c>
      <c r="BP35" s="100">
        <v>30</v>
      </c>
      <c r="BQ35" s="100">
        <v>15083.999999999996</v>
      </c>
      <c r="BR35" s="100">
        <v>43</v>
      </c>
      <c r="BS35" s="100">
        <v>21620.399999999994</v>
      </c>
      <c r="BT35" s="100">
        <v>44</v>
      </c>
      <c r="BU35" s="100">
        <v>22123.199999999997</v>
      </c>
      <c r="BV35" s="100">
        <v>52</v>
      </c>
      <c r="BW35" s="100">
        <v>26145.599999999995</v>
      </c>
      <c r="BX35" s="100">
        <v>56</v>
      </c>
      <c r="BY35" s="100">
        <v>28156.799999999996</v>
      </c>
      <c r="BZ35" s="100">
        <v>57</v>
      </c>
      <c r="CA35" s="100">
        <v>28659.599999999995</v>
      </c>
      <c r="CB35" s="100">
        <v>56</v>
      </c>
      <c r="CC35" s="100">
        <v>28156.799999999996</v>
      </c>
      <c r="CD35" s="100">
        <v>46</v>
      </c>
      <c r="CE35" s="100">
        <v>23128.799999999996</v>
      </c>
      <c r="CF35" s="100">
        <v>34</v>
      </c>
      <c r="CG35" s="100">
        <v>17095.199999999997</v>
      </c>
      <c r="CH35" s="100">
        <v>36</v>
      </c>
      <c r="CI35" s="100">
        <v>18100.799999999996</v>
      </c>
      <c r="CJ35" s="100">
        <v>32</v>
      </c>
      <c r="CK35" s="100">
        <v>16089.599999999997</v>
      </c>
      <c r="CL35" s="100">
        <v>59</v>
      </c>
      <c r="CM35" s="100">
        <v>29665.199999999993</v>
      </c>
      <c r="CN35" s="100">
        <v>54</v>
      </c>
      <c r="CO35" s="100">
        <v>27151.199999999993</v>
      </c>
      <c r="CP35" s="100">
        <v>41</v>
      </c>
      <c r="CQ35" s="100">
        <v>20614.799999999996</v>
      </c>
      <c r="CR35" s="100">
        <v>60</v>
      </c>
      <c r="CS35" s="100">
        <v>30167.999999999993</v>
      </c>
      <c r="CT35" s="100">
        <v>52</v>
      </c>
      <c r="CU35" s="100">
        <v>26145.599999999995</v>
      </c>
    </row>
    <row r="36" spans="2:99">
      <c r="C36" s="99" t="s">
        <v>202</v>
      </c>
      <c r="D36" s="100">
        <v>48</v>
      </c>
      <c r="E36" s="100">
        <v>36518.399999999994</v>
      </c>
      <c r="F36" s="100">
        <v>41</v>
      </c>
      <c r="G36" s="100">
        <v>31192.799999999999</v>
      </c>
      <c r="H36" s="100">
        <v>38</v>
      </c>
      <c r="I36" s="100">
        <v>28910.399999999998</v>
      </c>
      <c r="J36" s="100">
        <v>26</v>
      </c>
      <c r="K36" s="100">
        <v>19780.8</v>
      </c>
      <c r="L36" s="100">
        <v>28</v>
      </c>
      <c r="M36" s="100">
        <v>21302.399999999998</v>
      </c>
      <c r="N36" s="100">
        <v>46</v>
      </c>
      <c r="O36" s="100">
        <v>34996.799999999996</v>
      </c>
      <c r="P36" s="100">
        <v>34</v>
      </c>
      <c r="Q36" s="100">
        <v>25867.199999999997</v>
      </c>
      <c r="R36" s="100">
        <v>51</v>
      </c>
      <c r="S36" s="100">
        <v>38800.799999999996</v>
      </c>
      <c r="T36" s="100">
        <v>56</v>
      </c>
      <c r="U36" s="100">
        <v>42604.799999999996</v>
      </c>
      <c r="V36" s="100">
        <v>44</v>
      </c>
      <c r="W36" s="100">
        <v>33475.199999999997</v>
      </c>
      <c r="X36" s="100">
        <v>30</v>
      </c>
      <c r="Y36" s="100">
        <v>22824</v>
      </c>
      <c r="Z36" s="100">
        <v>48</v>
      </c>
      <c r="AA36" s="100">
        <v>36518.399999999994</v>
      </c>
      <c r="AB36" s="100">
        <v>41</v>
      </c>
      <c r="AC36" s="100">
        <v>31192.799999999999</v>
      </c>
      <c r="AD36" s="100">
        <v>31</v>
      </c>
      <c r="AE36" s="100">
        <v>23584.799999999999</v>
      </c>
      <c r="AF36" s="100">
        <v>32</v>
      </c>
      <c r="AG36" s="100">
        <v>24345.599999999999</v>
      </c>
      <c r="AH36" s="100">
        <v>43</v>
      </c>
      <c r="AI36" s="100">
        <v>32714.399999999998</v>
      </c>
      <c r="AJ36" s="100">
        <v>55</v>
      </c>
      <c r="AK36" s="100">
        <v>41844</v>
      </c>
      <c r="AL36" s="100">
        <v>45</v>
      </c>
      <c r="AM36" s="100">
        <v>34236</v>
      </c>
      <c r="AN36" s="100">
        <v>51</v>
      </c>
      <c r="AO36" s="100">
        <v>38800.799999999996</v>
      </c>
      <c r="AP36" s="100">
        <v>38</v>
      </c>
      <c r="AQ36" s="100">
        <v>28910.399999999998</v>
      </c>
      <c r="AR36" s="100">
        <v>44</v>
      </c>
      <c r="AS36" s="100">
        <v>33475.199999999997</v>
      </c>
      <c r="AT36" s="100">
        <v>49</v>
      </c>
      <c r="AU36" s="100">
        <v>37279.199999999997</v>
      </c>
      <c r="AV36" s="100">
        <v>35</v>
      </c>
      <c r="AW36" s="100">
        <v>26628</v>
      </c>
      <c r="AX36" s="100">
        <v>35</v>
      </c>
      <c r="AY36" s="100">
        <v>26628</v>
      </c>
      <c r="AZ36" s="100">
        <v>41</v>
      </c>
      <c r="BA36" s="100">
        <v>31192.799999999999</v>
      </c>
      <c r="BB36" s="100">
        <v>37</v>
      </c>
      <c r="BC36" s="100">
        <v>28149.599999999999</v>
      </c>
      <c r="BD36" s="100">
        <v>52</v>
      </c>
      <c r="BE36" s="100">
        <v>39561.599999999999</v>
      </c>
      <c r="BF36" s="100">
        <v>54</v>
      </c>
      <c r="BG36" s="100">
        <v>41083.199999999997</v>
      </c>
      <c r="BH36" s="100">
        <v>30</v>
      </c>
      <c r="BI36" s="100">
        <v>22824</v>
      </c>
      <c r="BJ36" s="100">
        <v>55</v>
      </c>
      <c r="BK36" s="100">
        <v>41844</v>
      </c>
      <c r="BL36" s="100">
        <v>47</v>
      </c>
      <c r="BM36" s="100">
        <v>35757.599999999999</v>
      </c>
      <c r="BN36" s="100">
        <v>52</v>
      </c>
      <c r="BO36" s="100">
        <v>39561.599999999999</v>
      </c>
      <c r="BP36" s="100">
        <v>35</v>
      </c>
      <c r="BQ36" s="100">
        <v>26628</v>
      </c>
      <c r="BR36" s="100">
        <v>41</v>
      </c>
      <c r="BS36" s="100">
        <v>31192.799999999999</v>
      </c>
      <c r="BT36" s="100">
        <v>40</v>
      </c>
      <c r="BU36" s="100">
        <v>30432</v>
      </c>
      <c r="BV36" s="100">
        <v>43</v>
      </c>
      <c r="BW36" s="100">
        <v>32714.399999999998</v>
      </c>
      <c r="BX36" s="100">
        <v>57</v>
      </c>
      <c r="BY36" s="100">
        <v>43365.599999999999</v>
      </c>
      <c r="BZ36" s="100">
        <v>53</v>
      </c>
      <c r="CA36" s="100">
        <v>40322.399999999994</v>
      </c>
      <c r="CB36" s="100">
        <v>56</v>
      </c>
      <c r="CC36" s="100">
        <v>42604.799999999996</v>
      </c>
      <c r="CD36" s="100">
        <v>40</v>
      </c>
      <c r="CE36" s="100">
        <v>30432</v>
      </c>
      <c r="CF36" s="100">
        <v>34</v>
      </c>
      <c r="CG36" s="100">
        <v>25867.199999999997</v>
      </c>
      <c r="CH36" s="100">
        <v>31</v>
      </c>
      <c r="CI36" s="100">
        <v>23584.799999999999</v>
      </c>
      <c r="CJ36" s="100">
        <v>33</v>
      </c>
      <c r="CK36" s="100">
        <v>25106.399999999998</v>
      </c>
      <c r="CL36" s="100">
        <v>58</v>
      </c>
      <c r="CM36" s="100">
        <v>44126.399999999994</v>
      </c>
      <c r="CN36" s="100">
        <v>54</v>
      </c>
      <c r="CO36" s="100">
        <v>41083.199999999997</v>
      </c>
      <c r="CP36" s="100">
        <v>40</v>
      </c>
      <c r="CQ36" s="100">
        <v>30432</v>
      </c>
      <c r="CR36" s="100">
        <v>55</v>
      </c>
      <c r="CS36" s="100">
        <v>41844</v>
      </c>
      <c r="CT36" s="100">
        <v>55</v>
      </c>
      <c r="CU36" s="100">
        <v>41844</v>
      </c>
    </row>
    <row r="37" spans="2:99">
      <c r="B37" s="99" t="s">
        <v>128</v>
      </c>
      <c r="C37" s="99" t="s">
        <v>203</v>
      </c>
      <c r="D37" s="100">
        <v>23</v>
      </c>
      <c r="E37" s="100">
        <v>19789.2</v>
      </c>
      <c r="F37" s="100">
        <v>13</v>
      </c>
      <c r="G37" s="100">
        <v>11185.199999999999</v>
      </c>
      <c r="H37" s="100">
        <v>14</v>
      </c>
      <c r="I37" s="100">
        <v>12045.6</v>
      </c>
      <c r="J37" s="100">
        <v>21</v>
      </c>
      <c r="K37" s="100">
        <v>18068.399999999998</v>
      </c>
      <c r="L37" s="100">
        <v>19</v>
      </c>
      <c r="M37" s="100">
        <v>16347.6</v>
      </c>
      <c r="N37" s="100">
        <v>16</v>
      </c>
      <c r="O37" s="100">
        <v>13766.4</v>
      </c>
      <c r="P37" s="100">
        <v>21</v>
      </c>
      <c r="Q37" s="100">
        <v>18068.399999999998</v>
      </c>
      <c r="R37" s="100">
        <v>22</v>
      </c>
      <c r="S37" s="100">
        <v>18928.8</v>
      </c>
      <c r="T37" s="100">
        <v>24</v>
      </c>
      <c r="U37" s="100">
        <v>20649.599999999999</v>
      </c>
      <c r="V37" s="100">
        <v>23</v>
      </c>
      <c r="W37" s="100">
        <v>19789.2</v>
      </c>
      <c r="X37" s="100">
        <v>16</v>
      </c>
      <c r="Y37" s="100">
        <v>13766.4</v>
      </c>
      <c r="Z37" s="100">
        <v>22</v>
      </c>
      <c r="AA37" s="100">
        <v>18928.8</v>
      </c>
      <c r="AB37" s="100">
        <v>17</v>
      </c>
      <c r="AC37" s="100">
        <v>14626.8</v>
      </c>
      <c r="AD37" s="100">
        <v>15</v>
      </c>
      <c r="AE37" s="100">
        <v>12906</v>
      </c>
      <c r="AF37" s="100">
        <v>15</v>
      </c>
      <c r="AG37" s="100">
        <v>12906</v>
      </c>
      <c r="AH37" s="100">
        <v>17</v>
      </c>
      <c r="AI37" s="100">
        <v>14626.8</v>
      </c>
      <c r="AJ37" s="100">
        <v>26</v>
      </c>
      <c r="AK37" s="100">
        <v>22370.399999999998</v>
      </c>
      <c r="AL37" s="100">
        <v>24</v>
      </c>
      <c r="AM37" s="100">
        <v>20649.599999999999</v>
      </c>
      <c r="AN37" s="100">
        <v>27</v>
      </c>
      <c r="AO37" s="100">
        <v>23230.799999999999</v>
      </c>
      <c r="AP37" s="100">
        <v>18</v>
      </c>
      <c r="AQ37" s="100">
        <v>15487.199999999999</v>
      </c>
      <c r="AR37" s="100">
        <v>20</v>
      </c>
      <c r="AS37" s="100">
        <v>17208</v>
      </c>
      <c r="AT37" s="100">
        <v>16</v>
      </c>
      <c r="AU37" s="100">
        <v>13766.4</v>
      </c>
      <c r="AV37" s="100">
        <v>21</v>
      </c>
      <c r="AW37" s="100">
        <v>18068.399999999998</v>
      </c>
      <c r="AX37" s="100">
        <v>15</v>
      </c>
      <c r="AY37" s="100">
        <v>12906</v>
      </c>
      <c r="AZ37" s="100">
        <v>14</v>
      </c>
      <c r="BA37" s="100">
        <v>12045.6</v>
      </c>
      <c r="BB37" s="100">
        <v>20</v>
      </c>
      <c r="BC37" s="100">
        <v>17208</v>
      </c>
      <c r="BD37" s="100">
        <v>16</v>
      </c>
      <c r="BE37" s="100">
        <v>13766.4</v>
      </c>
      <c r="BF37" s="100">
        <v>17</v>
      </c>
      <c r="BG37" s="100">
        <v>14626.8</v>
      </c>
      <c r="BH37" s="100">
        <v>26</v>
      </c>
      <c r="BI37" s="100">
        <v>22370.399999999998</v>
      </c>
      <c r="BJ37" s="100">
        <v>13</v>
      </c>
      <c r="BK37" s="100">
        <v>11185.199999999999</v>
      </c>
      <c r="BL37" s="100">
        <v>16</v>
      </c>
      <c r="BM37" s="100">
        <v>13766.4</v>
      </c>
      <c r="BN37" s="100">
        <v>18</v>
      </c>
      <c r="BO37" s="100">
        <v>15487.199999999999</v>
      </c>
      <c r="BP37" s="100">
        <v>17</v>
      </c>
      <c r="BQ37" s="100">
        <v>14626.8</v>
      </c>
      <c r="BR37" s="100">
        <v>16</v>
      </c>
      <c r="BS37" s="100">
        <v>13766.4</v>
      </c>
      <c r="BT37" s="100">
        <v>24</v>
      </c>
      <c r="BU37" s="100">
        <v>20649.599999999999</v>
      </c>
      <c r="BV37" s="100">
        <v>16</v>
      </c>
      <c r="BW37" s="100">
        <v>13766.4</v>
      </c>
      <c r="BX37" s="100">
        <v>18</v>
      </c>
      <c r="BY37" s="100">
        <v>15487.199999999999</v>
      </c>
      <c r="BZ37" s="100">
        <v>23</v>
      </c>
      <c r="CA37" s="100">
        <v>19789.2</v>
      </c>
      <c r="CB37" s="100">
        <v>24</v>
      </c>
      <c r="CC37" s="100">
        <v>20649.599999999999</v>
      </c>
      <c r="CD37" s="100">
        <v>17</v>
      </c>
      <c r="CE37" s="100">
        <v>14626.8</v>
      </c>
      <c r="CF37" s="100">
        <v>27</v>
      </c>
      <c r="CG37" s="100">
        <v>23230.799999999999</v>
      </c>
      <c r="CH37" s="100">
        <v>20</v>
      </c>
      <c r="CI37" s="100">
        <v>17208</v>
      </c>
      <c r="CJ37" s="100">
        <v>25</v>
      </c>
      <c r="CK37" s="100">
        <v>21510</v>
      </c>
      <c r="CL37" s="100">
        <v>21</v>
      </c>
      <c r="CM37" s="100">
        <v>18068.399999999998</v>
      </c>
      <c r="CN37" s="100">
        <v>22</v>
      </c>
      <c r="CO37" s="100">
        <v>18928.8</v>
      </c>
      <c r="CP37" s="100">
        <v>21</v>
      </c>
      <c r="CQ37" s="100">
        <v>18068.399999999998</v>
      </c>
      <c r="CR37" s="100">
        <v>13</v>
      </c>
      <c r="CS37" s="100">
        <v>11185.199999999999</v>
      </c>
      <c r="CT37" s="100">
        <v>20</v>
      </c>
      <c r="CU37" s="100">
        <v>17208</v>
      </c>
    </row>
    <row r="38" spans="2:99">
      <c r="C38" s="99" t="s">
        <v>204</v>
      </c>
      <c r="D38" s="100">
        <v>21</v>
      </c>
      <c r="E38" s="100">
        <v>26082</v>
      </c>
      <c r="F38" s="100">
        <v>13</v>
      </c>
      <c r="G38" s="100">
        <v>16146</v>
      </c>
      <c r="H38" s="100">
        <v>13</v>
      </c>
      <c r="I38" s="100">
        <v>16146</v>
      </c>
      <c r="J38" s="100">
        <v>20</v>
      </c>
      <c r="K38" s="100">
        <v>24840</v>
      </c>
      <c r="L38" s="100">
        <v>18</v>
      </c>
      <c r="M38" s="100">
        <v>22356</v>
      </c>
      <c r="N38" s="100">
        <v>15</v>
      </c>
      <c r="O38" s="100">
        <v>18630</v>
      </c>
      <c r="P38" s="100">
        <v>20</v>
      </c>
      <c r="Q38" s="100">
        <v>24840</v>
      </c>
      <c r="R38" s="100">
        <v>20</v>
      </c>
      <c r="S38" s="100">
        <v>24840</v>
      </c>
      <c r="T38" s="100">
        <v>21</v>
      </c>
      <c r="U38" s="100">
        <v>26082</v>
      </c>
      <c r="V38" s="100">
        <v>22</v>
      </c>
      <c r="W38" s="100">
        <v>27324</v>
      </c>
      <c r="X38" s="100">
        <v>17</v>
      </c>
      <c r="Y38" s="100">
        <v>21114</v>
      </c>
      <c r="Z38" s="100">
        <v>19</v>
      </c>
      <c r="AA38" s="100">
        <v>23598</v>
      </c>
      <c r="AB38" s="100">
        <v>16</v>
      </c>
      <c r="AC38" s="100">
        <v>19872</v>
      </c>
      <c r="AD38" s="100">
        <v>14</v>
      </c>
      <c r="AE38" s="100">
        <v>17388</v>
      </c>
      <c r="AF38" s="100">
        <v>16</v>
      </c>
      <c r="AG38" s="100">
        <v>19872</v>
      </c>
      <c r="AH38" s="100">
        <v>15</v>
      </c>
      <c r="AI38" s="100">
        <v>18630</v>
      </c>
      <c r="AJ38" s="100">
        <v>23</v>
      </c>
      <c r="AK38" s="100">
        <v>28566</v>
      </c>
      <c r="AL38" s="100">
        <v>23</v>
      </c>
      <c r="AM38" s="100">
        <v>28566</v>
      </c>
      <c r="AN38" s="100">
        <v>23</v>
      </c>
      <c r="AO38" s="100">
        <v>28566</v>
      </c>
      <c r="AP38" s="100">
        <v>17</v>
      </c>
      <c r="AQ38" s="100">
        <v>21114</v>
      </c>
      <c r="AR38" s="100">
        <v>22</v>
      </c>
      <c r="AS38" s="100">
        <v>27324</v>
      </c>
      <c r="AT38" s="100">
        <v>18</v>
      </c>
      <c r="AU38" s="100">
        <v>22356</v>
      </c>
      <c r="AV38" s="100">
        <v>19</v>
      </c>
      <c r="AW38" s="100">
        <v>23598</v>
      </c>
      <c r="AX38" s="100">
        <v>17</v>
      </c>
      <c r="AY38" s="100">
        <v>21114</v>
      </c>
      <c r="AZ38" s="100">
        <v>16</v>
      </c>
      <c r="BA38" s="100">
        <v>19872</v>
      </c>
      <c r="BB38" s="100">
        <v>18</v>
      </c>
      <c r="BC38" s="100">
        <v>22356</v>
      </c>
      <c r="BD38" s="100">
        <v>17</v>
      </c>
      <c r="BE38" s="100">
        <v>21114</v>
      </c>
      <c r="BF38" s="100">
        <v>15</v>
      </c>
      <c r="BG38" s="100">
        <v>18630</v>
      </c>
      <c r="BH38" s="100">
        <v>25</v>
      </c>
      <c r="BI38" s="100">
        <v>31050</v>
      </c>
      <c r="BJ38" s="100">
        <v>12</v>
      </c>
      <c r="BK38" s="100">
        <v>14904</v>
      </c>
      <c r="BL38" s="100">
        <v>15</v>
      </c>
      <c r="BM38" s="100">
        <v>18630</v>
      </c>
      <c r="BN38" s="100">
        <v>18</v>
      </c>
      <c r="BO38" s="100">
        <v>22356</v>
      </c>
      <c r="BP38" s="100">
        <v>16</v>
      </c>
      <c r="BQ38" s="100">
        <v>19872</v>
      </c>
      <c r="BR38" s="100">
        <v>17</v>
      </c>
      <c r="BS38" s="100">
        <v>21114</v>
      </c>
      <c r="BT38" s="100">
        <v>24</v>
      </c>
      <c r="BU38" s="100">
        <v>29808</v>
      </c>
      <c r="BV38" s="100">
        <v>14</v>
      </c>
      <c r="BW38" s="100">
        <v>17388</v>
      </c>
      <c r="BX38" s="100">
        <v>18</v>
      </c>
      <c r="BY38" s="100">
        <v>22356</v>
      </c>
      <c r="BZ38" s="100">
        <v>24</v>
      </c>
      <c r="CA38" s="100">
        <v>29808</v>
      </c>
      <c r="CB38" s="100">
        <v>21</v>
      </c>
      <c r="CC38" s="100">
        <v>26082</v>
      </c>
      <c r="CD38" s="100">
        <v>18</v>
      </c>
      <c r="CE38" s="100">
        <v>22356</v>
      </c>
      <c r="CF38" s="100">
        <v>24</v>
      </c>
      <c r="CG38" s="100">
        <v>29808</v>
      </c>
      <c r="CH38" s="100">
        <v>19</v>
      </c>
      <c r="CI38" s="100">
        <v>23598</v>
      </c>
      <c r="CJ38" s="100">
        <v>26</v>
      </c>
      <c r="CK38" s="100">
        <v>32292</v>
      </c>
      <c r="CL38" s="100">
        <v>21</v>
      </c>
      <c r="CM38" s="100">
        <v>26082</v>
      </c>
      <c r="CN38" s="100">
        <v>23</v>
      </c>
      <c r="CO38" s="100">
        <v>28566</v>
      </c>
      <c r="CP38" s="100">
        <v>21</v>
      </c>
      <c r="CQ38" s="100">
        <v>26082</v>
      </c>
      <c r="CR38" s="100">
        <v>15</v>
      </c>
      <c r="CS38" s="100">
        <v>18630</v>
      </c>
      <c r="CT38" s="100">
        <v>21</v>
      </c>
      <c r="CU38" s="100">
        <v>26082</v>
      </c>
    </row>
    <row r="39" spans="2:99">
      <c r="C39" s="99" t="s">
        <v>205</v>
      </c>
      <c r="D39" s="100">
        <v>23</v>
      </c>
      <c r="E39" s="100">
        <v>32733.600000000002</v>
      </c>
      <c r="F39" s="100">
        <v>14</v>
      </c>
      <c r="G39" s="100">
        <v>19924.8</v>
      </c>
      <c r="H39" s="100">
        <v>14</v>
      </c>
      <c r="I39" s="100">
        <v>19924.8</v>
      </c>
      <c r="J39" s="100">
        <v>19</v>
      </c>
      <c r="K39" s="100">
        <v>27040.799999999999</v>
      </c>
      <c r="L39" s="100">
        <v>18</v>
      </c>
      <c r="M39" s="100">
        <v>25617.600000000002</v>
      </c>
      <c r="N39" s="100">
        <v>17</v>
      </c>
      <c r="O39" s="100">
        <v>24194.400000000001</v>
      </c>
      <c r="P39" s="100">
        <v>21</v>
      </c>
      <c r="Q39" s="100">
        <v>29887.200000000001</v>
      </c>
      <c r="R39" s="100">
        <v>20</v>
      </c>
      <c r="S39" s="100">
        <v>28464</v>
      </c>
      <c r="T39" s="100">
        <v>22</v>
      </c>
      <c r="U39" s="100">
        <v>31310.400000000001</v>
      </c>
      <c r="V39" s="100">
        <v>20</v>
      </c>
      <c r="W39" s="100">
        <v>28464</v>
      </c>
      <c r="X39" s="100">
        <v>14</v>
      </c>
      <c r="Y39" s="100">
        <v>19924.8</v>
      </c>
      <c r="Z39" s="100">
        <v>18</v>
      </c>
      <c r="AA39" s="100">
        <v>25617.600000000002</v>
      </c>
      <c r="AB39" s="100">
        <v>17</v>
      </c>
      <c r="AC39" s="100">
        <v>24194.400000000001</v>
      </c>
      <c r="AD39" s="100">
        <v>14</v>
      </c>
      <c r="AE39" s="100">
        <v>19924.8</v>
      </c>
      <c r="AF39" s="100">
        <v>17</v>
      </c>
      <c r="AG39" s="100">
        <v>24194.400000000001</v>
      </c>
      <c r="AH39" s="100">
        <v>14</v>
      </c>
      <c r="AI39" s="100">
        <v>19924.8</v>
      </c>
      <c r="AJ39" s="100">
        <v>25</v>
      </c>
      <c r="AK39" s="100">
        <v>35580</v>
      </c>
      <c r="AL39" s="100">
        <v>22</v>
      </c>
      <c r="AM39" s="100">
        <v>31310.400000000001</v>
      </c>
      <c r="AN39" s="100">
        <v>26</v>
      </c>
      <c r="AO39" s="100">
        <v>37003.200000000004</v>
      </c>
      <c r="AP39" s="100">
        <v>17</v>
      </c>
      <c r="AQ39" s="100">
        <v>24194.400000000001</v>
      </c>
      <c r="AR39" s="100">
        <v>22</v>
      </c>
      <c r="AS39" s="100">
        <v>31310.400000000001</v>
      </c>
      <c r="AT39" s="100">
        <v>15</v>
      </c>
      <c r="AU39" s="100">
        <v>21348</v>
      </c>
      <c r="AV39" s="100">
        <v>21</v>
      </c>
      <c r="AW39" s="100">
        <v>29887.200000000001</v>
      </c>
      <c r="AX39" s="100">
        <v>16</v>
      </c>
      <c r="AY39" s="100">
        <v>22771.200000000001</v>
      </c>
      <c r="AZ39" s="100">
        <v>15</v>
      </c>
      <c r="BA39" s="100">
        <v>21348</v>
      </c>
      <c r="BB39" s="100">
        <v>16</v>
      </c>
      <c r="BC39" s="100">
        <v>22771.200000000001</v>
      </c>
      <c r="BD39" s="100">
        <v>17</v>
      </c>
      <c r="BE39" s="100">
        <v>24194.400000000001</v>
      </c>
      <c r="BF39" s="100">
        <v>13</v>
      </c>
      <c r="BG39" s="100">
        <v>18501.600000000002</v>
      </c>
      <c r="BH39" s="100">
        <v>23</v>
      </c>
      <c r="BI39" s="100">
        <v>32733.600000000002</v>
      </c>
      <c r="BJ39" s="100">
        <v>11</v>
      </c>
      <c r="BK39" s="100">
        <v>15655.2</v>
      </c>
      <c r="BL39" s="100">
        <v>13</v>
      </c>
      <c r="BM39" s="100">
        <v>18501.600000000002</v>
      </c>
      <c r="BN39" s="100">
        <v>18</v>
      </c>
      <c r="BO39" s="100">
        <v>25617.600000000002</v>
      </c>
      <c r="BP39" s="100">
        <v>15</v>
      </c>
      <c r="BQ39" s="100">
        <v>21348</v>
      </c>
      <c r="BR39" s="100">
        <v>17</v>
      </c>
      <c r="BS39" s="100">
        <v>24194.400000000001</v>
      </c>
      <c r="BT39" s="100">
        <v>21</v>
      </c>
      <c r="BU39" s="100">
        <v>29887.200000000001</v>
      </c>
      <c r="BV39" s="100">
        <v>16</v>
      </c>
      <c r="BW39" s="100">
        <v>22771.200000000001</v>
      </c>
      <c r="BX39" s="100">
        <v>17</v>
      </c>
      <c r="BY39" s="100">
        <v>24194.400000000001</v>
      </c>
      <c r="BZ39" s="100">
        <v>24</v>
      </c>
      <c r="CA39" s="100">
        <v>34156.800000000003</v>
      </c>
      <c r="CB39" s="100">
        <v>23</v>
      </c>
      <c r="CC39" s="100">
        <v>32733.600000000002</v>
      </c>
      <c r="CD39" s="100">
        <v>15</v>
      </c>
      <c r="CE39" s="100">
        <v>21348</v>
      </c>
      <c r="CF39" s="100">
        <v>26</v>
      </c>
      <c r="CG39" s="100">
        <v>37003.200000000004</v>
      </c>
      <c r="CH39" s="100">
        <v>18</v>
      </c>
      <c r="CI39" s="100">
        <v>25617.600000000002</v>
      </c>
      <c r="CJ39" s="100">
        <v>23</v>
      </c>
      <c r="CK39" s="100">
        <v>32733.600000000002</v>
      </c>
      <c r="CL39" s="100">
        <v>21</v>
      </c>
      <c r="CM39" s="100">
        <v>29887.200000000001</v>
      </c>
      <c r="CN39" s="100">
        <v>21</v>
      </c>
      <c r="CO39" s="100">
        <v>29887.200000000001</v>
      </c>
      <c r="CP39" s="100">
        <v>19</v>
      </c>
      <c r="CQ39" s="100">
        <v>27040.799999999999</v>
      </c>
      <c r="CR39" s="100">
        <v>13</v>
      </c>
      <c r="CS39" s="100">
        <v>18501.600000000002</v>
      </c>
      <c r="CT39" s="100">
        <v>19</v>
      </c>
      <c r="CU39" s="100">
        <v>27040.799999999999</v>
      </c>
    </row>
    <row r="40" spans="2:99">
      <c r="C40" s="99" t="s">
        <v>206</v>
      </c>
      <c r="D40" s="100">
        <v>23</v>
      </c>
      <c r="E40" s="100">
        <v>16670.399999999998</v>
      </c>
      <c r="F40" s="100">
        <v>13</v>
      </c>
      <c r="G40" s="100">
        <v>9422.4</v>
      </c>
      <c r="H40" s="100">
        <v>16</v>
      </c>
      <c r="I40" s="100">
        <v>11596.8</v>
      </c>
      <c r="J40" s="100">
        <v>20</v>
      </c>
      <c r="K40" s="100">
        <v>14496</v>
      </c>
      <c r="L40" s="100">
        <v>18</v>
      </c>
      <c r="M40" s="100">
        <v>13046.4</v>
      </c>
      <c r="N40" s="100">
        <v>18</v>
      </c>
      <c r="O40" s="100">
        <v>13046.4</v>
      </c>
      <c r="P40" s="100">
        <v>22</v>
      </c>
      <c r="Q40" s="100">
        <v>15945.599999999999</v>
      </c>
      <c r="R40" s="100">
        <v>22</v>
      </c>
      <c r="S40" s="100">
        <v>15945.599999999999</v>
      </c>
      <c r="T40" s="100">
        <v>24</v>
      </c>
      <c r="U40" s="100">
        <v>17395.199999999997</v>
      </c>
      <c r="V40" s="100">
        <v>24</v>
      </c>
      <c r="W40" s="100">
        <v>17395.199999999997</v>
      </c>
      <c r="X40" s="100">
        <v>16</v>
      </c>
      <c r="Y40" s="100">
        <v>11596.8</v>
      </c>
      <c r="Z40" s="100">
        <v>19</v>
      </c>
      <c r="AA40" s="100">
        <v>13771.199999999999</v>
      </c>
      <c r="AB40" s="100">
        <v>18</v>
      </c>
      <c r="AC40" s="100">
        <v>13046.4</v>
      </c>
      <c r="AD40" s="100">
        <v>13</v>
      </c>
      <c r="AE40" s="100">
        <v>9422.4</v>
      </c>
      <c r="AF40" s="100">
        <v>16</v>
      </c>
      <c r="AG40" s="100">
        <v>11596.8</v>
      </c>
      <c r="AH40" s="100">
        <v>16</v>
      </c>
      <c r="AI40" s="100">
        <v>11596.8</v>
      </c>
      <c r="AJ40" s="100">
        <v>25</v>
      </c>
      <c r="AK40" s="100">
        <v>18120</v>
      </c>
      <c r="AL40" s="100">
        <v>21</v>
      </c>
      <c r="AM40" s="100">
        <v>15220.8</v>
      </c>
      <c r="AN40" s="100">
        <v>28</v>
      </c>
      <c r="AO40" s="100">
        <v>20294.399999999998</v>
      </c>
      <c r="AP40" s="100">
        <v>17</v>
      </c>
      <c r="AQ40" s="100">
        <v>12321.599999999999</v>
      </c>
      <c r="AR40" s="100">
        <v>21</v>
      </c>
      <c r="AS40" s="100">
        <v>15220.8</v>
      </c>
      <c r="AT40" s="100">
        <v>17</v>
      </c>
      <c r="AU40" s="100">
        <v>12321.599999999999</v>
      </c>
      <c r="AV40" s="100">
        <v>20</v>
      </c>
      <c r="AW40" s="100">
        <v>14496</v>
      </c>
      <c r="AX40" s="100">
        <v>17</v>
      </c>
      <c r="AY40" s="100">
        <v>12321.599999999999</v>
      </c>
      <c r="AZ40" s="100">
        <v>18</v>
      </c>
      <c r="BA40" s="100">
        <v>13046.4</v>
      </c>
      <c r="BB40" s="100">
        <v>20</v>
      </c>
      <c r="BC40" s="100">
        <v>14496</v>
      </c>
      <c r="BD40" s="100">
        <v>16</v>
      </c>
      <c r="BE40" s="100">
        <v>11596.8</v>
      </c>
      <c r="BF40" s="100">
        <v>16</v>
      </c>
      <c r="BG40" s="100">
        <v>11596.8</v>
      </c>
      <c r="BH40" s="100">
        <v>23</v>
      </c>
      <c r="BI40" s="100">
        <v>16670.399999999998</v>
      </c>
      <c r="BJ40" s="100">
        <v>12</v>
      </c>
      <c r="BK40" s="100">
        <v>8697.5999999999985</v>
      </c>
      <c r="BL40" s="100">
        <v>16</v>
      </c>
      <c r="BM40" s="100">
        <v>11596.8</v>
      </c>
      <c r="BN40" s="100">
        <v>20</v>
      </c>
      <c r="BO40" s="100">
        <v>14496</v>
      </c>
      <c r="BP40" s="100">
        <v>16</v>
      </c>
      <c r="BQ40" s="100">
        <v>11596.8</v>
      </c>
      <c r="BR40" s="100">
        <v>17</v>
      </c>
      <c r="BS40" s="100">
        <v>12321.599999999999</v>
      </c>
      <c r="BT40" s="100">
        <v>22</v>
      </c>
      <c r="BU40" s="100">
        <v>15945.599999999999</v>
      </c>
      <c r="BV40" s="100">
        <v>16</v>
      </c>
      <c r="BW40" s="100">
        <v>11596.8</v>
      </c>
      <c r="BX40" s="100">
        <v>21</v>
      </c>
      <c r="BY40" s="100">
        <v>15220.8</v>
      </c>
      <c r="BZ40" s="100">
        <v>24</v>
      </c>
      <c r="CA40" s="100">
        <v>17395.199999999997</v>
      </c>
      <c r="CB40" s="100">
        <v>22</v>
      </c>
      <c r="CC40" s="100">
        <v>15945.599999999999</v>
      </c>
      <c r="CD40" s="100">
        <v>19</v>
      </c>
      <c r="CE40" s="100">
        <v>13771.199999999999</v>
      </c>
      <c r="CF40" s="100">
        <v>24</v>
      </c>
      <c r="CG40" s="100">
        <v>17395.199999999997</v>
      </c>
      <c r="CH40" s="100">
        <v>18</v>
      </c>
      <c r="CI40" s="100">
        <v>13046.4</v>
      </c>
      <c r="CJ40" s="100">
        <v>23</v>
      </c>
      <c r="CK40" s="100">
        <v>16670.399999999998</v>
      </c>
      <c r="CL40" s="100">
        <v>22</v>
      </c>
      <c r="CM40" s="100">
        <v>15945.599999999999</v>
      </c>
      <c r="CN40" s="100">
        <v>24</v>
      </c>
      <c r="CO40" s="100">
        <v>17395.199999999997</v>
      </c>
      <c r="CP40" s="100">
        <v>19</v>
      </c>
      <c r="CQ40" s="100">
        <v>13771.199999999999</v>
      </c>
      <c r="CR40" s="100">
        <v>13</v>
      </c>
      <c r="CS40" s="100">
        <v>9422.4</v>
      </c>
      <c r="CT40" s="100">
        <v>19</v>
      </c>
      <c r="CU40" s="100">
        <v>13771.199999999999</v>
      </c>
    </row>
    <row r="41" spans="2:99">
      <c r="C41" s="99" t="s">
        <v>207</v>
      </c>
      <c r="D41" s="100">
        <v>25</v>
      </c>
      <c r="E41" s="100">
        <v>16500</v>
      </c>
      <c r="F41" s="100">
        <v>14</v>
      </c>
      <c r="G41" s="100">
        <v>9240</v>
      </c>
      <c r="H41" s="100">
        <v>15</v>
      </c>
      <c r="I41" s="100">
        <v>9900</v>
      </c>
      <c r="J41" s="100">
        <v>21</v>
      </c>
      <c r="K41" s="100">
        <v>13860</v>
      </c>
      <c r="L41" s="100">
        <v>20</v>
      </c>
      <c r="M41" s="100">
        <v>13200</v>
      </c>
      <c r="N41" s="100">
        <v>18</v>
      </c>
      <c r="O41" s="100">
        <v>11880</v>
      </c>
      <c r="P41" s="100">
        <v>21</v>
      </c>
      <c r="Q41" s="100">
        <v>13860</v>
      </c>
      <c r="R41" s="100">
        <v>19</v>
      </c>
      <c r="S41" s="100">
        <v>12540</v>
      </c>
      <c r="T41" s="100">
        <v>26</v>
      </c>
      <c r="U41" s="100">
        <v>17160</v>
      </c>
      <c r="V41" s="100">
        <v>24</v>
      </c>
      <c r="W41" s="100">
        <v>15840</v>
      </c>
      <c r="X41" s="100">
        <v>17</v>
      </c>
      <c r="Y41" s="100">
        <v>11220</v>
      </c>
      <c r="Z41" s="100">
        <v>21</v>
      </c>
      <c r="AA41" s="100">
        <v>13860</v>
      </c>
      <c r="AB41" s="100">
        <v>18</v>
      </c>
      <c r="AC41" s="100">
        <v>11880</v>
      </c>
      <c r="AD41" s="100">
        <v>16</v>
      </c>
      <c r="AE41" s="100">
        <v>10560</v>
      </c>
      <c r="AF41" s="100">
        <v>18</v>
      </c>
      <c r="AG41" s="100">
        <v>11880</v>
      </c>
      <c r="AH41" s="100">
        <v>18</v>
      </c>
      <c r="AI41" s="100">
        <v>11880</v>
      </c>
      <c r="AJ41" s="100">
        <v>25</v>
      </c>
      <c r="AK41" s="100">
        <v>16500</v>
      </c>
      <c r="AL41" s="100">
        <v>23</v>
      </c>
      <c r="AM41" s="100">
        <v>15180</v>
      </c>
      <c r="AN41" s="100">
        <v>28</v>
      </c>
      <c r="AO41" s="100">
        <v>18480</v>
      </c>
      <c r="AP41" s="100">
        <v>17</v>
      </c>
      <c r="AQ41" s="100">
        <v>11220</v>
      </c>
      <c r="AR41" s="100">
        <v>21</v>
      </c>
      <c r="AS41" s="100">
        <v>13860</v>
      </c>
      <c r="AT41" s="100">
        <v>17</v>
      </c>
      <c r="AU41" s="100">
        <v>11220</v>
      </c>
      <c r="AV41" s="100">
        <v>22</v>
      </c>
      <c r="AW41" s="100">
        <v>14520</v>
      </c>
      <c r="AX41" s="100">
        <v>17</v>
      </c>
      <c r="AY41" s="100">
        <v>11220</v>
      </c>
      <c r="AZ41" s="100">
        <v>16</v>
      </c>
      <c r="BA41" s="100">
        <v>10560</v>
      </c>
      <c r="BB41" s="100">
        <v>19</v>
      </c>
      <c r="BC41" s="100">
        <v>12540</v>
      </c>
      <c r="BD41" s="100">
        <v>16</v>
      </c>
      <c r="BE41" s="100">
        <v>10560</v>
      </c>
      <c r="BF41" s="100">
        <v>15</v>
      </c>
      <c r="BG41" s="100">
        <v>9900</v>
      </c>
      <c r="BH41" s="100">
        <v>26</v>
      </c>
      <c r="BI41" s="100">
        <v>17160</v>
      </c>
      <c r="BJ41" s="100">
        <v>13</v>
      </c>
      <c r="BK41" s="100">
        <v>8580</v>
      </c>
      <c r="BL41" s="100">
        <v>14</v>
      </c>
      <c r="BM41" s="100">
        <v>9240</v>
      </c>
      <c r="BN41" s="100">
        <v>19</v>
      </c>
      <c r="BO41" s="100">
        <v>12540</v>
      </c>
      <c r="BP41" s="100">
        <v>17</v>
      </c>
      <c r="BQ41" s="100">
        <v>11220</v>
      </c>
      <c r="BR41" s="100">
        <v>17</v>
      </c>
      <c r="BS41" s="100">
        <v>11220</v>
      </c>
      <c r="BT41" s="100">
        <v>22</v>
      </c>
      <c r="BU41" s="100">
        <v>14520</v>
      </c>
      <c r="BV41" s="100">
        <v>17</v>
      </c>
      <c r="BW41" s="100">
        <v>11220</v>
      </c>
      <c r="BX41" s="100">
        <v>18</v>
      </c>
      <c r="BY41" s="100">
        <v>11880</v>
      </c>
      <c r="BZ41" s="100">
        <v>23</v>
      </c>
      <c r="CA41" s="100">
        <v>15180</v>
      </c>
      <c r="CB41" s="100">
        <v>25</v>
      </c>
      <c r="CC41" s="100">
        <v>16500</v>
      </c>
      <c r="CD41" s="100">
        <v>17</v>
      </c>
      <c r="CE41" s="100">
        <v>11220</v>
      </c>
      <c r="CF41" s="100">
        <v>28</v>
      </c>
      <c r="CG41" s="100">
        <v>18480</v>
      </c>
      <c r="CH41" s="100">
        <v>19</v>
      </c>
      <c r="CI41" s="100">
        <v>12540</v>
      </c>
      <c r="CJ41" s="100">
        <v>24</v>
      </c>
      <c r="CK41" s="100">
        <v>15840</v>
      </c>
      <c r="CL41" s="100">
        <v>20</v>
      </c>
      <c r="CM41" s="100">
        <v>13200</v>
      </c>
      <c r="CN41" s="100">
        <v>23</v>
      </c>
      <c r="CO41" s="100">
        <v>15180</v>
      </c>
      <c r="CP41" s="100">
        <v>21</v>
      </c>
      <c r="CQ41" s="100">
        <v>13860</v>
      </c>
      <c r="CR41" s="100">
        <v>13</v>
      </c>
      <c r="CS41" s="100">
        <v>8580</v>
      </c>
      <c r="CT41" s="100">
        <v>20</v>
      </c>
      <c r="CU41" s="100">
        <v>13200</v>
      </c>
    </row>
    <row r="42" spans="2:99">
      <c r="C42" s="99" t="s">
        <v>208</v>
      </c>
      <c r="D42" s="100">
        <v>23</v>
      </c>
      <c r="E42" s="100">
        <v>19458</v>
      </c>
      <c r="F42" s="100">
        <v>13</v>
      </c>
      <c r="G42" s="100">
        <v>10998</v>
      </c>
      <c r="H42" s="100">
        <v>14</v>
      </c>
      <c r="I42" s="100">
        <v>11844</v>
      </c>
      <c r="J42" s="100">
        <v>22</v>
      </c>
      <c r="K42" s="100">
        <v>18612</v>
      </c>
      <c r="L42" s="100">
        <v>20</v>
      </c>
      <c r="M42" s="100">
        <v>16920</v>
      </c>
      <c r="N42" s="100">
        <v>18</v>
      </c>
      <c r="O42" s="100">
        <v>15228</v>
      </c>
      <c r="P42" s="100">
        <v>22</v>
      </c>
      <c r="Q42" s="100">
        <v>18612</v>
      </c>
      <c r="R42" s="100">
        <v>20</v>
      </c>
      <c r="S42" s="100">
        <v>16920</v>
      </c>
      <c r="T42" s="100">
        <v>25</v>
      </c>
      <c r="U42" s="100">
        <v>21150</v>
      </c>
      <c r="V42" s="100">
        <v>24</v>
      </c>
      <c r="W42" s="100">
        <v>20304</v>
      </c>
      <c r="X42" s="100">
        <v>16</v>
      </c>
      <c r="Y42" s="100">
        <v>13536</v>
      </c>
      <c r="Z42" s="100">
        <v>19</v>
      </c>
      <c r="AA42" s="100">
        <v>16074</v>
      </c>
      <c r="AB42" s="100">
        <v>19</v>
      </c>
      <c r="AC42" s="100">
        <v>16074</v>
      </c>
      <c r="AD42" s="100">
        <v>14</v>
      </c>
      <c r="AE42" s="100">
        <v>11844</v>
      </c>
      <c r="AF42" s="100">
        <v>18</v>
      </c>
      <c r="AG42" s="100">
        <v>15228</v>
      </c>
      <c r="AH42" s="100">
        <v>17</v>
      </c>
      <c r="AI42" s="100">
        <v>14382</v>
      </c>
      <c r="AJ42" s="100">
        <v>24</v>
      </c>
      <c r="AK42" s="100">
        <v>20304</v>
      </c>
      <c r="AL42" s="100">
        <v>22</v>
      </c>
      <c r="AM42" s="100">
        <v>18612</v>
      </c>
      <c r="AN42" s="100">
        <v>26</v>
      </c>
      <c r="AO42" s="100">
        <v>21996</v>
      </c>
      <c r="AP42" s="100">
        <v>19</v>
      </c>
      <c r="AQ42" s="100">
        <v>16074</v>
      </c>
      <c r="AR42" s="100">
        <v>20</v>
      </c>
      <c r="AS42" s="100">
        <v>16920</v>
      </c>
      <c r="AT42" s="100">
        <v>17</v>
      </c>
      <c r="AU42" s="100">
        <v>14382</v>
      </c>
      <c r="AV42" s="100">
        <v>21</v>
      </c>
      <c r="AW42" s="100">
        <v>17766</v>
      </c>
      <c r="AX42" s="100">
        <v>17</v>
      </c>
      <c r="AY42" s="100">
        <v>14382</v>
      </c>
      <c r="AZ42" s="100">
        <v>17</v>
      </c>
      <c r="BA42" s="100">
        <v>14382</v>
      </c>
      <c r="BB42" s="100">
        <v>20</v>
      </c>
      <c r="BC42" s="100">
        <v>16920</v>
      </c>
      <c r="BD42" s="100">
        <v>17</v>
      </c>
      <c r="BE42" s="100">
        <v>14382</v>
      </c>
      <c r="BF42" s="100">
        <v>15</v>
      </c>
      <c r="BG42" s="100">
        <v>12690</v>
      </c>
      <c r="BH42" s="100">
        <v>25</v>
      </c>
      <c r="BI42" s="100">
        <v>21150</v>
      </c>
      <c r="BJ42" s="100">
        <v>13</v>
      </c>
      <c r="BK42" s="100">
        <v>10998</v>
      </c>
      <c r="BL42" s="100">
        <v>16</v>
      </c>
      <c r="BM42" s="100">
        <v>13536</v>
      </c>
      <c r="BN42" s="100">
        <v>19</v>
      </c>
      <c r="BO42" s="100">
        <v>16074</v>
      </c>
      <c r="BP42" s="100">
        <v>18</v>
      </c>
      <c r="BQ42" s="100">
        <v>15228</v>
      </c>
      <c r="BR42" s="100">
        <v>17</v>
      </c>
      <c r="BS42" s="100">
        <v>14382</v>
      </c>
      <c r="BT42" s="100">
        <v>23</v>
      </c>
      <c r="BU42" s="100">
        <v>19458</v>
      </c>
      <c r="BV42" s="100">
        <v>17</v>
      </c>
      <c r="BW42" s="100">
        <v>14382</v>
      </c>
      <c r="BX42" s="100">
        <v>20</v>
      </c>
      <c r="BY42" s="100">
        <v>16920</v>
      </c>
      <c r="BZ42" s="100">
        <v>25</v>
      </c>
      <c r="CA42" s="100">
        <v>21150</v>
      </c>
      <c r="CB42" s="100">
        <v>22</v>
      </c>
      <c r="CC42" s="100">
        <v>18612</v>
      </c>
      <c r="CD42" s="100">
        <v>18</v>
      </c>
      <c r="CE42" s="100">
        <v>15228</v>
      </c>
      <c r="CF42" s="100">
        <v>25</v>
      </c>
      <c r="CG42" s="100">
        <v>21150</v>
      </c>
      <c r="CH42" s="100">
        <v>18</v>
      </c>
      <c r="CI42" s="100">
        <v>15228</v>
      </c>
      <c r="CJ42" s="100">
        <v>28</v>
      </c>
      <c r="CK42" s="100">
        <v>23688</v>
      </c>
      <c r="CL42" s="100">
        <v>23</v>
      </c>
      <c r="CM42" s="100">
        <v>19458</v>
      </c>
      <c r="CN42" s="100">
        <v>23</v>
      </c>
      <c r="CO42" s="100">
        <v>19458</v>
      </c>
      <c r="CP42" s="100">
        <v>22</v>
      </c>
      <c r="CQ42" s="100">
        <v>18612</v>
      </c>
      <c r="CR42" s="100">
        <v>15</v>
      </c>
      <c r="CS42" s="100">
        <v>12690</v>
      </c>
      <c r="CT42" s="100">
        <v>19</v>
      </c>
      <c r="CU42" s="100">
        <v>16074</v>
      </c>
    </row>
    <row r="43" spans="2:99">
      <c r="C43" s="99" t="s">
        <v>209</v>
      </c>
      <c r="D43" s="100">
        <v>24</v>
      </c>
      <c r="E43" s="100">
        <v>24537.599999999999</v>
      </c>
      <c r="F43" s="100">
        <v>12</v>
      </c>
      <c r="G43" s="100">
        <v>12268.8</v>
      </c>
      <c r="H43" s="100">
        <v>16</v>
      </c>
      <c r="I43" s="100">
        <v>16358.4</v>
      </c>
      <c r="J43" s="100">
        <v>21</v>
      </c>
      <c r="K43" s="100">
        <v>21470.399999999998</v>
      </c>
      <c r="L43" s="100">
        <v>21</v>
      </c>
      <c r="M43" s="100">
        <v>21470.399999999998</v>
      </c>
      <c r="N43" s="100">
        <v>16</v>
      </c>
      <c r="O43" s="100">
        <v>16358.4</v>
      </c>
      <c r="P43" s="100">
        <v>21</v>
      </c>
      <c r="Q43" s="100">
        <v>21470.399999999998</v>
      </c>
      <c r="R43" s="100">
        <v>22</v>
      </c>
      <c r="S43" s="100">
        <v>22492.799999999999</v>
      </c>
      <c r="T43" s="100">
        <v>23</v>
      </c>
      <c r="U43" s="100">
        <v>23515.200000000001</v>
      </c>
      <c r="V43" s="100">
        <v>23</v>
      </c>
      <c r="W43" s="100">
        <v>23515.200000000001</v>
      </c>
      <c r="X43" s="100">
        <v>16</v>
      </c>
      <c r="Y43" s="100">
        <v>16358.4</v>
      </c>
      <c r="Z43" s="100">
        <v>22</v>
      </c>
      <c r="AA43" s="100">
        <v>22492.799999999999</v>
      </c>
      <c r="AB43" s="100">
        <v>18</v>
      </c>
      <c r="AC43" s="100">
        <v>18403.2</v>
      </c>
      <c r="AD43" s="100">
        <v>14</v>
      </c>
      <c r="AE43" s="100">
        <v>14313.6</v>
      </c>
      <c r="AF43" s="100">
        <v>16</v>
      </c>
      <c r="AG43" s="100">
        <v>16358.4</v>
      </c>
      <c r="AH43" s="100">
        <v>17</v>
      </c>
      <c r="AI43" s="100">
        <v>17380.8</v>
      </c>
      <c r="AJ43" s="100">
        <v>26</v>
      </c>
      <c r="AK43" s="100">
        <v>26582.399999999998</v>
      </c>
      <c r="AL43" s="100">
        <v>21</v>
      </c>
      <c r="AM43" s="100">
        <v>21470.399999999998</v>
      </c>
      <c r="AN43" s="100">
        <v>23</v>
      </c>
      <c r="AO43" s="100">
        <v>23515.200000000001</v>
      </c>
      <c r="AP43" s="100">
        <v>18</v>
      </c>
      <c r="AQ43" s="100">
        <v>18403.2</v>
      </c>
      <c r="AR43" s="100">
        <v>23</v>
      </c>
      <c r="AS43" s="100">
        <v>23515.200000000001</v>
      </c>
      <c r="AT43" s="100">
        <v>16</v>
      </c>
      <c r="AU43" s="100">
        <v>16358.4</v>
      </c>
      <c r="AV43" s="100">
        <v>21</v>
      </c>
      <c r="AW43" s="100">
        <v>21470.399999999998</v>
      </c>
      <c r="AX43" s="100">
        <v>17</v>
      </c>
      <c r="AY43" s="100">
        <v>17380.8</v>
      </c>
      <c r="AZ43" s="100">
        <v>16</v>
      </c>
      <c r="BA43" s="100">
        <v>16358.4</v>
      </c>
      <c r="BB43" s="100">
        <v>17</v>
      </c>
      <c r="BC43" s="100">
        <v>17380.8</v>
      </c>
      <c r="BD43" s="100">
        <v>15</v>
      </c>
      <c r="BE43" s="100">
        <v>15336</v>
      </c>
      <c r="BF43" s="100">
        <v>14</v>
      </c>
      <c r="BG43" s="100">
        <v>14313.6</v>
      </c>
      <c r="BH43" s="100">
        <v>26</v>
      </c>
      <c r="BI43" s="100">
        <v>26582.399999999998</v>
      </c>
      <c r="BJ43" s="100">
        <v>12</v>
      </c>
      <c r="BK43" s="100">
        <v>12268.8</v>
      </c>
      <c r="BL43" s="100">
        <v>16</v>
      </c>
      <c r="BM43" s="100">
        <v>16358.4</v>
      </c>
      <c r="BN43" s="100">
        <v>19</v>
      </c>
      <c r="BO43" s="100">
        <v>19425.599999999999</v>
      </c>
      <c r="BP43" s="100">
        <v>16</v>
      </c>
      <c r="BQ43" s="100">
        <v>16358.4</v>
      </c>
      <c r="BR43" s="100">
        <v>19</v>
      </c>
      <c r="BS43" s="100">
        <v>19425.599999999999</v>
      </c>
      <c r="BT43" s="100">
        <v>23</v>
      </c>
      <c r="BU43" s="100">
        <v>23515.200000000001</v>
      </c>
      <c r="BV43" s="100">
        <v>17</v>
      </c>
      <c r="BW43" s="100">
        <v>17380.8</v>
      </c>
      <c r="BX43" s="100">
        <v>19</v>
      </c>
      <c r="BY43" s="100">
        <v>19425.599999999999</v>
      </c>
      <c r="BZ43" s="100">
        <v>23</v>
      </c>
      <c r="CA43" s="100">
        <v>23515.200000000001</v>
      </c>
      <c r="CB43" s="100">
        <v>25</v>
      </c>
      <c r="CC43" s="100">
        <v>25560</v>
      </c>
      <c r="CD43" s="100">
        <v>18</v>
      </c>
      <c r="CE43" s="100">
        <v>18403.2</v>
      </c>
      <c r="CF43" s="100">
        <v>25</v>
      </c>
      <c r="CG43" s="100">
        <v>25560</v>
      </c>
      <c r="CH43" s="100">
        <v>19</v>
      </c>
      <c r="CI43" s="100">
        <v>19425.599999999999</v>
      </c>
      <c r="CJ43" s="100">
        <v>25</v>
      </c>
      <c r="CK43" s="100">
        <v>25560</v>
      </c>
      <c r="CL43" s="100">
        <v>19</v>
      </c>
      <c r="CM43" s="100">
        <v>19425.599999999999</v>
      </c>
      <c r="CN43" s="100">
        <v>24</v>
      </c>
      <c r="CO43" s="100">
        <v>24537.599999999999</v>
      </c>
      <c r="CP43" s="100">
        <v>19</v>
      </c>
      <c r="CQ43" s="100">
        <v>19425.599999999999</v>
      </c>
      <c r="CR43" s="100">
        <v>15</v>
      </c>
      <c r="CS43" s="100">
        <v>15336</v>
      </c>
      <c r="CT43" s="100">
        <v>20</v>
      </c>
      <c r="CU43" s="100">
        <v>20448</v>
      </c>
    </row>
    <row r="44" spans="2:99">
      <c r="C44" s="99" t="s">
        <v>210</v>
      </c>
      <c r="D44" s="100">
        <v>23</v>
      </c>
      <c r="E44" s="100">
        <v>23515.200000000001</v>
      </c>
      <c r="F44" s="100">
        <v>13</v>
      </c>
      <c r="G44" s="100">
        <v>13291.199999999999</v>
      </c>
      <c r="H44" s="100">
        <v>15</v>
      </c>
      <c r="I44" s="100">
        <v>15336</v>
      </c>
      <c r="J44" s="100">
        <v>20</v>
      </c>
      <c r="K44" s="100">
        <v>20448</v>
      </c>
      <c r="L44" s="100">
        <v>18</v>
      </c>
      <c r="M44" s="100">
        <v>18403.2</v>
      </c>
      <c r="N44" s="100">
        <v>17</v>
      </c>
      <c r="O44" s="100">
        <v>17380.8</v>
      </c>
      <c r="P44" s="100">
        <v>22</v>
      </c>
      <c r="Q44" s="100">
        <v>22492.799999999999</v>
      </c>
      <c r="R44" s="100">
        <v>21</v>
      </c>
      <c r="S44" s="100">
        <v>21470.399999999998</v>
      </c>
      <c r="T44" s="100">
        <v>22</v>
      </c>
      <c r="U44" s="100">
        <v>22492.799999999999</v>
      </c>
      <c r="V44" s="100">
        <v>23</v>
      </c>
      <c r="W44" s="100">
        <v>23515.200000000001</v>
      </c>
      <c r="X44" s="100">
        <v>17</v>
      </c>
      <c r="Y44" s="100">
        <v>17380.8</v>
      </c>
      <c r="Z44" s="100">
        <v>20</v>
      </c>
      <c r="AA44" s="100">
        <v>20448</v>
      </c>
      <c r="AB44" s="100">
        <v>16</v>
      </c>
      <c r="AC44" s="100">
        <v>16358.4</v>
      </c>
      <c r="AD44" s="100">
        <v>14</v>
      </c>
      <c r="AE44" s="100">
        <v>14313.6</v>
      </c>
      <c r="AF44" s="100">
        <v>16</v>
      </c>
      <c r="AG44" s="100">
        <v>16358.4</v>
      </c>
      <c r="AH44" s="100">
        <v>16</v>
      </c>
      <c r="AI44" s="100">
        <v>16358.4</v>
      </c>
      <c r="AJ44" s="100">
        <v>26</v>
      </c>
      <c r="AK44" s="100">
        <v>26582.399999999998</v>
      </c>
      <c r="AL44" s="100">
        <v>22</v>
      </c>
      <c r="AM44" s="100">
        <v>22492.799999999999</v>
      </c>
      <c r="AN44" s="100">
        <v>28</v>
      </c>
      <c r="AO44" s="100">
        <v>28627.200000000001</v>
      </c>
      <c r="AP44" s="100">
        <v>18</v>
      </c>
      <c r="AQ44" s="100">
        <v>18403.2</v>
      </c>
      <c r="AR44" s="100">
        <v>24</v>
      </c>
      <c r="AS44" s="100">
        <v>24537.599999999999</v>
      </c>
      <c r="AT44" s="100">
        <v>18</v>
      </c>
      <c r="AU44" s="100">
        <v>18403.2</v>
      </c>
      <c r="AV44" s="100">
        <v>20</v>
      </c>
      <c r="AW44" s="100">
        <v>20448</v>
      </c>
      <c r="AX44" s="100">
        <v>17</v>
      </c>
      <c r="AY44" s="100">
        <v>17380.8</v>
      </c>
      <c r="AZ44" s="100">
        <v>15</v>
      </c>
      <c r="BA44" s="100">
        <v>15336</v>
      </c>
      <c r="BB44" s="100">
        <v>17</v>
      </c>
      <c r="BC44" s="100">
        <v>17380.8</v>
      </c>
      <c r="BD44" s="100">
        <v>17</v>
      </c>
      <c r="BE44" s="100">
        <v>17380.8</v>
      </c>
      <c r="BF44" s="100">
        <v>15</v>
      </c>
      <c r="BG44" s="100">
        <v>15336</v>
      </c>
      <c r="BH44" s="100">
        <v>26</v>
      </c>
      <c r="BI44" s="100">
        <v>26582.399999999998</v>
      </c>
      <c r="BJ44" s="100">
        <v>14</v>
      </c>
      <c r="BK44" s="100">
        <v>14313.6</v>
      </c>
      <c r="BL44" s="100">
        <v>13</v>
      </c>
      <c r="BM44" s="100">
        <v>13291.199999999999</v>
      </c>
      <c r="BN44" s="100">
        <v>19</v>
      </c>
      <c r="BO44" s="100">
        <v>19425.599999999999</v>
      </c>
      <c r="BP44" s="100">
        <v>18</v>
      </c>
      <c r="BQ44" s="100">
        <v>18403.2</v>
      </c>
      <c r="BR44" s="100">
        <v>17</v>
      </c>
      <c r="BS44" s="100">
        <v>17380.8</v>
      </c>
      <c r="BT44" s="100">
        <v>22</v>
      </c>
      <c r="BU44" s="100">
        <v>22492.799999999999</v>
      </c>
      <c r="BV44" s="100">
        <v>15</v>
      </c>
      <c r="BW44" s="100">
        <v>15336</v>
      </c>
      <c r="BX44" s="100">
        <v>18</v>
      </c>
      <c r="BY44" s="100">
        <v>18403.2</v>
      </c>
      <c r="BZ44" s="100">
        <v>22</v>
      </c>
      <c r="CA44" s="100">
        <v>22492.799999999999</v>
      </c>
      <c r="CB44" s="100">
        <v>24</v>
      </c>
      <c r="CC44" s="100">
        <v>24537.599999999999</v>
      </c>
      <c r="CD44" s="100">
        <v>16</v>
      </c>
      <c r="CE44" s="100">
        <v>16358.4</v>
      </c>
      <c r="CF44" s="100">
        <v>27</v>
      </c>
      <c r="CG44" s="100">
        <v>27604.799999999999</v>
      </c>
      <c r="CH44" s="100">
        <v>17</v>
      </c>
      <c r="CI44" s="100">
        <v>17380.8</v>
      </c>
      <c r="CJ44" s="100">
        <v>26</v>
      </c>
      <c r="CK44" s="100">
        <v>26582.399999999998</v>
      </c>
      <c r="CL44" s="100">
        <v>19</v>
      </c>
      <c r="CM44" s="100">
        <v>19425.599999999999</v>
      </c>
      <c r="CN44" s="100">
        <v>22</v>
      </c>
      <c r="CO44" s="100">
        <v>22492.799999999999</v>
      </c>
      <c r="CP44" s="100">
        <v>19</v>
      </c>
      <c r="CQ44" s="100">
        <v>19425.599999999999</v>
      </c>
      <c r="CR44" s="100">
        <v>15</v>
      </c>
      <c r="CS44" s="100">
        <v>15336</v>
      </c>
      <c r="CT44" s="100">
        <v>21</v>
      </c>
      <c r="CU44" s="100">
        <v>21470.399999999998</v>
      </c>
    </row>
    <row r="45" spans="2:99">
      <c r="C45" s="99" t="s">
        <v>211</v>
      </c>
      <c r="D45" s="100">
        <v>22</v>
      </c>
      <c r="E45" s="100">
        <v>27482.400000000001</v>
      </c>
      <c r="F45" s="100">
        <v>14</v>
      </c>
      <c r="G45" s="100">
        <v>17488.8</v>
      </c>
      <c r="H45" s="100">
        <v>15</v>
      </c>
      <c r="I45" s="100">
        <v>18738</v>
      </c>
      <c r="J45" s="100">
        <v>18</v>
      </c>
      <c r="K45" s="100">
        <v>22485.600000000002</v>
      </c>
      <c r="L45" s="100">
        <v>21</v>
      </c>
      <c r="M45" s="100">
        <v>26233.200000000001</v>
      </c>
      <c r="N45" s="100">
        <v>15</v>
      </c>
      <c r="O45" s="100">
        <v>18738</v>
      </c>
      <c r="P45" s="100">
        <v>19</v>
      </c>
      <c r="Q45" s="100">
        <v>23734.799999999999</v>
      </c>
      <c r="R45" s="100">
        <v>19</v>
      </c>
      <c r="S45" s="100">
        <v>23734.799999999999</v>
      </c>
      <c r="T45" s="100">
        <v>23</v>
      </c>
      <c r="U45" s="100">
        <v>28731.600000000002</v>
      </c>
      <c r="V45" s="100">
        <v>21</v>
      </c>
      <c r="W45" s="100">
        <v>26233.200000000001</v>
      </c>
      <c r="X45" s="100">
        <v>15</v>
      </c>
      <c r="Y45" s="100">
        <v>18738</v>
      </c>
      <c r="Z45" s="100">
        <v>19</v>
      </c>
      <c r="AA45" s="100">
        <v>23734.799999999999</v>
      </c>
      <c r="AB45" s="100">
        <v>15</v>
      </c>
      <c r="AC45" s="100">
        <v>18738</v>
      </c>
      <c r="AD45" s="100">
        <v>15</v>
      </c>
      <c r="AE45" s="100">
        <v>18738</v>
      </c>
      <c r="AF45" s="100">
        <v>17</v>
      </c>
      <c r="AG45" s="100">
        <v>21236.400000000001</v>
      </c>
      <c r="AH45" s="100">
        <v>17</v>
      </c>
      <c r="AI45" s="100">
        <v>21236.400000000001</v>
      </c>
      <c r="AJ45" s="100">
        <v>24</v>
      </c>
      <c r="AK45" s="100">
        <v>29980.800000000003</v>
      </c>
      <c r="AL45" s="100">
        <v>21</v>
      </c>
      <c r="AM45" s="100">
        <v>26233.200000000001</v>
      </c>
      <c r="AN45" s="100">
        <v>24</v>
      </c>
      <c r="AO45" s="100">
        <v>29980.800000000003</v>
      </c>
      <c r="AP45" s="100">
        <v>16</v>
      </c>
      <c r="AQ45" s="100">
        <v>19987.2</v>
      </c>
      <c r="AR45" s="100">
        <v>20</v>
      </c>
      <c r="AS45" s="100">
        <v>24984</v>
      </c>
      <c r="AT45" s="100">
        <v>19</v>
      </c>
      <c r="AU45" s="100">
        <v>23734.799999999999</v>
      </c>
      <c r="AV45" s="100">
        <v>21</v>
      </c>
      <c r="AW45" s="100">
        <v>26233.200000000001</v>
      </c>
      <c r="AX45" s="100">
        <v>17</v>
      </c>
      <c r="AY45" s="100">
        <v>21236.400000000001</v>
      </c>
      <c r="AZ45" s="100">
        <v>14</v>
      </c>
      <c r="BA45" s="100">
        <v>17488.8</v>
      </c>
      <c r="BB45" s="100">
        <v>18</v>
      </c>
      <c r="BC45" s="100">
        <v>22485.600000000002</v>
      </c>
      <c r="BD45" s="100">
        <v>15</v>
      </c>
      <c r="BE45" s="100">
        <v>18738</v>
      </c>
      <c r="BF45" s="100">
        <v>15</v>
      </c>
      <c r="BG45" s="100">
        <v>18738</v>
      </c>
      <c r="BH45" s="100">
        <v>25</v>
      </c>
      <c r="BI45" s="100">
        <v>31230</v>
      </c>
      <c r="BJ45" s="100">
        <v>12</v>
      </c>
      <c r="BK45" s="100">
        <v>14990.400000000001</v>
      </c>
      <c r="BL45" s="100">
        <v>16</v>
      </c>
      <c r="BM45" s="100">
        <v>19987.2</v>
      </c>
      <c r="BN45" s="100">
        <v>18</v>
      </c>
      <c r="BO45" s="100">
        <v>22485.600000000002</v>
      </c>
      <c r="BP45" s="100">
        <v>17</v>
      </c>
      <c r="BQ45" s="100">
        <v>21236.400000000001</v>
      </c>
      <c r="BR45" s="100">
        <v>19</v>
      </c>
      <c r="BS45" s="100">
        <v>23734.799999999999</v>
      </c>
      <c r="BT45" s="100">
        <v>20</v>
      </c>
      <c r="BU45" s="100">
        <v>24984</v>
      </c>
      <c r="BV45" s="100">
        <v>14</v>
      </c>
      <c r="BW45" s="100">
        <v>17488.8</v>
      </c>
      <c r="BX45" s="100">
        <v>18</v>
      </c>
      <c r="BY45" s="100">
        <v>22485.600000000002</v>
      </c>
      <c r="BZ45" s="100">
        <v>23</v>
      </c>
      <c r="CA45" s="100">
        <v>28731.600000000002</v>
      </c>
      <c r="CB45" s="100">
        <v>25</v>
      </c>
      <c r="CC45" s="100">
        <v>31230</v>
      </c>
      <c r="CD45" s="100">
        <v>16</v>
      </c>
      <c r="CE45" s="100">
        <v>19987.2</v>
      </c>
      <c r="CF45" s="100">
        <v>24</v>
      </c>
      <c r="CG45" s="100">
        <v>29980.800000000003</v>
      </c>
      <c r="CH45" s="100">
        <v>19</v>
      </c>
      <c r="CI45" s="100">
        <v>23734.799999999999</v>
      </c>
      <c r="CJ45" s="100">
        <v>25</v>
      </c>
      <c r="CK45" s="100">
        <v>31230</v>
      </c>
      <c r="CL45" s="100">
        <v>22</v>
      </c>
      <c r="CM45" s="100">
        <v>27482.400000000001</v>
      </c>
      <c r="CN45" s="100">
        <v>22</v>
      </c>
      <c r="CO45" s="100">
        <v>27482.400000000001</v>
      </c>
      <c r="CP45" s="100">
        <v>20</v>
      </c>
      <c r="CQ45" s="100">
        <v>24984</v>
      </c>
      <c r="CR45" s="100">
        <v>15</v>
      </c>
      <c r="CS45" s="100">
        <v>18738</v>
      </c>
      <c r="CT45" s="100">
        <v>19</v>
      </c>
      <c r="CU45" s="100">
        <v>23734.799999999999</v>
      </c>
    </row>
    <row r="46" spans="2:99">
      <c r="C46" s="99" t="s">
        <v>212</v>
      </c>
      <c r="D46" s="100">
        <v>22</v>
      </c>
      <c r="E46" s="100">
        <v>26664</v>
      </c>
      <c r="F46" s="100">
        <v>14</v>
      </c>
      <c r="G46" s="100">
        <v>16968</v>
      </c>
      <c r="H46" s="100">
        <v>15</v>
      </c>
      <c r="I46" s="100">
        <v>18180</v>
      </c>
      <c r="J46" s="100">
        <v>19</v>
      </c>
      <c r="K46" s="100">
        <v>23028</v>
      </c>
      <c r="L46" s="100">
        <v>19</v>
      </c>
      <c r="M46" s="100">
        <v>23028</v>
      </c>
      <c r="N46" s="100">
        <v>15</v>
      </c>
      <c r="O46" s="100">
        <v>18180</v>
      </c>
      <c r="P46" s="100">
        <v>19</v>
      </c>
      <c r="Q46" s="100">
        <v>23028</v>
      </c>
      <c r="R46" s="100">
        <v>18</v>
      </c>
      <c r="S46" s="100">
        <v>21816</v>
      </c>
      <c r="T46" s="100">
        <v>23</v>
      </c>
      <c r="U46" s="100">
        <v>27876</v>
      </c>
      <c r="V46" s="100">
        <v>24</v>
      </c>
      <c r="W46" s="100">
        <v>29088</v>
      </c>
      <c r="X46" s="100">
        <v>15</v>
      </c>
      <c r="Y46" s="100">
        <v>18180</v>
      </c>
      <c r="Z46" s="100">
        <v>18</v>
      </c>
      <c r="AA46" s="100">
        <v>21816</v>
      </c>
      <c r="AB46" s="100">
        <v>18</v>
      </c>
      <c r="AC46" s="100">
        <v>21816</v>
      </c>
      <c r="AD46" s="100">
        <v>13</v>
      </c>
      <c r="AE46" s="100">
        <v>15756</v>
      </c>
      <c r="AF46" s="100">
        <v>17</v>
      </c>
      <c r="AG46" s="100">
        <v>20604</v>
      </c>
      <c r="AH46" s="100">
        <v>16</v>
      </c>
      <c r="AI46" s="100">
        <v>19392</v>
      </c>
      <c r="AJ46" s="100">
        <v>26</v>
      </c>
      <c r="AK46" s="100">
        <v>31512</v>
      </c>
      <c r="AL46" s="100">
        <v>20</v>
      </c>
      <c r="AM46" s="100">
        <v>24240</v>
      </c>
      <c r="AN46" s="100">
        <v>26</v>
      </c>
      <c r="AO46" s="100">
        <v>31512</v>
      </c>
      <c r="AP46" s="100">
        <v>16</v>
      </c>
      <c r="AQ46" s="100">
        <v>19392</v>
      </c>
      <c r="AR46" s="100">
        <v>22</v>
      </c>
      <c r="AS46" s="100">
        <v>26664</v>
      </c>
      <c r="AT46" s="100">
        <v>17</v>
      </c>
      <c r="AU46" s="100">
        <v>20604</v>
      </c>
      <c r="AV46" s="100">
        <v>22</v>
      </c>
      <c r="AW46" s="100">
        <v>26664</v>
      </c>
      <c r="AX46" s="100">
        <v>14</v>
      </c>
      <c r="AY46" s="100">
        <v>16968</v>
      </c>
      <c r="AZ46" s="100">
        <v>15</v>
      </c>
      <c r="BA46" s="100">
        <v>18180</v>
      </c>
      <c r="BB46" s="100">
        <v>17</v>
      </c>
      <c r="BC46" s="100">
        <v>20604</v>
      </c>
      <c r="BD46" s="100">
        <v>16</v>
      </c>
      <c r="BE46" s="100">
        <v>19392</v>
      </c>
      <c r="BF46" s="100">
        <v>14</v>
      </c>
      <c r="BG46" s="100">
        <v>16968</v>
      </c>
      <c r="BH46" s="100">
        <v>26</v>
      </c>
      <c r="BI46" s="100">
        <v>31512</v>
      </c>
      <c r="BJ46" s="100">
        <v>13</v>
      </c>
      <c r="BK46" s="100">
        <v>15756</v>
      </c>
      <c r="BL46" s="100">
        <v>13</v>
      </c>
      <c r="BM46" s="100">
        <v>15756</v>
      </c>
      <c r="BN46" s="100">
        <v>18</v>
      </c>
      <c r="BO46" s="100">
        <v>21816</v>
      </c>
      <c r="BP46" s="100">
        <v>18</v>
      </c>
      <c r="BQ46" s="100">
        <v>21816</v>
      </c>
      <c r="BR46" s="100">
        <v>17</v>
      </c>
      <c r="BS46" s="100">
        <v>20604</v>
      </c>
      <c r="BT46" s="100">
        <v>22</v>
      </c>
      <c r="BU46" s="100">
        <v>26664</v>
      </c>
      <c r="BV46" s="100">
        <v>17</v>
      </c>
      <c r="BW46" s="100">
        <v>20604</v>
      </c>
      <c r="BX46" s="100">
        <v>18</v>
      </c>
      <c r="BY46" s="100">
        <v>21816</v>
      </c>
      <c r="BZ46" s="100">
        <v>21</v>
      </c>
      <c r="CA46" s="100">
        <v>25452</v>
      </c>
      <c r="CB46" s="100">
        <v>24</v>
      </c>
      <c r="CC46" s="100">
        <v>29088</v>
      </c>
      <c r="CD46" s="100">
        <v>19</v>
      </c>
      <c r="CE46" s="100">
        <v>23028</v>
      </c>
      <c r="CF46" s="100">
        <v>24</v>
      </c>
      <c r="CG46" s="100">
        <v>29088</v>
      </c>
      <c r="CH46" s="100">
        <v>17</v>
      </c>
      <c r="CI46" s="100">
        <v>20604</v>
      </c>
      <c r="CJ46" s="100">
        <v>26</v>
      </c>
      <c r="CK46" s="100">
        <v>31512</v>
      </c>
      <c r="CL46" s="100">
        <v>22</v>
      </c>
      <c r="CM46" s="100">
        <v>26664</v>
      </c>
      <c r="CN46" s="100">
        <v>22</v>
      </c>
      <c r="CO46" s="100">
        <v>26664</v>
      </c>
      <c r="CP46" s="100">
        <v>21</v>
      </c>
      <c r="CQ46" s="100">
        <v>25452</v>
      </c>
      <c r="CR46" s="100">
        <v>13</v>
      </c>
      <c r="CS46" s="100">
        <v>15756</v>
      </c>
      <c r="CT46" s="100">
        <v>20</v>
      </c>
      <c r="CU46" s="100">
        <v>24240</v>
      </c>
    </row>
    <row r="47" spans="2:99">
      <c r="C47" s="99" t="s">
        <v>213</v>
      </c>
      <c r="D47" s="100">
        <v>21</v>
      </c>
      <c r="E47" s="100">
        <v>32079.599999999999</v>
      </c>
      <c r="F47" s="100">
        <v>14</v>
      </c>
      <c r="G47" s="100">
        <v>21386.399999999998</v>
      </c>
      <c r="H47" s="100">
        <v>14</v>
      </c>
      <c r="I47" s="100">
        <v>21386.399999999998</v>
      </c>
      <c r="J47" s="100">
        <v>17</v>
      </c>
      <c r="K47" s="100">
        <v>25969.199999999997</v>
      </c>
      <c r="L47" s="100">
        <v>17</v>
      </c>
      <c r="M47" s="100">
        <v>25969.199999999997</v>
      </c>
      <c r="N47" s="100">
        <v>15</v>
      </c>
      <c r="O47" s="100">
        <v>22914</v>
      </c>
      <c r="P47" s="100">
        <v>19</v>
      </c>
      <c r="Q47" s="100">
        <v>29024.399999999998</v>
      </c>
      <c r="R47" s="100">
        <v>20</v>
      </c>
      <c r="S47" s="100">
        <v>30552</v>
      </c>
      <c r="T47" s="100">
        <v>22</v>
      </c>
      <c r="U47" s="100">
        <v>33607.199999999997</v>
      </c>
      <c r="V47" s="100">
        <v>22</v>
      </c>
      <c r="W47" s="100">
        <v>33607.199999999997</v>
      </c>
      <c r="X47" s="100">
        <v>15</v>
      </c>
      <c r="Y47" s="100">
        <v>22914</v>
      </c>
      <c r="Z47" s="100">
        <v>20</v>
      </c>
      <c r="AA47" s="100">
        <v>30552</v>
      </c>
      <c r="AB47" s="100">
        <v>16</v>
      </c>
      <c r="AC47" s="100">
        <v>24441.599999999999</v>
      </c>
      <c r="AD47" s="100">
        <v>14</v>
      </c>
      <c r="AE47" s="100">
        <v>21386.399999999998</v>
      </c>
      <c r="AF47" s="100">
        <v>16</v>
      </c>
      <c r="AG47" s="100">
        <v>24441.599999999999</v>
      </c>
      <c r="AH47" s="100">
        <v>15</v>
      </c>
      <c r="AI47" s="100">
        <v>22914</v>
      </c>
      <c r="AJ47" s="100">
        <v>26</v>
      </c>
      <c r="AK47" s="100">
        <v>39717.599999999999</v>
      </c>
      <c r="AL47" s="100">
        <v>22</v>
      </c>
      <c r="AM47" s="100">
        <v>33607.199999999997</v>
      </c>
      <c r="AN47" s="100">
        <v>22</v>
      </c>
      <c r="AO47" s="100">
        <v>33607.199999999997</v>
      </c>
      <c r="AP47" s="100">
        <v>19</v>
      </c>
      <c r="AQ47" s="100">
        <v>29024.399999999998</v>
      </c>
      <c r="AR47" s="100">
        <v>20</v>
      </c>
      <c r="AS47" s="100">
        <v>30552</v>
      </c>
      <c r="AT47" s="100">
        <v>16</v>
      </c>
      <c r="AU47" s="100">
        <v>24441.599999999999</v>
      </c>
      <c r="AV47" s="100">
        <v>20</v>
      </c>
      <c r="AW47" s="100">
        <v>30552</v>
      </c>
      <c r="AX47" s="100">
        <v>17</v>
      </c>
      <c r="AY47" s="100">
        <v>25969.199999999997</v>
      </c>
      <c r="AZ47" s="100">
        <v>16</v>
      </c>
      <c r="BA47" s="100">
        <v>24441.599999999999</v>
      </c>
      <c r="BB47" s="100">
        <v>16</v>
      </c>
      <c r="BC47" s="100">
        <v>24441.599999999999</v>
      </c>
      <c r="BD47" s="100">
        <v>17</v>
      </c>
      <c r="BE47" s="100">
        <v>25969.199999999997</v>
      </c>
      <c r="BF47" s="100">
        <v>14</v>
      </c>
      <c r="BG47" s="100">
        <v>21386.399999999998</v>
      </c>
      <c r="BH47" s="100">
        <v>25</v>
      </c>
      <c r="BI47" s="100">
        <v>38190</v>
      </c>
      <c r="BJ47" s="100">
        <v>13</v>
      </c>
      <c r="BK47" s="100">
        <v>19858.8</v>
      </c>
      <c r="BL47" s="100">
        <v>14</v>
      </c>
      <c r="BM47" s="100">
        <v>21386.399999999998</v>
      </c>
      <c r="BN47" s="100">
        <v>18</v>
      </c>
      <c r="BO47" s="100">
        <v>27496.799999999999</v>
      </c>
      <c r="BP47" s="100">
        <v>15</v>
      </c>
      <c r="BQ47" s="100">
        <v>22914</v>
      </c>
      <c r="BR47" s="100">
        <v>16</v>
      </c>
      <c r="BS47" s="100">
        <v>24441.599999999999</v>
      </c>
      <c r="BT47" s="100">
        <v>21</v>
      </c>
      <c r="BU47" s="100">
        <v>32079.599999999999</v>
      </c>
      <c r="BV47" s="100">
        <v>16</v>
      </c>
      <c r="BW47" s="100">
        <v>24441.599999999999</v>
      </c>
      <c r="BX47" s="100">
        <v>17</v>
      </c>
      <c r="BY47" s="100">
        <v>25969.199999999997</v>
      </c>
      <c r="BZ47" s="100">
        <v>24</v>
      </c>
      <c r="CA47" s="100">
        <v>36662.399999999994</v>
      </c>
      <c r="CB47" s="100">
        <v>24</v>
      </c>
      <c r="CC47" s="100">
        <v>36662.399999999994</v>
      </c>
      <c r="CD47" s="100">
        <v>15</v>
      </c>
      <c r="CE47" s="100">
        <v>22914</v>
      </c>
      <c r="CF47" s="100">
        <v>25</v>
      </c>
      <c r="CG47" s="100">
        <v>38190</v>
      </c>
      <c r="CH47" s="100">
        <v>18</v>
      </c>
      <c r="CI47" s="100">
        <v>27496.799999999999</v>
      </c>
      <c r="CJ47" s="100">
        <v>26</v>
      </c>
      <c r="CK47" s="100">
        <v>39717.599999999999</v>
      </c>
      <c r="CL47" s="100">
        <v>21</v>
      </c>
      <c r="CM47" s="100">
        <v>32079.599999999999</v>
      </c>
      <c r="CN47" s="100">
        <v>23</v>
      </c>
      <c r="CO47" s="100">
        <v>35134.799999999996</v>
      </c>
      <c r="CP47" s="100">
        <v>21</v>
      </c>
      <c r="CQ47" s="100">
        <v>32079.599999999999</v>
      </c>
      <c r="CR47" s="100">
        <v>14</v>
      </c>
      <c r="CS47" s="100">
        <v>21386.399999999998</v>
      </c>
      <c r="CT47" s="100">
        <v>19</v>
      </c>
      <c r="CU47" s="100">
        <v>29024.399999999998</v>
      </c>
    </row>
    <row r="48" spans="2:99">
      <c r="C48" s="99" t="s">
        <v>214</v>
      </c>
      <c r="D48" s="100">
        <v>22</v>
      </c>
      <c r="E48" s="100">
        <v>19087.2</v>
      </c>
      <c r="F48" s="100">
        <v>14</v>
      </c>
      <c r="G48" s="100">
        <v>12146.4</v>
      </c>
      <c r="H48" s="100">
        <v>13</v>
      </c>
      <c r="I48" s="100">
        <v>11278.800000000001</v>
      </c>
      <c r="J48" s="100">
        <v>21</v>
      </c>
      <c r="K48" s="100">
        <v>18219.600000000002</v>
      </c>
      <c r="L48" s="100">
        <v>21</v>
      </c>
      <c r="M48" s="100">
        <v>18219.600000000002</v>
      </c>
      <c r="N48" s="100">
        <v>15</v>
      </c>
      <c r="O48" s="100">
        <v>13014</v>
      </c>
      <c r="P48" s="100">
        <v>21</v>
      </c>
      <c r="Q48" s="100">
        <v>18219.600000000002</v>
      </c>
      <c r="R48" s="100">
        <v>20</v>
      </c>
      <c r="S48" s="100">
        <v>17352</v>
      </c>
      <c r="T48" s="100">
        <v>21</v>
      </c>
      <c r="U48" s="100">
        <v>18219.600000000002</v>
      </c>
      <c r="V48" s="100">
        <v>23</v>
      </c>
      <c r="W48" s="100">
        <v>19954.8</v>
      </c>
      <c r="X48" s="100">
        <v>18</v>
      </c>
      <c r="Y48" s="100">
        <v>15616.800000000001</v>
      </c>
      <c r="Z48" s="100">
        <v>22</v>
      </c>
      <c r="AA48" s="100">
        <v>19087.2</v>
      </c>
      <c r="AB48" s="100">
        <v>18</v>
      </c>
      <c r="AC48" s="100">
        <v>15616.800000000001</v>
      </c>
      <c r="AD48" s="100">
        <v>14</v>
      </c>
      <c r="AE48" s="100">
        <v>12146.4</v>
      </c>
      <c r="AF48" s="100">
        <v>18</v>
      </c>
      <c r="AG48" s="100">
        <v>15616.800000000001</v>
      </c>
      <c r="AH48" s="100">
        <v>15</v>
      </c>
      <c r="AI48" s="100">
        <v>13014</v>
      </c>
      <c r="AJ48" s="100">
        <v>24</v>
      </c>
      <c r="AK48" s="100">
        <v>20822.400000000001</v>
      </c>
      <c r="AL48" s="100">
        <v>22</v>
      </c>
      <c r="AM48" s="100">
        <v>19087.2</v>
      </c>
      <c r="AN48" s="100">
        <v>27</v>
      </c>
      <c r="AO48" s="100">
        <v>23425.200000000001</v>
      </c>
      <c r="AP48" s="100">
        <v>19</v>
      </c>
      <c r="AQ48" s="100">
        <v>16484.400000000001</v>
      </c>
      <c r="AR48" s="100">
        <v>21</v>
      </c>
      <c r="AS48" s="100">
        <v>18219.600000000002</v>
      </c>
      <c r="AT48" s="100">
        <v>17</v>
      </c>
      <c r="AU48" s="100">
        <v>14749.2</v>
      </c>
      <c r="AV48" s="100">
        <v>19</v>
      </c>
      <c r="AW48" s="100">
        <v>16484.400000000001</v>
      </c>
      <c r="AX48" s="100">
        <v>16</v>
      </c>
      <c r="AY48" s="100">
        <v>13881.6</v>
      </c>
      <c r="AZ48" s="100">
        <v>14</v>
      </c>
      <c r="BA48" s="100">
        <v>12146.4</v>
      </c>
      <c r="BB48" s="100">
        <v>18</v>
      </c>
      <c r="BC48" s="100">
        <v>15616.800000000001</v>
      </c>
      <c r="BD48" s="100">
        <v>17</v>
      </c>
      <c r="BE48" s="100">
        <v>14749.2</v>
      </c>
      <c r="BF48" s="100">
        <v>15</v>
      </c>
      <c r="BG48" s="100">
        <v>13014</v>
      </c>
      <c r="BH48" s="100">
        <v>25</v>
      </c>
      <c r="BI48" s="100">
        <v>21690</v>
      </c>
      <c r="BJ48" s="100">
        <v>14</v>
      </c>
      <c r="BK48" s="100">
        <v>12146.4</v>
      </c>
      <c r="BL48" s="100">
        <v>14</v>
      </c>
      <c r="BM48" s="100">
        <v>12146.4</v>
      </c>
      <c r="BN48" s="100">
        <v>18</v>
      </c>
      <c r="BO48" s="100">
        <v>15616.800000000001</v>
      </c>
      <c r="BP48" s="100">
        <v>18</v>
      </c>
      <c r="BQ48" s="100">
        <v>15616.800000000001</v>
      </c>
      <c r="BR48" s="100">
        <v>19</v>
      </c>
      <c r="BS48" s="100">
        <v>16484.400000000001</v>
      </c>
      <c r="BT48" s="100">
        <v>23</v>
      </c>
      <c r="BU48" s="100">
        <v>19954.8</v>
      </c>
      <c r="BV48" s="100">
        <v>17</v>
      </c>
      <c r="BW48" s="100">
        <v>14749.2</v>
      </c>
      <c r="BX48" s="100">
        <v>18</v>
      </c>
      <c r="BY48" s="100">
        <v>15616.800000000001</v>
      </c>
      <c r="BZ48" s="100">
        <v>25</v>
      </c>
      <c r="CA48" s="100">
        <v>21690</v>
      </c>
      <c r="CB48" s="100">
        <v>25</v>
      </c>
      <c r="CC48" s="100">
        <v>21690</v>
      </c>
      <c r="CD48" s="100">
        <v>16</v>
      </c>
      <c r="CE48" s="100">
        <v>13881.6</v>
      </c>
      <c r="CF48" s="100">
        <v>28</v>
      </c>
      <c r="CG48" s="100">
        <v>24292.799999999999</v>
      </c>
      <c r="CH48" s="100">
        <v>20</v>
      </c>
      <c r="CI48" s="100">
        <v>17352</v>
      </c>
      <c r="CJ48" s="100">
        <v>26</v>
      </c>
      <c r="CK48" s="100">
        <v>22557.600000000002</v>
      </c>
      <c r="CL48" s="100">
        <v>20</v>
      </c>
      <c r="CM48" s="100">
        <v>17352</v>
      </c>
      <c r="CN48" s="100">
        <v>21</v>
      </c>
      <c r="CO48" s="100">
        <v>18219.600000000002</v>
      </c>
      <c r="CP48" s="100">
        <v>19</v>
      </c>
      <c r="CQ48" s="100">
        <v>16484.400000000001</v>
      </c>
      <c r="CR48" s="100">
        <v>14</v>
      </c>
      <c r="CS48" s="100">
        <v>12146.4</v>
      </c>
      <c r="CT48" s="100">
        <v>21</v>
      </c>
      <c r="CU48" s="100">
        <v>18219.600000000002</v>
      </c>
    </row>
    <row r="49" spans="2:99">
      <c r="B49" s="99" t="s">
        <v>129</v>
      </c>
      <c r="C49" s="99" t="s">
        <v>215</v>
      </c>
      <c r="D49" s="100">
        <v>6.5401408083449901</v>
      </c>
      <c r="E49" s="100">
        <v>6443.3467243814839</v>
      </c>
      <c r="F49" s="100">
        <v>3.954925774280472</v>
      </c>
      <c r="G49" s="100">
        <v>3896.3928728211208</v>
      </c>
      <c r="H49" s="100">
        <v>6.373395645126104</v>
      </c>
      <c r="I49" s="100">
        <v>6279.069389578237</v>
      </c>
      <c r="J49" s="100">
        <v>7.1496303169037363</v>
      </c>
      <c r="K49" s="100">
        <v>7043.8157882135602</v>
      </c>
      <c r="L49" s="100">
        <v>11.690714942250134</v>
      </c>
      <c r="M49" s="100">
        <v>11517.692361104831</v>
      </c>
      <c r="N49" s="100">
        <v>14.0524396725079</v>
      </c>
      <c r="O49" s="100">
        <v>13844.463565354781</v>
      </c>
      <c r="P49" s="100">
        <v>12.545159608848856</v>
      </c>
      <c r="Q49" s="100">
        <v>12359.491246637892</v>
      </c>
      <c r="R49" s="100">
        <v>15.72793397256163</v>
      </c>
      <c r="S49" s="100">
        <v>15495.160549767716</v>
      </c>
      <c r="T49" s="100">
        <v>9.6142932724437511</v>
      </c>
      <c r="U49" s="100">
        <v>9472.0017320115821</v>
      </c>
      <c r="V49" s="100">
        <v>16.058118845474056</v>
      </c>
      <c r="W49" s="100">
        <v>15820.458686561038</v>
      </c>
      <c r="X49" s="100">
        <v>14.706205681960865</v>
      </c>
      <c r="Y49" s="100">
        <v>14488.553837867843</v>
      </c>
      <c r="Z49" s="100">
        <v>16</v>
      </c>
      <c r="AA49" s="100">
        <v>15763.199999999999</v>
      </c>
      <c r="AB49" s="100">
        <v>18.621604289466966</v>
      </c>
      <c r="AC49" s="100">
        <v>18346.004545982854</v>
      </c>
      <c r="AD49" s="100">
        <v>12.540872368930785</v>
      </c>
      <c r="AE49" s="100">
        <v>12355.267457870608</v>
      </c>
      <c r="AF49" s="100">
        <v>14.692685735575539</v>
      </c>
      <c r="AG49" s="100">
        <v>14475.23398668902</v>
      </c>
      <c r="AH49" s="100">
        <v>16.681186618687693</v>
      </c>
      <c r="AI49" s="100">
        <v>16434.305056731115</v>
      </c>
      <c r="AJ49" s="100">
        <v>19.849719008264461</v>
      </c>
      <c r="AK49" s="100">
        <v>19555.943166942146</v>
      </c>
      <c r="AL49" s="100">
        <v>15.655075555555555</v>
      </c>
      <c r="AM49" s="100">
        <v>15423.380437333331</v>
      </c>
      <c r="AN49" s="100">
        <v>15.668276934678104</v>
      </c>
      <c r="AO49" s="100">
        <v>15436.386436044868</v>
      </c>
      <c r="AP49" s="100">
        <v>12</v>
      </c>
      <c r="AQ49" s="100">
        <v>11822.4</v>
      </c>
      <c r="AR49" s="100">
        <v>16</v>
      </c>
      <c r="AS49" s="100">
        <v>15763.199999999999</v>
      </c>
      <c r="AT49" s="100">
        <v>13.513047748315707</v>
      </c>
      <c r="AU49" s="100">
        <v>13313.054641640632</v>
      </c>
      <c r="AV49" s="100">
        <v>14.498788265306123</v>
      </c>
      <c r="AW49" s="100">
        <v>14284.206198979591</v>
      </c>
      <c r="AX49" s="100">
        <v>18.918135929186494</v>
      </c>
      <c r="AY49" s="100">
        <v>18638.147517434532</v>
      </c>
      <c r="AZ49" s="100">
        <v>14.86533120107735</v>
      </c>
      <c r="BA49" s="100">
        <v>14645.324299301405</v>
      </c>
      <c r="BB49" s="100">
        <v>12</v>
      </c>
      <c r="BC49" s="100">
        <v>11822.4</v>
      </c>
      <c r="BD49" s="100">
        <v>12.683431952662723</v>
      </c>
      <c r="BE49" s="100">
        <v>12495.717159763313</v>
      </c>
      <c r="BF49" s="100">
        <v>10.443984358991873</v>
      </c>
      <c r="BG49" s="100">
        <v>10289.413390478792</v>
      </c>
      <c r="BH49" s="100">
        <v>14.47861506074295</v>
      </c>
      <c r="BI49" s="100">
        <v>14264.331557843952</v>
      </c>
      <c r="BJ49" s="100">
        <v>13.800403893864598</v>
      </c>
      <c r="BK49" s="100">
        <v>13596.157916235401</v>
      </c>
      <c r="BL49" s="100">
        <v>14.720382411706964</v>
      </c>
      <c r="BM49" s="100">
        <v>14502.520752013701</v>
      </c>
      <c r="BN49" s="100">
        <v>17.038085327783559</v>
      </c>
      <c r="BO49" s="100">
        <v>16785.921664932361</v>
      </c>
      <c r="BP49" s="100">
        <v>9.6179012345679009</v>
      </c>
      <c r="BQ49" s="100">
        <v>9475.5562962962958</v>
      </c>
      <c r="BR49" s="100">
        <v>14.580118443067207</v>
      </c>
      <c r="BS49" s="100">
        <v>14364.332690109812</v>
      </c>
      <c r="BT49" s="100">
        <v>13.832694987345178</v>
      </c>
      <c r="BU49" s="100">
        <v>13627.971101532468</v>
      </c>
      <c r="BV49" s="100">
        <v>14</v>
      </c>
      <c r="BW49" s="100">
        <v>13792.8</v>
      </c>
      <c r="BX49" s="100">
        <v>10.338699991420974</v>
      </c>
      <c r="BY49" s="100">
        <v>10185.687231547943</v>
      </c>
      <c r="BZ49" s="100">
        <v>14</v>
      </c>
      <c r="CA49" s="100">
        <v>13792.8</v>
      </c>
      <c r="CB49" s="100">
        <v>12.602477044751325</v>
      </c>
      <c r="CC49" s="100">
        <v>12415.960384489004</v>
      </c>
      <c r="CD49" s="100">
        <v>9.6295326197217221</v>
      </c>
      <c r="CE49" s="100">
        <v>9487.0155369498407</v>
      </c>
      <c r="CF49" s="100">
        <v>16.777154899140356</v>
      </c>
      <c r="CG49" s="100">
        <v>16528.853006633079</v>
      </c>
      <c r="CH49" s="100">
        <v>14.045828893996754</v>
      </c>
      <c r="CI49" s="100">
        <v>13837.950626365602</v>
      </c>
      <c r="CJ49" s="100">
        <v>18.56458613810792</v>
      </c>
      <c r="CK49" s="100">
        <v>18289.830263263921</v>
      </c>
      <c r="CL49" s="100">
        <v>10.799830362319552</v>
      </c>
      <c r="CM49" s="100">
        <v>10639.992872957222</v>
      </c>
      <c r="CN49" s="100">
        <v>11.714</v>
      </c>
      <c r="CO49" s="100">
        <v>11540.632799999999</v>
      </c>
      <c r="CP49" s="100">
        <v>15.042661712247325</v>
      </c>
      <c r="CQ49" s="100">
        <v>14820.030318906063</v>
      </c>
      <c r="CR49" s="100">
        <v>12.465792003075741</v>
      </c>
      <c r="CS49" s="100">
        <v>12281.29828143022</v>
      </c>
      <c r="CT49" s="100">
        <v>10.817355371900826</v>
      </c>
      <c r="CU49" s="100">
        <v>10657.258512396693</v>
      </c>
    </row>
    <row r="50" spans="2:99">
      <c r="C50" s="99" t="s">
        <v>216</v>
      </c>
      <c r="D50" s="100">
        <v>12</v>
      </c>
      <c r="E50" s="100">
        <v>3384</v>
      </c>
      <c r="F50" s="100">
        <v>9</v>
      </c>
      <c r="G50" s="100">
        <v>2538</v>
      </c>
      <c r="H50" s="100">
        <v>13</v>
      </c>
      <c r="I50" s="100">
        <v>3666</v>
      </c>
      <c r="J50" s="100">
        <v>11</v>
      </c>
      <c r="K50" s="100">
        <v>3102</v>
      </c>
      <c r="L50" s="100">
        <v>17</v>
      </c>
      <c r="M50" s="100">
        <v>4794</v>
      </c>
      <c r="N50" s="100">
        <v>14</v>
      </c>
      <c r="O50" s="100">
        <v>3948</v>
      </c>
      <c r="P50" s="100">
        <v>11</v>
      </c>
      <c r="Q50" s="100">
        <v>3102</v>
      </c>
      <c r="R50" s="100">
        <v>15</v>
      </c>
      <c r="S50" s="100">
        <v>4230</v>
      </c>
      <c r="T50" s="100">
        <v>9</v>
      </c>
      <c r="U50" s="100">
        <v>2538</v>
      </c>
      <c r="V50" s="100">
        <v>16</v>
      </c>
      <c r="W50" s="100">
        <v>4512</v>
      </c>
      <c r="X50" s="100">
        <v>14</v>
      </c>
      <c r="Y50" s="100">
        <v>3948</v>
      </c>
      <c r="Z50" s="100">
        <v>18</v>
      </c>
      <c r="AA50" s="100">
        <v>5076</v>
      </c>
      <c r="AB50" s="100">
        <v>19</v>
      </c>
      <c r="AC50" s="100">
        <v>5358</v>
      </c>
      <c r="AD50" s="100">
        <v>13</v>
      </c>
      <c r="AE50" s="100">
        <v>3666</v>
      </c>
      <c r="AF50" s="100">
        <v>14</v>
      </c>
      <c r="AG50" s="100">
        <v>3948</v>
      </c>
      <c r="AH50" s="100">
        <v>17</v>
      </c>
      <c r="AI50" s="100">
        <v>4794</v>
      </c>
      <c r="AJ50" s="100">
        <v>19</v>
      </c>
      <c r="AK50" s="100">
        <v>5358</v>
      </c>
      <c r="AL50" s="100">
        <v>14</v>
      </c>
      <c r="AM50" s="100">
        <v>3948</v>
      </c>
      <c r="AN50" s="100">
        <v>16</v>
      </c>
      <c r="AO50" s="100">
        <v>4512</v>
      </c>
      <c r="AP50" s="100">
        <v>14</v>
      </c>
      <c r="AQ50" s="100">
        <v>3948</v>
      </c>
      <c r="AR50" s="100">
        <v>17</v>
      </c>
      <c r="AS50" s="100">
        <v>4794</v>
      </c>
      <c r="AT50" s="100">
        <v>12</v>
      </c>
      <c r="AU50" s="100">
        <v>3384</v>
      </c>
      <c r="AV50" s="100">
        <v>16</v>
      </c>
      <c r="AW50" s="100">
        <v>4512</v>
      </c>
      <c r="AX50" s="100">
        <v>19</v>
      </c>
      <c r="AY50" s="100">
        <v>5358</v>
      </c>
      <c r="AZ50" s="100">
        <v>13</v>
      </c>
      <c r="BA50" s="100">
        <v>3666</v>
      </c>
      <c r="BB50" s="100">
        <v>12</v>
      </c>
      <c r="BC50" s="100">
        <v>3384</v>
      </c>
      <c r="BD50" s="100">
        <v>11</v>
      </c>
      <c r="BE50" s="100">
        <v>3102</v>
      </c>
      <c r="BF50" s="100">
        <v>12</v>
      </c>
      <c r="BG50" s="100">
        <v>3384</v>
      </c>
      <c r="BH50" s="100">
        <v>14</v>
      </c>
      <c r="BI50" s="100">
        <v>3948</v>
      </c>
      <c r="BJ50" s="100">
        <v>14</v>
      </c>
      <c r="BK50" s="100">
        <v>3948</v>
      </c>
      <c r="BL50" s="100">
        <v>16</v>
      </c>
      <c r="BM50" s="100">
        <v>4512</v>
      </c>
      <c r="BN50" s="100">
        <v>17</v>
      </c>
      <c r="BO50" s="100">
        <v>4794</v>
      </c>
      <c r="BP50" s="100">
        <v>10</v>
      </c>
      <c r="BQ50" s="100">
        <v>2820</v>
      </c>
      <c r="BR50" s="100">
        <v>14</v>
      </c>
      <c r="BS50" s="100">
        <v>3948</v>
      </c>
      <c r="BT50" s="100">
        <v>13</v>
      </c>
      <c r="BU50" s="100">
        <v>3666</v>
      </c>
      <c r="BV50" s="100">
        <v>13</v>
      </c>
      <c r="BW50" s="100">
        <v>3666</v>
      </c>
      <c r="BX50" s="100">
        <v>10</v>
      </c>
      <c r="BY50" s="100">
        <v>2820</v>
      </c>
      <c r="BZ50" s="100">
        <v>14</v>
      </c>
      <c r="CA50" s="100">
        <v>3948</v>
      </c>
      <c r="CB50" s="100">
        <v>11</v>
      </c>
      <c r="CC50" s="100">
        <v>3102</v>
      </c>
      <c r="CD50" s="100">
        <v>10</v>
      </c>
      <c r="CE50" s="100">
        <v>2820</v>
      </c>
      <c r="CF50" s="100">
        <v>17</v>
      </c>
      <c r="CG50" s="100">
        <v>4794</v>
      </c>
      <c r="CH50" s="100">
        <v>18</v>
      </c>
      <c r="CI50" s="100">
        <v>5076</v>
      </c>
      <c r="CJ50" s="100">
        <v>18</v>
      </c>
      <c r="CK50" s="100">
        <v>5076</v>
      </c>
      <c r="CL50" s="100">
        <v>11</v>
      </c>
      <c r="CM50" s="100">
        <v>3102</v>
      </c>
      <c r="CN50" s="100">
        <v>11</v>
      </c>
      <c r="CO50" s="100">
        <v>3102</v>
      </c>
      <c r="CP50" s="100">
        <v>14</v>
      </c>
      <c r="CQ50" s="100">
        <v>3948</v>
      </c>
      <c r="CR50" s="100">
        <v>13</v>
      </c>
      <c r="CS50" s="100">
        <v>3666</v>
      </c>
      <c r="CT50" s="100">
        <v>10</v>
      </c>
      <c r="CU50" s="100">
        <v>2820</v>
      </c>
    </row>
    <row r="51" spans="2:99">
      <c r="C51" s="99" t="s">
        <v>217</v>
      </c>
      <c r="D51" s="100">
        <v>12</v>
      </c>
      <c r="E51" s="100">
        <v>10252.799999999999</v>
      </c>
      <c r="F51" s="100">
        <v>10</v>
      </c>
      <c r="G51" s="100">
        <v>8544</v>
      </c>
      <c r="H51" s="100">
        <v>11</v>
      </c>
      <c r="I51" s="100">
        <v>9398.4</v>
      </c>
      <c r="J51" s="100">
        <v>9</v>
      </c>
      <c r="K51" s="100">
        <v>7689.5999999999995</v>
      </c>
      <c r="L51" s="100">
        <v>15</v>
      </c>
      <c r="M51" s="100">
        <v>12816</v>
      </c>
      <c r="N51" s="100">
        <v>13</v>
      </c>
      <c r="O51" s="100">
        <v>11107.199999999999</v>
      </c>
      <c r="P51" s="100">
        <v>11</v>
      </c>
      <c r="Q51" s="100">
        <v>9398.4</v>
      </c>
      <c r="R51" s="100">
        <v>15</v>
      </c>
      <c r="S51" s="100">
        <v>12816</v>
      </c>
      <c r="T51" s="100">
        <v>9</v>
      </c>
      <c r="U51" s="100">
        <v>7689.5999999999995</v>
      </c>
      <c r="V51" s="100">
        <v>15</v>
      </c>
      <c r="W51" s="100">
        <v>12816</v>
      </c>
      <c r="X51" s="100">
        <v>14</v>
      </c>
      <c r="Y51" s="100">
        <v>11961.6</v>
      </c>
      <c r="Z51" s="100">
        <v>18</v>
      </c>
      <c r="AA51" s="100">
        <v>15379.199999999999</v>
      </c>
      <c r="AB51" s="100">
        <v>15</v>
      </c>
      <c r="AC51" s="100">
        <v>12816</v>
      </c>
      <c r="AD51" s="100">
        <v>14</v>
      </c>
      <c r="AE51" s="100">
        <v>11961.6</v>
      </c>
      <c r="AF51" s="100">
        <v>15</v>
      </c>
      <c r="AG51" s="100">
        <v>12816</v>
      </c>
      <c r="AH51" s="100">
        <v>14</v>
      </c>
      <c r="AI51" s="100">
        <v>11961.6</v>
      </c>
      <c r="AJ51" s="100">
        <v>17</v>
      </c>
      <c r="AK51" s="100">
        <v>14524.8</v>
      </c>
      <c r="AL51" s="100">
        <v>13</v>
      </c>
      <c r="AM51" s="100">
        <v>11107.199999999999</v>
      </c>
      <c r="AN51" s="100">
        <v>16</v>
      </c>
      <c r="AO51" s="100">
        <v>13670.4</v>
      </c>
      <c r="AP51" s="100">
        <v>13</v>
      </c>
      <c r="AQ51" s="100">
        <v>11107.199999999999</v>
      </c>
      <c r="AR51" s="100">
        <v>15</v>
      </c>
      <c r="AS51" s="100">
        <v>12816</v>
      </c>
      <c r="AT51" s="100">
        <v>12</v>
      </c>
      <c r="AU51" s="100">
        <v>10252.799999999999</v>
      </c>
      <c r="AV51" s="100">
        <v>14</v>
      </c>
      <c r="AW51" s="100">
        <v>11961.6</v>
      </c>
      <c r="AX51" s="100">
        <v>16</v>
      </c>
      <c r="AY51" s="100">
        <v>13670.4</v>
      </c>
      <c r="AZ51" s="100">
        <v>12</v>
      </c>
      <c r="BA51" s="100">
        <v>10252.799999999999</v>
      </c>
      <c r="BB51" s="100">
        <v>13</v>
      </c>
      <c r="BC51" s="100">
        <v>11107.199999999999</v>
      </c>
      <c r="BD51" s="100">
        <v>11</v>
      </c>
      <c r="BE51" s="100">
        <v>9398.4</v>
      </c>
      <c r="BF51" s="100">
        <v>11</v>
      </c>
      <c r="BG51" s="100">
        <v>9398.4</v>
      </c>
      <c r="BH51" s="100">
        <v>14</v>
      </c>
      <c r="BI51" s="100">
        <v>11961.6</v>
      </c>
      <c r="BJ51" s="100">
        <v>15</v>
      </c>
      <c r="BK51" s="100">
        <v>12816</v>
      </c>
      <c r="BL51" s="100">
        <v>14</v>
      </c>
      <c r="BM51" s="100">
        <v>11961.6</v>
      </c>
      <c r="BN51" s="100">
        <v>15</v>
      </c>
      <c r="BO51" s="100">
        <v>12816</v>
      </c>
      <c r="BP51" s="100">
        <v>10</v>
      </c>
      <c r="BQ51" s="100">
        <v>8544</v>
      </c>
      <c r="BR51" s="100">
        <v>14</v>
      </c>
      <c r="BS51" s="100">
        <v>11961.6</v>
      </c>
      <c r="BT51" s="100">
        <v>12</v>
      </c>
      <c r="BU51" s="100">
        <v>10252.799999999999</v>
      </c>
      <c r="BV51" s="100">
        <v>13</v>
      </c>
      <c r="BW51" s="100">
        <v>11107.199999999999</v>
      </c>
      <c r="BX51" s="100">
        <v>9</v>
      </c>
      <c r="BY51" s="100">
        <v>7689.5999999999995</v>
      </c>
      <c r="BZ51" s="100">
        <v>15</v>
      </c>
      <c r="CA51" s="100">
        <v>12816</v>
      </c>
      <c r="CB51" s="100">
        <v>11</v>
      </c>
      <c r="CC51" s="100">
        <v>9398.4</v>
      </c>
      <c r="CD51" s="100">
        <v>10</v>
      </c>
      <c r="CE51" s="100">
        <v>8544</v>
      </c>
      <c r="CF51" s="100">
        <v>16</v>
      </c>
      <c r="CG51" s="100">
        <v>13670.4</v>
      </c>
      <c r="CH51" s="100">
        <v>14</v>
      </c>
      <c r="CI51" s="100">
        <v>11961.6</v>
      </c>
      <c r="CJ51" s="100">
        <v>16</v>
      </c>
      <c r="CK51" s="100">
        <v>13670.4</v>
      </c>
      <c r="CL51" s="100">
        <v>11</v>
      </c>
      <c r="CM51" s="100">
        <v>9398.4</v>
      </c>
      <c r="CN51" s="100">
        <v>11</v>
      </c>
      <c r="CO51" s="100">
        <v>9398.4</v>
      </c>
      <c r="CP51" s="100">
        <v>14</v>
      </c>
      <c r="CQ51" s="100">
        <v>11961.6</v>
      </c>
      <c r="CR51" s="100">
        <v>11</v>
      </c>
      <c r="CS51" s="100">
        <v>9398.4</v>
      </c>
      <c r="CT51" s="100">
        <v>10</v>
      </c>
      <c r="CU51" s="100">
        <v>8544</v>
      </c>
    </row>
    <row r="52" spans="2:99">
      <c r="C52" s="99" t="s">
        <v>218</v>
      </c>
      <c r="D52" s="100">
        <v>11</v>
      </c>
      <c r="E52" s="100">
        <v>5940</v>
      </c>
      <c r="F52" s="100">
        <v>9</v>
      </c>
      <c r="G52" s="100">
        <v>4860</v>
      </c>
      <c r="H52" s="100">
        <v>12</v>
      </c>
      <c r="I52" s="100">
        <v>6480</v>
      </c>
      <c r="J52" s="100">
        <v>10</v>
      </c>
      <c r="K52" s="100">
        <v>5400</v>
      </c>
      <c r="L52" s="100">
        <v>17</v>
      </c>
      <c r="M52" s="100">
        <v>9180</v>
      </c>
      <c r="N52" s="100">
        <v>13</v>
      </c>
      <c r="O52" s="100">
        <v>7020</v>
      </c>
      <c r="P52" s="100">
        <v>11</v>
      </c>
      <c r="Q52" s="100">
        <v>5940</v>
      </c>
      <c r="R52" s="100">
        <v>15</v>
      </c>
      <c r="S52" s="100">
        <v>8100</v>
      </c>
      <c r="T52" s="100">
        <v>9</v>
      </c>
      <c r="U52" s="100">
        <v>4860</v>
      </c>
      <c r="V52" s="100">
        <v>16</v>
      </c>
      <c r="W52" s="100">
        <v>8640</v>
      </c>
      <c r="X52" s="100">
        <v>14</v>
      </c>
      <c r="Y52" s="100">
        <v>7560</v>
      </c>
      <c r="Z52" s="100">
        <v>19</v>
      </c>
      <c r="AA52" s="100">
        <v>10260</v>
      </c>
      <c r="AB52" s="100">
        <v>17</v>
      </c>
      <c r="AC52" s="100">
        <v>9180</v>
      </c>
      <c r="AD52" s="100">
        <v>12</v>
      </c>
      <c r="AE52" s="100">
        <v>6480</v>
      </c>
      <c r="AF52" s="100">
        <v>14</v>
      </c>
      <c r="AG52" s="100">
        <v>7560</v>
      </c>
      <c r="AH52" s="100">
        <v>14</v>
      </c>
      <c r="AI52" s="100">
        <v>7560</v>
      </c>
      <c r="AJ52" s="100">
        <v>18</v>
      </c>
      <c r="AK52" s="100">
        <v>9720</v>
      </c>
      <c r="AL52" s="100">
        <v>13</v>
      </c>
      <c r="AM52" s="100">
        <v>7020</v>
      </c>
      <c r="AN52" s="100">
        <v>17</v>
      </c>
      <c r="AO52" s="100">
        <v>9180</v>
      </c>
      <c r="AP52" s="100">
        <v>13</v>
      </c>
      <c r="AQ52" s="100">
        <v>7020</v>
      </c>
      <c r="AR52" s="100">
        <v>18</v>
      </c>
      <c r="AS52" s="100">
        <v>9720</v>
      </c>
      <c r="AT52" s="100">
        <v>12</v>
      </c>
      <c r="AU52" s="100">
        <v>6480</v>
      </c>
      <c r="AV52" s="100">
        <v>17</v>
      </c>
      <c r="AW52" s="100">
        <v>9180</v>
      </c>
      <c r="AX52" s="100">
        <v>18</v>
      </c>
      <c r="AY52" s="100">
        <v>9720</v>
      </c>
      <c r="AZ52" s="100">
        <v>13</v>
      </c>
      <c r="BA52" s="100">
        <v>7020</v>
      </c>
      <c r="BB52" s="100">
        <v>13</v>
      </c>
      <c r="BC52" s="100">
        <v>7020</v>
      </c>
      <c r="BD52" s="100">
        <v>13</v>
      </c>
      <c r="BE52" s="100">
        <v>7020</v>
      </c>
      <c r="BF52" s="100">
        <v>10</v>
      </c>
      <c r="BG52" s="100">
        <v>5400</v>
      </c>
      <c r="BH52" s="100">
        <v>15</v>
      </c>
      <c r="BI52" s="100">
        <v>8100</v>
      </c>
      <c r="BJ52" s="100">
        <v>13</v>
      </c>
      <c r="BK52" s="100">
        <v>7020</v>
      </c>
      <c r="BL52" s="100">
        <v>16</v>
      </c>
      <c r="BM52" s="100">
        <v>8640</v>
      </c>
      <c r="BN52" s="100">
        <v>16</v>
      </c>
      <c r="BO52" s="100">
        <v>8640</v>
      </c>
      <c r="BP52" s="100">
        <v>9</v>
      </c>
      <c r="BQ52" s="100">
        <v>4860</v>
      </c>
      <c r="BR52" s="100">
        <v>14</v>
      </c>
      <c r="BS52" s="100">
        <v>7560</v>
      </c>
      <c r="BT52" s="100">
        <v>13</v>
      </c>
      <c r="BU52" s="100">
        <v>7020</v>
      </c>
      <c r="BV52" s="100">
        <v>14</v>
      </c>
      <c r="BW52" s="100">
        <v>7560</v>
      </c>
      <c r="BX52" s="100">
        <v>9</v>
      </c>
      <c r="BY52" s="100">
        <v>4860</v>
      </c>
      <c r="BZ52" s="100">
        <v>16</v>
      </c>
      <c r="CA52" s="100">
        <v>8640</v>
      </c>
      <c r="CB52" s="100">
        <v>12</v>
      </c>
      <c r="CC52" s="100">
        <v>6480</v>
      </c>
      <c r="CD52" s="100">
        <v>10</v>
      </c>
      <c r="CE52" s="100">
        <v>5400</v>
      </c>
      <c r="CF52" s="100">
        <v>14</v>
      </c>
      <c r="CG52" s="100">
        <v>7560</v>
      </c>
      <c r="CH52" s="100">
        <v>16</v>
      </c>
      <c r="CI52" s="100">
        <v>8640</v>
      </c>
      <c r="CJ52" s="100">
        <v>19</v>
      </c>
      <c r="CK52" s="100">
        <v>10260</v>
      </c>
      <c r="CL52" s="100">
        <v>12</v>
      </c>
      <c r="CM52" s="100">
        <v>6480</v>
      </c>
      <c r="CN52" s="100">
        <v>12</v>
      </c>
      <c r="CO52" s="100">
        <v>6480</v>
      </c>
      <c r="CP52" s="100">
        <v>14</v>
      </c>
      <c r="CQ52" s="100">
        <v>7560</v>
      </c>
      <c r="CR52" s="100">
        <v>12</v>
      </c>
      <c r="CS52" s="100">
        <v>6480</v>
      </c>
      <c r="CT52" s="100">
        <v>11</v>
      </c>
      <c r="CU52" s="100">
        <v>5940</v>
      </c>
    </row>
    <row r="53" spans="2:99">
      <c r="C53" s="99" t="s">
        <v>219</v>
      </c>
      <c r="D53" s="100">
        <v>11</v>
      </c>
      <c r="E53" s="100">
        <v>4474.8</v>
      </c>
      <c r="F53" s="100">
        <v>10</v>
      </c>
      <c r="G53" s="100">
        <v>4068</v>
      </c>
      <c r="H53" s="100">
        <v>13</v>
      </c>
      <c r="I53" s="100">
        <v>5288.4000000000005</v>
      </c>
      <c r="J53" s="100">
        <v>9</v>
      </c>
      <c r="K53" s="100">
        <v>3661.2000000000003</v>
      </c>
      <c r="L53" s="100">
        <v>16</v>
      </c>
      <c r="M53" s="100">
        <v>6508.8</v>
      </c>
      <c r="N53" s="100">
        <v>14</v>
      </c>
      <c r="O53" s="100">
        <v>5695.2</v>
      </c>
      <c r="P53" s="100">
        <v>11</v>
      </c>
      <c r="Q53" s="100">
        <v>4474.8</v>
      </c>
      <c r="R53" s="100">
        <v>13</v>
      </c>
      <c r="S53" s="100">
        <v>5288.4000000000005</v>
      </c>
      <c r="T53" s="100">
        <v>9</v>
      </c>
      <c r="U53" s="100">
        <v>3661.2000000000003</v>
      </c>
      <c r="V53" s="100">
        <v>16</v>
      </c>
      <c r="W53" s="100">
        <v>6508.8</v>
      </c>
      <c r="X53" s="100">
        <v>13</v>
      </c>
      <c r="Y53" s="100">
        <v>5288.4000000000005</v>
      </c>
      <c r="Z53" s="100">
        <v>18</v>
      </c>
      <c r="AA53" s="100">
        <v>7322.4000000000005</v>
      </c>
      <c r="AB53" s="100">
        <v>17</v>
      </c>
      <c r="AC53" s="100">
        <v>6915.6</v>
      </c>
      <c r="AD53" s="100">
        <v>12</v>
      </c>
      <c r="AE53" s="100">
        <v>4881.6000000000004</v>
      </c>
      <c r="AF53" s="100">
        <v>14</v>
      </c>
      <c r="AG53" s="100">
        <v>5695.2</v>
      </c>
      <c r="AH53" s="100">
        <v>15</v>
      </c>
      <c r="AI53" s="100">
        <v>6102</v>
      </c>
      <c r="AJ53" s="100">
        <v>17</v>
      </c>
      <c r="AK53" s="100">
        <v>6915.6</v>
      </c>
      <c r="AL53" s="100">
        <v>14</v>
      </c>
      <c r="AM53" s="100">
        <v>5695.2</v>
      </c>
      <c r="AN53" s="100">
        <v>15</v>
      </c>
      <c r="AO53" s="100">
        <v>6102</v>
      </c>
      <c r="AP53" s="100">
        <v>14</v>
      </c>
      <c r="AQ53" s="100">
        <v>5695.2</v>
      </c>
      <c r="AR53" s="100">
        <v>17</v>
      </c>
      <c r="AS53" s="100">
        <v>6915.6</v>
      </c>
      <c r="AT53" s="100">
        <v>14</v>
      </c>
      <c r="AU53" s="100">
        <v>5695.2</v>
      </c>
      <c r="AV53" s="100">
        <v>15</v>
      </c>
      <c r="AW53" s="100">
        <v>6102</v>
      </c>
      <c r="AX53" s="100">
        <v>19</v>
      </c>
      <c r="AY53" s="100">
        <v>7729.2</v>
      </c>
      <c r="AZ53" s="100">
        <v>14</v>
      </c>
      <c r="BA53" s="100">
        <v>5695.2</v>
      </c>
      <c r="BB53" s="100">
        <v>13</v>
      </c>
      <c r="BC53" s="100">
        <v>5288.4000000000005</v>
      </c>
      <c r="BD53" s="100">
        <v>11</v>
      </c>
      <c r="BE53" s="100">
        <v>4474.8</v>
      </c>
      <c r="BF53" s="100">
        <v>11</v>
      </c>
      <c r="BG53" s="100">
        <v>4474.8</v>
      </c>
      <c r="BH53" s="100">
        <v>14</v>
      </c>
      <c r="BI53" s="100">
        <v>5695.2</v>
      </c>
      <c r="BJ53" s="100">
        <v>14</v>
      </c>
      <c r="BK53" s="100">
        <v>5695.2</v>
      </c>
      <c r="BL53" s="100">
        <v>16</v>
      </c>
      <c r="BM53" s="100">
        <v>6508.8</v>
      </c>
      <c r="BN53" s="100">
        <v>16</v>
      </c>
      <c r="BO53" s="100">
        <v>6508.8</v>
      </c>
      <c r="BP53" s="100">
        <v>10</v>
      </c>
      <c r="BQ53" s="100">
        <v>4068</v>
      </c>
      <c r="BR53" s="100">
        <v>15</v>
      </c>
      <c r="BS53" s="100">
        <v>6102</v>
      </c>
      <c r="BT53" s="100">
        <v>14</v>
      </c>
      <c r="BU53" s="100">
        <v>5695.2</v>
      </c>
      <c r="BV53" s="100">
        <v>14</v>
      </c>
      <c r="BW53" s="100">
        <v>5695.2</v>
      </c>
      <c r="BX53" s="100">
        <v>9</v>
      </c>
      <c r="BY53" s="100">
        <v>3661.2000000000003</v>
      </c>
      <c r="BZ53" s="100">
        <v>15</v>
      </c>
      <c r="CA53" s="100">
        <v>6102</v>
      </c>
      <c r="CB53" s="100">
        <v>11</v>
      </c>
      <c r="CC53" s="100">
        <v>4474.8</v>
      </c>
      <c r="CD53" s="100">
        <v>9</v>
      </c>
      <c r="CE53" s="100">
        <v>3661.2000000000003</v>
      </c>
      <c r="CF53" s="100">
        <v>16</v>
      </c>
      <c r="CG53" s="100">
        <v>6508.8</v>
      </c>
      <c r="CH53" s="100">
        <v>16</v>
      </c>
      <c r="CI53" s="100">
        <v>6508.8</v>
      </c>
      <c r="CJ53" s="100">
        <v>19</v>
      </c>
      <c r="CK53" s="100">
        <v>7729.2</v>
      </c>
      <c r="CL53" s="100">
        <v>11</v>
      </c>
      <c r="CM53" s="100">
        <v>4474.8</v>
      </c>
      <c r="CN53" s="100">
        <v>10</v>
      </c>
      <c r="CO53" s="100">
        <v>4068</v>
      </c>
      <c r="CP53" s="100">
        <v>15</v>
      </c>
      <c r="CQ53" s="100">
        <v>6102</v>
      </c>
      <c r="CR53" s="100">
        <v>13</v>
      </c>
      <c r="CS53" s="100">
        <v>5288.4000000000005</v>
      </c>
      <c r="CT53" s="100">
        <v>11</v>
      </c>
      <c r="CU53" s="100">
        <v>4474.8</v>
      </c>
    </row>
    <row r="54" spans="2:99">
      <c r="C54" s="99" t="s">
        <v>220</v>
      </c>
      <c r="D54" s="100">
        <v>11</v>
      </c>
      <c r="E54" s="100">
        <v>3682.8</v>
      </c>
      <c r="F54" s="100">
        <v>11</v>
      </c>
      <c r="G54" s="100">
        <v>3682.8</v>
      </c>
      <c r="H54" s="100">
        <v>13</v>
      </c>
      <c r="I54" s="100">
        <v>4352.4000000000005</v>
      </c>
      <c r="J54" s="100">
        <v>9</v>
      </c>
      <c r="K54" s="100">
        <v>3013.2000000000003</v>
      </c>
      <c r="L54" s="100">
        <v>16</v>
      </c>
      <c r="M54" s="100">
        <v>5356.8</v>
      </c>
      <c r="N54" s="100">
        <v>15</v>
      </c>
      <c r="O54" s="100">
        <v>5022</v>
      </c>
      <c r="P54" s="100">
        <v>12</v>
      </c>
      <c r="Q54" s="100">
        <v>4017.6000000000004</v>
      </c>
      <c r="R54" s="100">
        <v>14</v>
      </c>
      <c r="S54" s="100">
        <v>4687.2</v>
      </c>
      <c r="T54" s="100">
        <v>10</v>
      </c>
      <c r="U54" s="100">
        <v>3348</v>
      </c>
      <c r="V54" s="100">
        <v>16</v>
      </c>
      <c r="W54" s="100">
        <v>5356.8</v>
      </c>
      <c r="X54" s="100">
        <v>14</v>
      </c>
      <c r="Y54" s="100">
        <v>4687.2</v>
      </c>
      <c r="Z54" s="100">
        <v>19</v>
      </c>
      <c r="AA54" s="100">
        <v>6361.2</v>
      </c>
      <c r="AB54" s="100">
        <v>17</v>
      </c>
      <c r="AC54" s="100">
        <v>5691.6</v>
      </c>
      <c r="AD54" s="100">
        <v>13</v>
      </c>
      <c r="AE54" s="100">
        <v>4352.4000000000005</v>
      </c>
      <c r="AF54" s="100">
        <v>16</v>
      </c>
      <c r="AG54" s="100">
        <v>5356.8</v>
      </c>
      <c r="AH54" s="100">
        <v>15</v>
      </c>
      <c r="AI54" s="100">
        <v>5022</v>
      </c>
      <c r="AJ54" s="100">
        <v>18</v>
      </c>
      <c r="AK54" s="100">
        <v>6026.4000000000005</v>
      </c>
      <c r="AL54" s="100">
        <v>15</v>
      </c>
      <c r="AM54" s="100">
        <v>5022</v>
      </c>
      <c r="AN54" s="100">
        <v>17</v>
      </c>
      <c r="AO54" s="100">
        <v>5691.6</v>
      </c>
      <c r="AP54" s="100">
        <v>14</v>
      </c>
      <c r="AQ54" s="100">
        <v>4687.2</v>
      </c>
      <c r="AR54" s="100">
        <v>18</v>
      </c>
      <c r="AS54" s="100">
        <v>6026.4000000000005</v>
      </c>
      <c r="AT54" s="100">
        <v>14</v>
      </c>
      <c r="AU54" s="100">
        <v>4687.2</v>
      </c>
      <c r="AV54" s="100">
        <v>18</v>
      </c>
      <c r="AW54" s="100">
        <v>6026.4000000000005</v>
      </c>
      <c r="AX54" s="100">
        <v>17</v>
      </c>
      <c r="AY54" s="100">
        <v>5691.6</v>
      </c>
      <c r="AZ54" s="100">
        <v>14</v>
      </c>
      <c r="BA54" s="100">
        <v>4687.2</v>
      </c>
      <c r="BB54" s="100">
        <v>14</v>
      </c>
      <c r="BC54" s="100">
        <v>4687.2</v>
      </c>
      <c r="BD54" s="100">
        <v>11</v>
      </c>
      <c r="BE54" s="100">
        <v>3682.8</v>
      </c>
      <c r="BF54" s="100">
        <v>11</v>
      </c>
      <c r="BG54" s="100">
        <v>3682.8</v>
      </c>
      <c r="BH54" s="100">
        <v>15</v>
      </c>
      <c r="BI54" s="100">
        <v>5022</v>
      </c>
      <c r="BJ54" s="100">
        <v>14</v>
      </c>
      <c r="BK54" s="100">
        <v>4687.2</v>
      </c>
      <c r="BL54" s="100">
        <v>16</v>
      </c>
      <c r="BM54" s="100">
        <v>5356.8</v>
      </c>
      <c r="BN54" s="100">
        <v>17</v>
      </c>
      <c r="BO54" s="100">
        <v>5691.6</v>
      </c>
      <c r="BP54" s="100">
        <v>9</v>
      </c>
      <c r="BQ54" s="100">
        <v>3013.2000000000003</v>
      </c>
      <c r="BR54" s="100">
        <v>15</v>
      </c>
      <c r="BS54" s="100">
        <v>5022</v>
      </c>
      <c r="BT54" s="100">
        <v>12</v>
      </c>
      <c r="BU54" s="100">
        <v>4017.6000000000004</v>
      </c>
      <c r="BV54" s="100">
        <v>13</v>
      </c>
      <c r="BW54" s="100">
        <v>4352.4000000000005</v>
      </c>
      <c r="BX54" s="100">
        <v>11</v>
      </c>
      <c r="BY54" s="100">
        <v>3682.8</v>
      </c>
      <c r="BZ54" s="100">
        <v>15</v>
      </c>
      <c r="CA54" s="100">
        <v>5022</v>
      </c>
      <c r="CB54" s="100">
        <v>12</v>
      </c>
      <c r="CC54" s="100">
        <v>4017.6000000000004</v>
      </c>
      <c r="CD54" s="100">
        <v>10</v>
      </c>
      <c r="CE54" s="100">
        <v>3348</v>
      </c>
      <c r="CF54" s="100">
        <v>17</v>
      </c>
      <c r="CG54" s="100">
        <v>5691.6</v>
      </c>
      <c r="CH54" s="100">
        <v>16</v>
      </c>
      <c r="CI54" s="100">
        <v>5356.8</v>
      </c>
      <c r="CJ54" s="100">
        <v>18</v>
      </c>
      <c r="CK54" s="100">
        <v>6026.4000000000005</v>
      </c>
      <c r="CL54" s="100">
        <v>11</v>
      </c>
      <c r="CM54" s="100">
        <v>3682.8</v>
      </c>
      <c r="CN54" s="100">
        <v>11</v>
      </c>
      <c r="CO54" s="100">
        <v>3682.8</v>
      </c>
      <c r="CP54" s="100">
        <v>15</v>
      </c>
      <c r="CQ54" s="100">
        <v>5022</v>
      </c>
      <c r="CR54" s="100">
        <v>12</v>
      </c>
      <c r="CS54" s="100">
        <v>4017.6000000000004</v>
      </c>
      <c r="CT54" s="100">
        <v>10</v>
      </c>
      <c r="CU54" s="100">
        <v>3348</v>
      </c>
    </row>
    <row r="55" spans="2:99">
      <c r="C55" s="99" t="s">
        <v>221</v>
      </c>
      <c r="D55" s="100">
        <v>12</v>
      </c>
      <c r="E55" s="100">
        <v>7963.2000000000007</v>
      </c>
      <c r="F55" s="100">
        <v>9</v>
      </c>
      <c r="G55" s="100">
        <v>5972.4000000000005</v>
      </c>
      <c r="H55" s="100">
        <v>11</v>
      </c>
      <c r="I55" s="100">
        <v>7299.6</v>
      </c>
      <c r="J55" s="100">
        <v>10</v>
      </c>
      <c r="K55" s="100">
        <v>6636</v>
      </c>
      <c r="L55" s="100">
        <v>15</v>
      </c>
      <c r="M55" s="100">
        <v>9954</v>
      </c>
      <c r="N55" s="100">
        <v>15</v>
      </c>
      <c r="O55" s="100">
        <v>9954</v>
      </c>
      <c r="P55" s="100">
        <v>11</v>
      </c>
      <c r="Q55" s="100">
        <v>7299.6</v>
      </c>
      <c r="R55" s="100">
        <v>14</v>
      </c>
      <c r="S55" s="100">
        <v>9290.4</v>
      </c>
      <c r="T55" s="100">
        <v>9</v>
      </c>
      <c r="U55" s="100">
        <v>5972.4000000000005</v>
      </c>
      <c r="V55" s="100">
        <v>15</v>
      </c>
      <c r="W55" s="100">
        <v>9954</v>
      </c>
      <c r="X55" s="100">
        <v>14</v>
      </c>
      <c r="Y55" s="100">
        <v>9290.4</v>
      </c>
      <c r="Z55" s="100">
        <v>17</v>
      </c>
      <c r="AA55" s="100">
        <v>11281.2</v>
      </c>
      <c r="AB55" s="100">
        <v>18</v>
      </c>
      <c r="AC55" s="100">
        <v>11944.800000000001</v>
      </c>
      <c r="AD55" s="100">
        <v>13</v>
      </c>
      <c r="AE55" s="100">
        <v>8626.8000000000011</v>
      </c>
      <c r="AF55" s="100">
        <v>14</v>
      </c>
      <c r="AG55" s="100">
        <v>9290.4</v>
      </c>
      <c r="AH55" s="100">
        <v>16</v>
      </c>
      <c r="AI55" s="100">
        <v>10617.6</v>
      </c>
      <c r="AJ55" s="100">
        <v>19</v>
      </c>
      <c r="AK55" s="100">
        <v>12608.4</v>
      </c>
      <c r="AL55" s="100">
        <v>15</v>
      </c>
      <c r="AM55" s="100">
        <v>9954</v>
      </c>
      <c r="AN55" s="100">
        <v>16</v>
      </c>
      <c r="AO55" s="100">
        <v>10617.6</v>
      </c>
      <c r="AP55" s="100">
        <v>15</v>
      </c>
      <c r="AQ55" s="100">
        <v>9954</v>
      </c>
      <c r="AR55" s="100">
        <v>17</v>
      </c>
      <c r="AS55" s="100">
        <v>11281.2</v>
      </c>
      <c r="AT55" s="100">
        <v>13</v>
      </c>
      <c r="AU55" s="100">
        <v>8626.8000000000011</v>
      </c>
      <c r="AV55" s="100">
        <v>14</v>
      </c>
      <c r="AW55" s="100">
        <v>9290.4</v>
      </c>
      <c r="AX55" s="100">
        <v>15</v>
      </c>
      <c r="AY55" s="100">
        <v>9954</v>
      </c>
      <c r="AZ55" s="100">
        <v>12</v>
      </c>
      <c r="BA55" s="100">
        <v>7963.2000000000007</v>
      </c>
      <c r="BB55" s="100">
        <v>13</v>
      </c>
      <c r="BC55" s="100">
        <v>8626.8000000000011</v>
      </c>
      <c r="BD55" s="100">
        <v>13</v>
      </c>
      <c r="BE55" s="100">
        <v>8626.8000000000011</v>
      </c>
      <c r="BF55" s="100">
        <v>10</v>
      </c>
      <c r="BG55" s="100">
        <v>6636</v>
      </c>
      <c r="BH55" s="100">
        <v>14</v>
      </c>
      <c r="BI55" s="100">
        <v>9290.4</v>
      </c>
      <c r="BJ55" s="100">
        <v>13</v>
      </c>
      <c r="BK55" s="100">
        <v>8626.8000000000011</v>
      </c>
      <c r="BL55" s="100">
        <v>15</v>
      </c>
      <c r="BM55" s="100">
        <v>9954</v>
      </c>
      <c r="BN55" s="100">
        <v>17</v>
      </c>
      <c r="BO55" s="100">
        <v>11281.2</v>
      </c>
      <c r="BP55" s="100">
        <v>9</v>
      </c>
      <c r="BQ55" s="100">
        <v>5972.4000000000005</v>
      </c>
      <c r="BR55" s="100">
        <v>15</v>
      </c>
      <c r="BS55" s="100">
        <v>9954</v>
      </c>
      <c r="BT55" s="100">
        <v>12</v>
      </c>
      <c r="BU55" s="100">
        <v>7963.2000000000007</v>
      </c>
      <c r="BV55" s="100">
        <v>13</v>
      </c>
      <c r="BW55" s="100">
        <v>8626.8000000000011</v>
      </c>
      <c r="BX55" s="100">
        <v>9</v>
      </c>
      <c r="BY55" s="100">
        <v>5972.4000000000005</v>
      </c>
      <c r="BZ55" s="100">
        <v>14</v>
      </c>
      <c r="CA55" s="100">
        <v>9290.4</v>
      </c>
      <c r="CB55" s="100">
        <v>11</v>
      </c>
      <c r="CC55" s="100">
        <v>7299.6</v>
      </c>
      <c r="CD55" s="100">
        <v>8</v>
      </c>
      <c r="CE55" s="100">
        <v>5308.8</v>
      </c>
      <c r="CF55" s="100">
        <v>16</v>
      </c>
      <c r="CG55" s="100">
        <v>10617.6</v>
      </c>
      <c r="CH55" s="100">
        <v>15</v>
      </c>
      <c r="CI55" s="100">
        <v>9954</v>
      </c>
      <c r="CJ55" s="100">
        <v>18</v>
      </c>
      <c r="CK55" s="100">
        <v>11944.800000000001</v>
      </c>
      <c r="CL55" s="100">
        <v>12</v>
      </c>
      <c r="CM55" s="100">
        <v>7963.2000000000007</v>
      </c>
      <c r="CN55" s="100">
        <v>11</v>
      </c>
      <c r="CO55" s="100">
        <v>7299.6</v>
      </c>
      <c r="CP55" s="100">
        <v>13</v>
      </c>
      <c r="CQ55" s="100">
        <v>8626.8000000000011</v>
      </c>
      <c r="CR55" s="100">
        <v>12</v>
      </c>
      <c r="CS55" s="100">
        <v>7963.2000000000007</v>
      </c>
      <c r="CT55" s="100">
        <v>10</v>
      </c>
      <c r="CU55" s="100">
        <v>6636</v>
      </c>
    </row>
    <row r="56" spans="2:99">
      <c r="C56" s="99" t="s">
        <v>222</v>
      </c>
      <c r="D56" s="100">
        <v>6.1254509724637698</v>
      </c>
      <c r="E56" s="100">
        <v>7049.1689791113058</v>
      </c>
      <c r="F56" s="100">
        <v>3.5594331968524249</v>
      </c>
      <c r="G56" s="100">
        <v>4096.1957229377704</v>
      </c>
      <c r="H56" s="100">
        <v>5.4089950964340527</v>
      </c>
      <c r="I56" s="100">
        <v>6224.6715569763073</v>
      </c>
      <c r="J56" s="100">
        <v>6.4202324894635616</v>
      </c>
      <c r="K56" s="100">
        <v>7388.4035488746667</v>
      </c>
      <c r="L56" s="100">
        <v>11.723885103075416</v>
      </c>
      <c r="M56" s="100">
        <v>13491.846976619188</v>
      </c>
      <c r="N56" s="100">
        <v>13.048943694340707</v>
      </c>
      <c r="O56" s="100">
        <v>15016.724403447286</v>
      </c>
      <c r="P56" s="100">
        <v>10.467279664727592</v>
      </c>
      <c r="Q56" s="100">
        <v>12045.745438168511</v>
      </c>
      <c r="R56" s="100">
        <v>14.679405041057521</v>
      </c>
      <c r="S56" s="100">
        <v>16893.059321248995</v>
      </c>
      <c r="T56" s="100">
        <v>9.6142932724437511</v>
      </c>
      <c r="U56" s="100">
        <v>11064.128697928269</v>
      </c>
      <c r="V56" s="100">
        <v>15.055212903200353</v>
      </c>
      <c r="W56" s="100">
        <v>17325.539009002965</v>
      </c>
      <c r="X56" s="100">
        <v>13.706205681960865</v>
      </c>
      <c r="Y56" s="100">
        <v>15773.101498800563</v>
      </c>
      <c r="Z56" s="100">
        <v>17</v>
      </c>
      <c r="AA56" s="100">
        <v>19563.599999999999</v>
      </c>
      <c r="AB56" s="100">
        <v>15.573788574892584</v>
      </c>
      <c r="AC56" s="100">
        <v>17922.315891986385</v>
      </c>
      <c r="AD56" s="100">
        <v>13.585945066341683</v>
      </c>
      <c r="AE56" s="100">
        <v>15634.705582346009</v>
      </c>
      <c r="AF56" s="100">
        <v>15.649392877102068</v>
      </c>
      <c r="AG56" s="100">
        <v>18009.321322969059</v>
      </c>
      <c r="AH56" s="100">
        <v>13.681186618687695</v>
      </c>
      <c r="AI56" s="100">
        <v>15744.309560785799</v>
      </c>
      <c r="AJ56" s="100">
        <v>18.802512396694215</v>
      </c>
      <c r="AK56" s="100">
        <v>21637.931266115702</v>
      </c>
      <c r="AL56" s="100">
        <v>14.655075555555555</v>
      </c>
      <c r="AM56" s="100">
        <v>16865.060949333332</v>
      </c>
      <c r="AN56" s="100">
        <v>16.712828730323309</v>
      </c>
      <c r="AO56" s="100">
        <v>19233.123302856064</v>
      </c>
      <c r="AP56" s="100">
        <v>12</v>
      </c>
      <c r="AQ56" s="100">
        <v>13809.599999999999</v>
      </c>
      <c r="AR56" s="100">
        <v>16</v>
      </c>
      <c r="AS56" s="100">
        <v>18412.8</v>
      </c>
      <c r="AT56" s="100">
        <v>12.46640704392337</v>
      </c>
      <c r="AU56" s="100">
        <v>14346.341226147013</v>
      </c>
      <c r="AV56" s="100">
        <v>16.540353954081631</v>
      </c>
      <c r="AW56" s="100">
        <v>19034.639330357139</v>
      </c>
      <c r="AX56" s="100">
        <v>15.918135929186494</v>
      </c>
      <c r="AY56" s="100">
        <v>18318.590827307817</v>
      </c>
      <c r="AZ56" s="100">
        <v>13.735531520915748</v>
      </c>
      <c r="BA56" s="100">
        <v>15806.849674269843</v>
      </c>
      <c r="BB56" s="100">
        <v>12</v>
      </c>
      <c r="BC56" s="100">
        <v>13809.599999999999</v>
      </c>
      <c r="BD56" s="100">
        <v>11.732248520710058</v>
      </c>
      <c r="BE56" s="100">
        <v>13501.471597633135</v>
      </c>
      <c r="BF56" s="100">
        <v>11.532781230790247</v>
      </c>
      <c r="BG56" s="100">
        <v>13271.924640393416</v>
      </c>
      <c r="BH56" s="100">
        <v>15.47861506074295</v>
      </c>
      <c r="BI56" s="100">
        <v>17812.790211902986</v>
      </c>
      <c r="BJ56" s="100">
        <v>13.800403893864598</v>
      </c>
      <c r="BK56" s="100">
        <v>15881.504801059378</v>
      </c>
      <c r="BL56" s="100">
        <v>15.720382411706964</v>
      </c>
      <c r="BM56" s="100">
        <v>18091.016079392375</v>
      </c>
      <c r="BN56" s="100">
        <v>17.038085327783559</v>
      </c>
      <c r="BO56" s="100">
        <v>19607.428595213318</v>
      </c>
      <c r="BP56" s="100">
        <v>9.6654320987654323</v>
      </c>
      <c r="BQ56" s="100">
        <v>11122.979259259258</v>
      </c>
      <c r="BR56" s="100">
        <v>12.621555474714864</v>
      </c>
      <c r="BS56" s="100">
        <v>14524.886040301864</v>
      </c>
      <c r="BT56" s="100">
        <v>11.78371292926605</v>
      </c>
      <c r="BU56" s="100">
        <v>13560.696838999371</v>
      </c>
      <c r="BV56" s="100">
        <v>13</v>
      </c>
      <c r="BW56" s="100">
        <v>14960.4</v>
      </c>
      <c r="BX56" s="100">
        <v>9</v>
      </c>
      <c r="BY56" s="100">
        <v>10357.199999999999</v>
      </c>
      <c r="BZ56" s="100">
        <v>14</v>
      </c>
      <c r="CA56" s="100">
        <v>16111.199999999999</v>
      </c>
      <c r="CB56" s="100">
        <v>11.509788268635738</v>
      </c>
      <c r="CC56" s="100">
        <v>13245.464339546006</v>
      </c>
      <c r="CD56" s="100">
        <v>9.5875637784069401</v>
      </c>
      <c r="CE56" s="100">
        <v>11033.368396190706</v>
      </c>
      <c r="CF56" s="100">
        <v>14.647629082616966</v>
      </c>
      <c r="CG56" s="100">
        <v>16856.491548275604</v>
      </c>
      <c r="CH56" s="100">
        <v>16.043416846944293</v>
      </c>
      <c r="CI56" s="100">
        <v>18462.764107463492</v>
      </c>
      <c r="CJ56" s="100">
        <v>16.56458613810792</v>
      </c>
      <c r="CK56" s="100">
        <v>19062.525727734595</v>
      </c>
      <c r="CL56" s="100">
        <v>10.799830362319552</v>
      </c>
      <c r="CM56" s="100">
        <v>12428.444780957339</v>
      </c>
      <c r="CN56" s="100">
        <v>11.629999999999999</v>
      </c>
      <c r="CO56" s="100">
        <v>13383.803999999998</v>
      </c>
      <c r="CP56" s="100">
        <v>13.039106569560047</v>
      </c>
      <c r="CQ56" s="100">
        <v>15005.403840249703</v>
      </c>
      <c r="CR56" s="100">
        <v>11.432521145713187</v>
      </c>
      <c r="CS56" s="100">
        <v>13156.545334486735</v>
      </c>
      <c r="CT56" s="100">
        <v>11.862764003673094</v>
      </c>
      <c r="CU56" s="100">
        <v>13651.668815426996</v>
      </c>
    </row>
    <row r="57" spans="2:99">
      <c r="C57" s="99" t="s">
        <v>223</v>
      </c>
      <c r="D57" s="100">
        <v>11</v>
      </c>
      <c r="E57" s="100">
        <v>15523.2</v>
      </c>
      <c r="F57" s="100">
        <v>10</v>
      </c>
      <c r="G57" s="100">
        <v>14112</v>
      </c>
      <c r="H57" s="100">
        <v>12</v>
      </c>
      <c r="I57" s="100">
        <v>16934.400000000001</v>
      </c>
      <c r="J57" s="100">
        <v>8</v>
      </c>
      <c r="K57" s="100">
        <v>11289.6</v>
      </c>
      <c r="L57" s="100">
        <v>16</v>
      </c>
      <c r="M57" s="100">
        <v>22579.200000000001</v>
      </c>
      <c r="N57" s="100">
        <v>12</v>
      </c>
      <c r="O57" s="100">
        <v>16934.400000000001</v>
      </c>
      <c r="P57" s="100">
        <v>11</v>
      </c>
      <c r="Q57" s="100">
        <v>15523.2</v>
      </c>
      <c r="R57" s="100">
        <v>13</v>
      </c>
      <c r="S57" s="100">
        <v>18345.600000000002</v>
      </c>
      <c r="T57" s="100">
        <v>9</v>
      </c>
      <c r="U57" s="100">
        <v>12700.800000000001</v>
      </c>
      <c r="V57" s="100">
        <v>15</v>
      </c>
      <c r="W57" s="100">
        <v>21168</v>
      </c>
      <c r="X57" s="100">
        <v>15</v>
      </c>
      <c r="Y57" s="100">
        <v>21168</v>
      </c>
      <c r="Z57" s="100">
        <v>16</v>
      </c>
      <c r="AA57" s="100">
        <v>22579.200000000001</v>
      </c>
      <c r="AB57" s="100">
        <v>14</v>
      </c>
      <c r="AC57" s="100">
        <v>19756.8</v>
      </c>
      <c r="AD57" s="100">
        <v>11</v>
      </c>
      <c r="AE57" s="100">
        <v>15523.2</v>
      </c>
      <c r="AF57" s="100">
        <v>13</v>
      </c>
      <c r="AG57" s="100">
        <v>18345.600000000002</v>
      </c>
      <c r="AH57" s="100">
        <v>13</v>
      </c>
      <c r="AI57" s="100">
        <v>18345.600000000002</v>
      </c>
      <c r="AJ57" s="100">
        <v>17</v>
      </c>
      <c r="AK57" s="100">
        <v>23990.400000000001</v>
      </c>
      <c r="AL57" s="100">
        <v>12</v>
      </c>
      <c r="AM57" s="100">
        <v>16934.400000000001</v>
      </c>
      <c r="AN57" s="100">
        <v>14</v>
      </c>
      <c r="AO57" s="100">
        <v>19756.8</v>
      </c>
      <c r="AP57" s="100">
        <v>13</v>
      </c>
      <c r="AQ57" s="100">
        <v>18345.600000000002</v>
      </c>
      <c r="AR57" s="100">
        <v>14</v>
      </c>
      <c r="AS57" s="100">
        <v>19756.8</v>
      </c>
      <c r="AT57" s="100">
        <v>11</v>
      </c>
      <c r="AU57" s="100">
        <v>15523.2</v>
      </c>
      <c r="AV57" s="100">
        <v>15</v>
      </c>
      <c r="AW57" s="100">
        <v>21168</v>
      </c>
      <c r="AX57" s="100">
        <v>16</v>
      </c>
      <c r="AY57" s="100">
        <v>22579.200000000001</v>
      </c>
      <c r="AZ57" s="100">
        <v>13</v>
      </c>
      <c r="BA57" s="100">
        <v>18345.600000000002</v>
      </c>
      <c r="BB57" s="100">
        <v>12</v>
      </c>
      <c r="BC57" s="100">
        <v>16934.400000000001</v>
      </c>
      <c r="BD57" s="100">
        <v>11</v>
      </c>
      <c r="BE57" s="100">
        <v>15523.2</v>
      </c>
      <c r="BF57" s="100">
        <v>9</v>
      </c>
      <c r="BG57" s="100">
        <v>12700.800000000001</v>
      </c>
      <c r="BH57" s="100">
        <v>13</v>
      </c>
      <c r="BI57" s="100">
        <v>18345.600000000002</v>
      </c>
      <c r="BJ57" s="100">
        <v>13</v>
      </c>
      <c r="BK57" s="100">
        <v>18345.600000000002</v>
      </c>
      <c r="BL57" s="100">
        <v>13</v>
      </c>
      <c r="BM57" s="100">
        <v>18345.600000000002</v>
      </c>
      <c r="BN57" s="100">
        <v>17</v>
      </c>
      <c r="BO57" s="100">
        <v>23990.400000000001</v>
      </c>
      <c r="BP57" s="100">
        <v>8</v>
      </c>
      <c r="BQ57" s="100">
        <v>11289.6</v>
      </c>
      <c r="BR57" s="100">
        <v>13</v>
      </c>
      <c r="BS57" s="100">
        <v>18345.600000000002</v>
      </c>
      <c r="BT57" s="100">
        <v>12</v>
      </c>
      <c r="BU57" s="100">
        <v>16934.400000000001</v>
      </c>
      <c r="BV57" s="100">
        <v>13</v>
      </c>
      <c r="BW57" s="100">
        <v>18345.600000000002</v>
      </c>
      <c r="BX57" s="100">
        <v>9</v>
      </c>
      <c r="BY57" s="100">
        <v>12700.800000000001</v>
      </c>
      <c r="BZ57" s="100">
        <v>14</v>
      </c>
      <c r="CA57" s="100">
        <v>19756.8</v>
      </c>
      <c r="CB57" s="100">
        <v>11</v>
      </c>
      <c r="CC57" s="100">
        <v>15523.2</v>
      </c>
      <c r="CD57" s="100">
        <v>8</v>
      </c>
      <c r="CE57" s="100">
        <v>11289.6</v>
      </c>
      <c r="CF57" s="100">
        <v>15</v>
      </c>
      <c r="CG57" s="100">
        <v>21168</v>
      </c>
      <c r="CH57" s="100">
        <v>15</v>
      </c>
      <c r="CI57" s="100">
        <v>21168</v>
      </c>
      <c r="CJ57" s="100">
        <v>17</v>
      </c>
      <c r="CK57" s="100">
        <v>23990.400000000001</v>
      </c>
      <c r="CL57" s="100">
        <v>11</v>
      </c>
      <c r="CM57" s="100">
        <v>15523.2</v>
      </c>
      <c r="CN57" s="100">
        <v>10</v>
      </c>
      <c r="CO57" s="100">
        <v>14112</v>
      </c>
      <c r="CP57" s="100">
        <v>15</v>
      </c>
      <c r="CQ57" s="100">
        <v>21168</v>
      </c>
      <c r="CR57" s="100">
        <v>10</v>
      </c>
      <c r="CS57" s="100">
        <v>14112</v>
      </c>
      <c r="CT57" s="100">
        <v>9</v>
      </c>
      <c r="CU57" s="100">
        <v>12700.800000000001</v>
      </c>
    </row>
    <row r="58" spans="2:99">
      <c r="C58" s="99" t="s">
        <v>224</v>
      </c>
      <c r="D58" s="100">
        <v>7.0969999876598777</v>
      </c>
      <c r="E58" s="100">
        <v>8354.5883854732092</v>
      </c>
      <c r="F58" s="100">
        <v>3.5594331968524249</v>
      </c>
      <c r="G58" s="100">
        <v>4190.1647593346743</v>
      </c>
      <c r="H58" s="100">
        <v>5.9331122022311868</v>
      </c>
      <c r="I58" s="100">
        <v>6984.4596844665539</v>
      </c>
      <c r="J58" s="100">
        <v>6.3877297189112197</v>
      </c>
      <c r="K58" s="100">
        <v>7519.6354251022876</v>
      </c>
      <c r="L58" s="100">
        <v>11.757055263900696</v>
      </c>
      <c r="M58" s="100">
        <v>13840.405456663901</v>
      </c>
      <c r="N58" s="100">
        <v>12.045447716173513</v>
      </c>
      <c r="O58" s="100">
        <v>14179.901051479459</v>
      </c>
      <c r="P58" s="100">
        <v>10.506219636788224</v>
      </c>
      <c r="Q58" s="100">
        <v>12367.921756427097</v>
      </c>
      <c r="R58" s="100">
        <v>12.679405041057521</v>
      </c>
      <c r="S58" s="100">
        <v>14926.195614332913</v>
      </c>
      <c r="T58" s="100">
        <v>10.532387502784584</v>
      </c>
      <c r="U58" s="100">
        <v>12398.726568278013</v>
      </c>
      <c r="V58" s="100">
        <v>15.049401018652947</v>
      </c>
      <c r="W58" s="100">
        <v>17716.15487915825</v>
      </c>
      <c r="X58" s="100">
        <v>14.659125303163474</v>
      </c>
      <c r="Y58" s="100">
        <v>17256.722306884043</v>
      </c>
      <c r="Z58" s="100">
        <v>16</v>
      </c>
      <c r="AA58" s="100">
        <v>18835.2</v>
      </c>
      <c r="AB58" s="100">
        <v>17.573788574892582</v>
      </c>
      <c r="AC58" s="100">
        <v>20687.863910363547</v>
      </c>
      <c r="AD58" s="100">
        <v>12.631017763752583</v>
      </c>
      <c r="AE58" s="100">
        <v>14869.234111489541</v>
      </c>
      <c r="AF58" s="100">
        <v>14.606100018628597</v>
      </c>
      <c r="AG58" s="100">
        <v>17194.300941929585</v>
      </c>
      <c r="AH58" s="100">
        <v>14.726599059933541</v>
      </c>
      <c r="AI58" s="100">
        <v>17336.152413353764</v>
      </c>
      <c r="AJ58" s="100">
        <v>16.755305785123966</v>
      </c>
      <c r="AK58" s="100">
        <v>19724.345970247934</v>
      </c>
      <c r="AL58" s="100">
        <v>14.655075555555555</v>
      </c>
      <c r="AM58" s="100">
        <v>17251.954944000001</v>
      </c>
      <c r="AN58" s="100">
        <v>15.712828730323309</v>
      </c>
      <c r="AO58" s="100">
        <v>18497.141981336601</v>
      </c>
      <c r="AP58" s="100">
        <v>12</v>
      </c>
      <c r="AQ58" s="100">
        <v>14126.400000000001</v>
      </c>
      <c r="AR58" s="100">
        <v>17</v>
      </c>
      <c r="AS58" s="100">
        <v>20012.400000000001</v>
      </c>
      <c r="AT58" s="100">
        <v>11.46640704392337</v>
      </c>
      <c r="AU58" s="100">
        <v>13498.254372106592</v>
      </c>
      <c r="AV58" s="100">
        <v>16.540353954081631</v>
      </c>
      <c r="AW58" s="100">
        <v>19471.304674744897</v>
      </c>
      <c r="AX58" s="100">
        <v>15.872229132727171</v>
      </c>
      <c r="AY58" s="100">
        <v>18684.788135046427</v>
      </c>
      <c r="AZ58" s="100">
        <v>11.822064641023482</v>
      </c>
      <c r="BA58" s="100">
        <v>13916.934495412845</v>
      </c>
      <c r="BB58" s="100">
        <v>11</v>
      </c>
      <c r="BC58" s="100">
        <v>12949.2</v>
      </c>
      <c r="BD58" s="100">
        <v>12.732248520710058</v>
      </c>
      <c r="BE58" s="100">
        <v>14988.402958579882</v>
      </c>
      <c r="BF58" s="100">
        <v>10.532781230790247</v>
      </c>
      <c r="BG58" s="100">
        <v>12399.190064886279</v>
      </c>
      <c r="BH58" s="100">
        <v>14.47861506074295</v>
      </c>
      <c r="BI58" s="100">
        <v>17044.225649506599</v>
      </c>
      <c r="BJ58" s="100">
        <v>14.720363504478136</v>
      </c>
      <c r="BK58" s="100">
        <v>17328.811917471663</v>
      </c>
      <c r="BL58" s="100">
        <v>15.80513328367249</v>
      </c>
      <c r="BM58" s="100">
        <v>18605.802901539257</v>
      </c>
      <c r="BN58" s="100">
        <v>15.044432882414151</v>
      </c>
      <c r="BO58" s="100">
        <v>17710.306389177938</v>
      </c>
      <c r="BP58" s="100">
        <v>9.6654320987654323</v>
      </c>
      <c r="BQ58" s="100">
        <v>11378.146666666667</v>
      </c>
      <c r="BR58" s="100">
        <v>13.580118443067207</v>
      </c>
      <c r="BS58" s="100">
        <v>15986.515431178716</v>
      </c>
      <c r="BT58" s="100">
        <v>13.685748813107793</v>
      </c>
      <c r="BU58" s="100">
        <v>16110.863502790495</v>
      </c>
      <c r="BV58" s="100">
        <v>13</v>
      </c>
      <c r="BW58" s="100">
        <v>15303.6</v>
      </c>
      <c r="BX58" s="100">
        <v>10</v>
      </c>
      <c r="BY58" s="100">
        <v>11772</v>
      </c>
      <c r="BZ58" s="100">
        <v>14</v>
      </c>
      <c r="CA58" s="100">
        <v>16480.8</v>
      </c>
      <c r="CB58" s="100">
        <v>11.556132656693531</v>
      </c>
      <c r="CC58" s="100">
        <v>13603.879363459626</v>
      </c>
      <c r="CD58" s="100">
        <v>9.6295326197217221</v>
      </c>
      <c r="CE58" s="100">
        <v>11335.885799936412</v>
      </c>
      <c r="CF58" s="100">
        <v>13.733979626965894</v>
      </c>
      <c r="CG58" s="100">
        <v>16167.640816864252</v>
      </c>
      <c r="CH58" s="100">
        <v>14.041004799891834</v>
      </c>
      <c r="CI58" s="100">
        <v>16529.070850432669</v>
      </c>
      <c r="CJ58" s="100">
        <v>15.517537293265592</v>
      </c>
      <c r="CK58" s="100">
        <v>18267.244901632257</v>
      </c>
      <c r="CL58" s="100">
        <v>10.752781517477226</v>
      </c>
      <c r="CM58" s="100">
        <v>12658.17440237419</v>
      </c>
      <c r="CN58" s="100">
        <v>10.629999999999999</v>
      </c>
      <c r="CO58" s="100">
        <v>12513.635999999999</v>
      </c>
      <c r="CP58" s="100">
        <v>13.042661712247325</v>
      </c>
      <c r="CQ58" s="100">
        <v>15353.821367657552</v>
      </c>
      <c r="CR58" s="100">
        <v>12.499062860438293</v>
      </c>
      <c r="CS58" s="100">
        <v>14713.89679930796</v>
      </c>
      <c r="CT58" s="100">
        <v>11.771946740128559</v>
      </c>
      <c r="CU58" s="100">
        <v>13857.935702479341</v>
      </c>
    </row>
    <row r="59" spans="2:99">
      <c r="C59" s="99" t="s">
        <v>225</v>
      </c>
      <c r="D59" s="100">
        <v>12</v>
      </c>
      <c r="E59" s="100">
        <v>3643.2</v>
      </c>
      <c r="F59" s="100">
        <v>10</v>
      </c>
      <c r="G59" s="100">
        <v>3035.9999999999995</v>
      </c>
      <c r="H59" s="100">
        <v>13</v>
      </c>
      <c r="I59" s="100">
        <v>3946.7999999999997</v>
      </c>
      <c r="J59" s="100">
        <v>10</v>
      </c>
      <c r="K59" s="100">
        <v>3035.9999999999995</v>
      </c>
      <c r="L59" s="100">
        <v>18</v>
      </c>
      <c r="M59" s="100">
        <v>5464.7999999999993</v>
      </c>
      <c r="N59" s="100">
        <v>13</v>
      </c>
      <c r="O59" s="100">
        <v>3946.7999999999997</v>
      </c>
      <c r="P59" s="100">
        <v>13</v>
      </c>
      <c r="Q59" s="100">
        <v>3946.7999999999997</v>
      </c>
      <c r="R59" s="100">
        <v>16</v>
      </c>
      <c r="S59" s="100">
        <v>4857.5999999999995</v>
      </c>
      <c r="T59" s="100">
        <v>10</v>
      </c>
      <c r="U59" s="100">
        <v>3035.9999999999995</v>
      </c>
      <c r="V59" s="100">
        <v>17</v>
      </c>
      <c r="W59" s="100">
        <v>5161.2</v>
      </c>
      <c r="X59" s="100">
        <v>16</v>
      </c>
      <c r="Y59" s="100">
        <v>4857.5999999999995</v>
      </c>
      <c r="Z59" s="100">
        <v>17</v>
      </c>
      <c r="AA59" s="100">
        <v>5161.2</v>
      </c>
      <c r="AB59" s="100">
        <v>18</v>
      </c>
      <c r="AC59" s="100">
        <v>5464.7999999999993</v>
      </c>
      <c r="AD59" s="100">
        <v>14</v>
      </c>
      <c r="AE59" s="100">
        <v>4250.3999999999996</v>
      </c>
      <c r="AF59" s="100">
        <v>14</v>
      </c>
      <c r="AG59" s="100">
        <v>4250.3999999999996</v>
      </c>
      <c r="AH59" s="100">
        <v>18</v>
      </c>
      <c r="AI59" s="100">
        <v>5464.7999999999993</v>
      </c>
      <c r="AJ59" s="100">
        <v>18</v>
      </c>
      <c r="AK59" s="100">
        <v>5464.7999999999993</v>
      </c>
      <c r="AL59" s="100">
        <v>14</v>
      </c>
      <c r="AM59" s="100">
        <v>4250.3999999999996</v>
      </c>
      <c r="AN59" s="100">
        <v>16</v>
      </c>
      <c r="AO59" s="100">
        <v>4857.5999999999995</v>
      </c>
      <c r="AP59" s="100">
        <v>15</v>
      </c>
      <c r="AQ59" s="100">
        <v>4553.9999999999991</v>
      </c>
      <c r="AR59" s="100">
        <v>16</v>
      </c>
      <c r="AS59" s="100">
        <v>4857.5999999999995</v>
      </c>
      <c r="AT59" s="100">
        <v>12</v>
      </c>
      <c r="AU59" s="100">
        <v>3643.2</v>
      </c>
      <c r="AV59" s="100">
        <v>16</v>
      </c>
      <c r="AW59" s="100">
        <v>4857.5999999999995</v>
      </c>
      <c r="AX59" s="100">
        <v>17</v>
      </c>
      <c r="AY59" s="100">
        <v>5161.2</v>
      </c>
      <c r="AZ59" s="100">
        <v>13</v>
      </c>
      <c r="BA59" s="100">
        <v>3946.7999999999997</v>
      </c>
      <c r="BB59" s="100">
        <v>12</v>
      </c>
      <c r="BC59" s="100">
        <v>3643.2</v>
      </c>
      <c r="BD59" s="100">
        <v>13</v>
      </c>
      <c r="BE59" s="100">
        <v>3946.7999999999997</v>
      </c>
      <c r="BF59" s="100">
        <v>12</v>
      </c>
      <c r="BG59" s="100">
        <v>3643.2</v>
      </c>
      <c r="BH59" s="100">
        <v>16</v>
      </c>
      <c r="BI59" s="100">
        <v>4857.5999999999995</v>
      </c>
      <c r="BJ59" s="100">
        <v>16</v>
      </c>
      <c r="BK59" s="100">
        <v>4857.5999999999995</v>
      </c>
      <c r="BL59" s="100">
        <v>14</v>
      </c>
      <c r="BM59" s="100">
        <v>4250.3999999999996</v>
      </c>
      <c r="BN59" s="100">
        <v>18</v>
      </c>
      <c r="BO59" s="100">
        <v>5464.7999999999993</v>
      </c>
      <c r="BP59" s="100">
        <v>10</v>
      </c>
      <c r="BQ59" s="100">
        <v>3035.9999999999995</v>
      </c>
      <c r="BR59" s="100">
        <v>16</v>
      </c>
      <c r="BS59" s="100">
        <v>4857.5999999999995</v>
      </c>
      <c r="BT59" s="100">
        <v>14</v>
      </c>
      <c r="BU59" s="100">
        <v>4250.3999999999996</v>
      </c>
      <c r="BV59" s="100">
        <v>14</v>
      </c>
      <c r="BW59" s="100">
        <v>4250.3999999999996</v>
      </c>
      <c r="BX59" s="100">
        <v>9</v>
      </c>
      <c r="BY59" s="100">
        <v>2732.3999999999996</v>
      </c>
      <c r="BZ59" s="100">
        <v>14</v>
      </c>
      <c r="CA59" s="100">
        <v>4250.3999999999996</v>
      </c>
      <c r="CB59" s="100">
        <v>12</v>
      </c>
      <c r="CC59" s="100">
        <v>3643.2</v>
      </c>
      <c r="CD59" s="100">
        <v>9</v>
      </c>
      <c r="CE59" s="100">
        <v>2732.3999999999996</v>
      </c>
      <c r="CF59" s="100">
        <v>16</v>
      </c>
      <c r="CG59" s="100">
        <v>4857.5999999999995</v>
      </c>
      <c r="CH59" s="100">
        <v>17</v>
      </c>
      <c r="CI59" s="100">
        <v>5161.2</v>
      </c>
      <c r="CJ59" s="100">
        <v>18</v>
      </c>
      <c r="CK59" s="100">
        <v>5464.7999999999993</v>
      </c>
      <c r="CL59" s="100">
        <v>12</v>
      </c>
      <c r="CM59" s="100">
        <v>3643.2</v>
      </c>
      <c r="CN59" s="100">
        <v>12</v>
      </c>
      <c r="CO59" s="100">
        <v>3643.2</v>
      </c>
      <c r="CP59" s="100">
        <v>16</v>
      </c>
      <c r="CQ59" s="100">
        <v>4857.5999999999995</v>
      </c>
      <c r="CR59" s="100">
        <v>13</v>
      </c>
      <c r="CS59" s="100">
        <v>3946.7999999999997</v>
      </c>
      <c r="CT59" s="100">
        <v>10</v>
      </c>
      <c r="CU59" s="100">
        <v>3035.9999999999995</v>
      </c>
    </row>
    <row r="60" spans="2:99">
      <c r="C60" s="99" t="s">
        <v>226</v>
      </c>
      <c r="D60" s="100">
        <v>11</v>
      </c>
      <c r="E60" s="100">
        <v>7167.6</v>
      </c>
      <c r="F60" s="100">
        <v>10</v>
      </c>
      <c r="G60" s="100">
        <v>6516</v>
      </c>
      <c r="H60" s="100">
        <v>13</v>
      </c>
      <c r="I60" s="100">
        <v>8470.8000000000011</v>
      </c>
      <c r="J60" s="100">
        <v>10</v>
      </c>
      <c r="K60" s="100">
        <v>6516</v>
      </c>
      <c r="L60" s="100">
        <v>17</v>
      </c>
      <c r="M60" s="100">
        <v>11077.2</v>
      </c>
      <c r="N60" s="100">
        <v>13</v>
      </c>
      <c r="O60" s="100">
        <v>8470.8000000000011</v>
      </c>
      <c r="P60" s="100">
        <v>11</v>
      </c>
      <c r="Q60" s="100">
        <v>7167.6</v>
      </c>
      <c r="R60" s="100">
        <v>14</v>
      </c>
      <c r="S60" s="100">
        <v>9122.4</v>
      </c>
      <c r="T60" s="100">
        <v>10</v>
      </c>
      <c r="U60" s="100">
        <v>6516</v>
      </c>
      <c r="V60" s="100">
        <v>17</v>
      </c>
      <c r="W60" s="100">
        <v>11077.2</v>
      </c>
      <c r="X60" s="100">
        <v>16</v>
      </c>
      <c r="Y60" s="100">
        <v>10425.6</v>
      </c>
      <c r="Z60" s="100">
        <v>17</v>
      </c>
      <c r="AA60" s="100">
        <v>11077.2</v>
      </c>
      <c r="AB60" s="100">
        <v>17</v>
      </c>
      <c r="AC60" s="100">
        <v>11077.2</v>
      </c>
      <c r="AD60" s="100">
        <v>13</v>
      </c>
      <c r="AE60" s="100">
        <v>8470.8000000000011</v>
      </c>
      <c r="AF60" s="100">
        <v>14</v>
      </c>
      <c r="AG60" s="100">
        <v>9122.4</v>
      </c>
      <c r="AH60" s="100">
        <v>15</v>
      </c>
      <c r="AI60" s="100">
        <v>9774</v>
      </c>
      <c r="AJ60" s="100">
        <v>18</v>
      </c>
      <c r="AK60" s="100">
        <v>11728.800000000001</v>
      </c>
      <c r="AL60" s="100">
        <v>15</v>
      </c>
      <c r="AM60" s="100">
        <v>9774</v>
      </c>
      <c r="AN60" s="100">
        <v>15</v>
      </c>
      <c r="AO60" s="100">
        <v>9774</v>
      </c>
      <c r="AP60" s="100">
        <v>13</v>
      </c>
      <c r="AQ60" s="100">
        <v>8470.8000000000011</v>
      </c>
      <c r="AR60" s="100">
        <v>17</v>
      </c>
      <c r="AS60" s="100">
        <v>11077.2</v>
      </c>
      <c r="AT60" s="100">
        <v>14</v>
      </c>
      <c r="AU60" s="100">
        <v>9122.4</v>
      </c>
      <c r="AV60" s="100">
        <v>18</v>
      </c>
      <c r="AW60" s="100">
        <v>11728.800000000001</v>
      </c>
      <c r="AX60" s="100">
        <v>16</v>
      </c>
      <c r="AY60" s="100">
        <v>10425.6</v>
      </c>
      <c r="AZ60" s="100">
        <v>14</v>
      </c>
      <c r="BA60" s="100">
        <v>9122.4</v>
      </c>
      <c r="BB60" s="100">
        <v>12</v>
      </c>
      <c r="BC60" s="100">
        <v>7819.2000000000007</v>
      </c>
      <c r="BD60" s="100">
        <v>12</v>
      </c>
      <c r="BE60" s="100">
        <v>7819.2000000000007</v>
      </c>
      <c r="BF60" s="100">
        <v>9</v>
      </c>
      <c r="BG60" s="100">
        <v>5864.4000000000005</v>
      </c>
      <c r="BH60" s="100">
        <v>14</v>
      </c>
      <c r="BI60" s="100">
        <v>9122.4</v>
      </c>
      <c r="BJ60" s="100">
        <v>13</v>
      </c>
      <c r="BK60" s="100">
        <v>8470.8000000000011</v>
      </c>
      <c r="BL60" s="100">
        <v>14</v>
      </c>
      <c r="BM60" s="100">
        <v>9122.4</v>
      </c>
      <c r="BN60" s="100">
        <v>15</v>
      </c>
      <c r="BO60" s="100">
        <v>9774</v>
      </c>
      <c r="BP60" s="100">
        <v>9</v>
      </c>
      <c r="BQ60" s="100">
        <v>5864.4000000000005</v>
      </c>
      <c r="BR60" s="100">
        <v>13</v>
      </c>
      <c r="BS60" s="100">
        <v>8470.8000000000011</v>
      </c>
      <c r="BT60" s="100">
        <v>14</v>
      </c>
      <c r="BU60" s="100">
        <v>9122.4</v>
      </c>
      <c r="BV60" s="100">
        <v>12</v>
      </c>
      <c r="BW60" s="100">
        <v>7819.2000000000007</v>
      </c>
      <c r="BX60" s="100">
        <v>10</v>
      </c>
      <c r="BY60" s="100">
        <v>6516</v>
      </c>
      <c r="BZ60" s="100">
        <v>15</v>
      </c>
      <c r="CA60" s="100">
        <v>9774</v>
      </c>
      <c r="CB60" s="100">
        <v>12</v>
      </c>
      <c r="CC60" s="100">
        <v>7819.2000000000007</v>
      </c>
      <c r="CD60" s="100">
        <v>9</v>
      </c>
      <c r="CE60" s="100">
        <v>5864.4000000000005</v>
      </c>
      <c r="CF60" s="100">
        <v>14</v>
      </c>
      <c r="CG60" s="100">
        <v>9122.4</v>
      </c>
      <c r="CH60" s="100">
        <v>17</v>
      </c>
      <c r="CI60" s="100">
        <v>11077.2</v>
      </c>
      <c r="CJ60" s="100">
        <v>19</v>
      </c>
      <c r="CK60" s="100">
        <v>12380.4</v>
      </c>
      <c r="CL60" s="100">
        <v>11</v>
      </c>
      <c r="CM60" s="100">
        <v>7167.6</v>
      </c>
      <c r="CN60" s="100">
        <v>11</v>
      </c>
      <c r="CO60" s="100">
        <v>7167.6</v>
      </c>
      <c r="CP60" s="100">
        <v>14</v>
      </c>
      <c r="CQ60" s="100">
        <v>9122.4</v>
      </c>
      <c r="CR60" s="100">
        <v>12</v>
      </c>
      <c r="CS60" s="100">
        <v>7819.2000000000007</v>
      </c>
      <c r="CT60" s="100">
        <v>11</v>
      </c>
      <c r="CU60" s="100">
        <v>7167.6</v>
      </c>
    </row>
    <row r="61" spans="2:99">
      <c r="C61" s="99" t="s">
        <v>227</v>
      </c>
      <c r="D61" s="100">
        <v>11</v>
      </c>
      <c r="E61" s="100">
        <v>10467.599999999999</v>
      </c>
      <c r="F61" s="100">
        <v>9</v>
      </c>
      <c r="G61" s="100">
        <v>8564.4</v>
      </c>
      <c r="H61" s="100">
        <v>12</v>
      </c>
      <c r="I61" s="100">
        <v>11419.199999999999</v>
      </c>
      <c r="J61" s="100">
        <v>10</v>
      </c>
      <c r="K61" s="100">
        <v>9516</v>
      </c>
      <c r="L61" s="100">
        <v>16</v>
      </c>
      <c r="M61" s="100">
        <v>15225.599999999999</v>
      </c>
      <c r="N61" s="100">
        <v>14</v>
      </c>
      <c r="O61" s="100">
        <v>13322.399999999998</v>
      </c>
      <c r="P61" s="100">
        <v>12</v>
      </c>
      <c r="Q61" s="100">
        <v>11419.199999999999</v>
      </c>
      <c r="R61" s="100">
        <v>14</v>
      </c>
      <c r="S61" s="100">
        <v>13322.399999999998</v>
      </c>
      <c r="T61" s="100">
        <v>9</v>
      </c>
      <c r="U61" s="100">
        <v>8564.4</v>
      </c>
      <c r="V61" s="100">
        <v>16</v>
      </c>
      <c r="W61" s="100">
        <v>15225.599999999999</v>
      </c>
      <c r="X61" s="100">
        <v>15</v>
      </c>
      <c r="Y61" s="100">
        <v>14273.999999999998</v>
      </c>
      <c r="Z61" s="100">
        <v>19</v>
      </c>
      <c r="AA61" s="100">
        <v>18080.399999999998</v>
      </c>
      <c r="AB61" s="100">
        <v>18</v>
      </c>
      <c r="AC61" s="100">
        <v>17128.8</v>
      </c>
      <c r="AD61" s="100">
        <v>11</v>
      </c>
      <c r="AE61" s="100">
        <v>10467.599999999999</v>
      </c>
      <c r="AF61" s="100">
        <v>13</v>
      </c>
      <c r="AG61" s="100">
        <v>12370.8</v>
      </c>
      <c r="AH61" s="100">
        <v>16</v>
      </c>
      <c r="AI61" s="100">
        <v>15225.599999999999</v>
      </c>
      <c r="AJ61" s="100">
        <v>16</v>
      </c>
      <c r="AK61" s="100">
        <v>15225.599999999999</v>
      </c>
      <c r="AL61" s="100">
        <v>14</v>
      </c>
      <c r="AM61" s="100">
        <v>13322.399999999998</v>
      </c>
      <c r="AN61" s="100">
        <v>16</v>
      </c>
      <c r="AO61" s="100">
        <v>15225.599999999999</v>
      </c>
      <c r="AP61" s="100">
        <v>14</v>
      </c>
      <c r="AQ61" s="100">
        <v>13322.399999999998</v>
      </c>
      <c r="AR61" s="100">
        <v>16</v>
      </c>
      <c r="AS61" s="100">
        <v>15225.599999999999</v>
      </c>
      <c r="AT61" s="100">
        <v>12</v>
      </c>
      <c r="AU61" s="100">
        <v>11419.199999999999</v>
      </c>
      <c r="AV61" s="100">
        <v>16</v>
      </c>
      <c r="AW61" s="100">
        <v>15225.599999999999</v>
      </c>
      <c r="AX61" s="100">
        <v>17</v>
      </c>
      <c r="AY61" s="100">
        <v>16177.199999999999</v>
      </c>
      <c r="AZ61" s="100">
        <v>13</v>
      </c>
      <c r="BA61" s="100">
        <v>12370.8</v>
      </c>
      <c r="BB61" s="100">
        <v>12</v>
      </c>
      <c r="BC61" s="100">
        <v>11419.199999999999</v>
      </c>
      <c r="BD61" s="100">
        <v>12</v>
      </c>
      <c r="BE61" s="100">
        <v>11419.199999999999</v>
      </c>
      <c r="BF61" s="100">
        <v>9</v>
      </c>
      <c r="BG61" s="100">
        <v>8564.4</v>
      </c>
      <c r="BH61" s="100">
        <v>15</v>
      </c>
      <c r="BI61" s="100">
        <v>14273.999999999998</v>
      </c>
      <c r="BJ61" s="100">
        <v>14</v>
      </c>
      <c r="BK61" s="100">
        <v>13322.399999999998</v>
      </c>
      <c r="BL61" s="100">
        <v>14</v>
      </c>
      <c r="BM61" s="100">
        <v>13322.399999999998</v>
      </c>
      <c r="BN61" s="100">
        <v>15</v>
      </c>
      <c r="BO61" s="100">
        <v>14273.999999999998</v>
      </c>
      <c r="BP61" s="100">
        <v>9</v>
      </c>
      <c r="BQ61" s="100">
        <v>8564.4</v>
      </c>
      <c r="BR61" s="100">
        <v>14</v>
      </c>
      <c r="BS61" s="100">
        <v>13322.399999999998</v>
      </c>
      <c r="BT61" s="100">
        <v>12</v>
      </c>
      <c r="BU61" s="100">
        <v>11419.199999999999</v>
      </c>
      <c r="BV61" s="100">
        <v>13</v>
      </c>
      <c r="BW61" s="100">
        <v>12370.8</v>
      </c>
      <c r="BX61" s="100">
        <v>10</v>
      </c>
      <c r="BY61" s="100">
        <v>9516</v>
      </c>
      <c r="BZ61" s="100">
        <v>15</v>
      </c>
      <c r="CA61" s="100">
        <v>14273.999999999998</v>
      </c>
      <c r="CB61" s="100">
        <v>11</v>
      </c>
      <c r="CC61" s="100">
        <v>10467.599999999999</v>
      </c>
      <c r="CD61" s="100">
        <v>9</v>
      </c>
      <c r="CE61" s="100">
        <v>8564.4</v>
      </c>
      <c r="CF61" s="100">
        <v>16</v>
      </c>
      <c r="CG61" s="100">
        <v>15225.599999999999</v>
      </c>
      <c r="CH61" s="100">
        <v>16</v>
      </c>
      <c r="CI61" s="100">
        <v>15225.599999999999</v>
      </c>
      <c r="CJ61" s="100">
        <v>18</v>
      </c>
      <c r="CK61" s="100">
        <v>17128.8</v>
      </c>
      <c r="CL61" s="100">
        <v>12</v>
      </c>
      <c r="CM61" s="100">
        <v>11419.199999999999</v>
      </c>
      <c r="CN61" s="100">
        <v>10</v>
      </c>
      <c r="CO61" s="100">
        <v>9516</v>
      </c>
      <c r="CP61" s="100">
        <v>15</v>
      </c>
      <c r="CQ61" s="100">
        <v>14273.999999999998</v>
      </c>
      <c r="CR61" s="100">
        <v>11</v>
      </c>
      <c r="CS61" s="100">
        <v>10467.599999999999</v>
      </c>
      <c r="CT61" s="100">
        <v>10</v>
      </c>
      <c r="CU61" s="100">
        <v>9516</v>
      </c>
    </row>
    <row r="62" spans="2:99">
      <c r="C62" s="99" t="s">
        <v>228</v>
      </c>
      <c r="D62" s="100">
        <v>12</v>
      </c>
      <c r="E62" s="100">
        <v>20462.400000000001</v>
      </c>
      <c r="F62" s="100">
        <v>10</v>
      </c>
      <c r="G62" s="100">
        <v>17052</v>
      </c>
      <c r="H62" s="100">
        <v>12</v>
      </c>
      <c r="I62" s="100">
        <v>20462.400000000001</v>
      </c>
      <c r="J62" s="100">
        <v>9</v>
      </c>
      <c r="K62" s="100">
        <v>15346.800000000001</v>
      </c>
      <c r="L62" s="100">
        <v>14</v>
      </c>
      <c r="M62" s="100">
        <v>23872.799999999999</v>
      </c>
      <c r="N62" s="100">
        <v>13</v>
      </c>
      <c r="O62" s="100">
        <v>22167.600000000002</v>
      </c>
      <c r="P62" s="100">
        <v>11</v>
      </c>
      <c r="Q62" s="100">
        <v>18757.2</v>
      </c>
      <c r="R62" s="100">
        <v>14</v>
      </c>
      <c r="S62" s="100">
        <v>23872.799999999999</v>
      </c>
      <c r="T62" s="100">
        <v>9</v>
      </c>
      <c r="U62" s="100">
        <v>15346.800000000001</v>
      </c>
      <c r="V62" s="100">
        <v>16</v>
      </c>
      <c r="W62" s="100">
        <v>27283.200000000001</v>
      </c>
      <c r="X62" s="100">
        <v>14</v>
      </c>
      <c r="Y62" s="100">
        <v>23872.799999999999</v>
      </c>
      <c r="Z62" s="100">
        <v>15</v>
      </c>
      <c r="AA62" s="100">
        <v>25578</v>
      </c>
      <c r="AB62" s="100">
        <v>16</v>
      </c>
      <c r="AC62" s="100">
        <v>27283.200000000001</v>
      </c>
      <c r="AD62" s="100">
        <v>11</v>
      </c>
      <c r="AE62" s="100">
        <v>18757.2</v>
      </c>
      <c r="AF62" s="100">
        <v>14</v>
      </c>
      <c r="AG62" s="100">
        <v>23872.799999999999</v>
      </c>
      <c r="AH62" s="100">
        <v>14</v>
      </c>
      <c r="AI62" s="100">
        <v>23872.799999999999</v>
      </c>
      <c r="AJ62" s="100">
        <v>17</v>
      </c>
      <c r="AK62" s="100">
        <v>28988.400000000001</v>
      </c>
      <c r="AL62" s="100">
        <v>14</v>
      </c>
      <c r="AM62" s="100">
        <v>23872.799999999999</v>
      </c>
      <c r="AN62" s="100">
        <v>15</v>
      </c>
      <c r="AO62" s="100">
        <v>25578</v>
      </c>
      <c r="AP62" s="100">
        <v>12</v>
      </c>
      <c r="AQ62" s="100">
        <v>20462.400000000001</v>
      </c>
      <c r="AR62" s="100">
        <v>15</v>
      </c>
      <c r="AS62" s="100">
        <v>25578</v>
      </c>
      <c r="AT62" s="100">
        <v>13</v>
      </c>
      <c r="AU62" s="100">
        <v>22167.600000000002</v>
      </c>
      <c r="AV62" s="100">
        <v>14</v>
      </c>
      <c r="AW62" s="100">
        <v>23872.799999999999</v>
      </c>
      <c r="AX62" s="100">
        <v>16</v>
      </c>
      <c r="AY62" s="100">
        <v>27283.200000000001</v>
      </c>
      <c r="AZ62" s="100">
        <v>13</v>
      </c>
      <c r="BA62" s="100">
        <v>22167.600000000002</v>
      </c>
      <c r="BB62" s="100">
        <v>11</v>
      </c>
      <c r="BC62" s="100">
        <v>18757.2</v>
      </c>
      <c r="BD62" s="100">
        <v>12</v>
      </c>
      <c r="BE62" s="100">
        <v>20462.400000000001</v>
      </c>
      <c r="BF62" s="100">
        <v>9</v>
      </c>
      <c r="BG62" s="100">
        <v>15346.800000000001</v>
      </c>
      <c r="BH62" s="100">
        <v>14</v>
      </c>
      <c r="BI62" s="100">
        <v>23872.799999999999</v>
      </c>
      <c r="BJ62" s="100">
        <v>13</v>
      </c>
      <c r="BK62" s="100">
        <v>22167.600000000002</v>
      </c>
      <c r="BL62" s="100">
        <v>14</v>
      </c>
      <c r="BM62" s="100">
        <v>23872.799999999999</v>
      </c>
      <c r="BN62" s="100">
        <v>16</v>
      </c>
      <c r="BO62" s="100">
        <v>27283.200000000001</v>
      </c>
      <c r="BP62" s="100">
        <v>9</v>
      </c>
      <c r="BQ62" s="100">
        <v>15346.800000000001</v>
      </c>
      <c r="BR62" s="100">
        <v>12</v>
      </c>
      <c r="BS62" s="100">
        <v>20462.400000000001</v>
      </c>
      <c r="BT62" s="100">
        <v>13</v>
      </c>
      <c r="BU62" s="100">
        <v>22167.600000000002</v>
      </c>
      <c r="BV62" s="100">
        <v>13</v>
      </c>
      <c r="BW62" s="100">
        <v>22167.600000000002</v>
      </c>
      <c r="BX62" s="100">
        <v>8</v>
      </c>
      <c r="BY62" s="100">
        <v>13641.6</v>
      </c>
      <c r="BZ62" s="100">
        <v>12</v>
      </c>
      <c r="CA62" s="100">
        <v>20462.400000000001</v>
      </c>
      <c r="CB62" s="100">
        <v>10</v>
      </c>
      <c r="CC62" s="100">
        <v>17052</v>
      </c>
      <c r="CD62" s="100">
        <v>8</v>
      </c>
      <c r="CE62" s="100">
        <v>13641.6</v>
      </c>
      <c r="CF62" s="100">
        <v>13</v>
      </c>
      <c r="CG62" s="100">
        <v>22167.600000000002</v>
      </c>
      <c r="CH62" s="100">
        <v>14</v>
      </c>
      <c r="CI62" s="100">
        <v>23872.799999999999</v>
      </c>
      <c r="CJ62" s="100">
        <v>15</v>
      </c>
      <c r="CK62" s="100">
        <v>25578</v>
      </c>
      <c r="CL62" s="100">
        <v>10</v>
      </c>
      <c r="CM62" s="100">
        <v>17052</v>
      </c>
      <c r="CN62" s="100">
        <v>10</v>
      </c>
      <c r="CO62" s="100">
        <v>17052</v>
      </c>
      <c r="CP62" s="100">
        <v>15</v>
      </c>
      <c r="CQ62" s="100">
        <v>25578</v>
      </c>
      <c r="CR62" s="100">
        <v>10</v>
      </c>
      <c r="CS62" s="100">
        <v>17052</v>
      </c>
      <c r="CT62" s="100">
        <v>10</v>
      </c>
      <c r="CU62" s="100">
        <v>17052</v>
      </c>
    </row>
    <row r="63" spans="2:99">
      <c r="C63" s="99" t="s">
        <v>229</v>
      </c>
      <c r="D63" s="100">
        <v>11</v>
      </c>
      <c r="E63" s="100">
        <v>8751.6</v>
      </c>
      <c r="F63" s="100">
        <v>9</v>
      </c>
      <c r="G63" s="100">
        <v>7160.4000000000005</v>
      </c>
      <c r="H63" s="100">
        <v>13</v>
      </c>
      <c r="I63" s="100">
        <v>10342.800000000001</v>
      </c>
      <c r="J63" s="100">
        <v>9</v>
      </c>
      <c r="K63" s="100">
        <v>7160.4000000000005</v>
      </c>
      <c r="L63" s="100">
        <v>14</v>
      </c>
      <c r="M63" s="100">
        <v>11138.4</v>
      </c>
      <c r="N63" s="100">
        <v>13</v>
      </c>
      <c r="O63" s="100">
        <v>10342.800000000001</v>
      </c>
      <c r="P63" s="100">
        <v>12</v>
      </c>
      <c r="Q63" s="100">
        <v>9547.2000000000007</v>
      </c>
      <c r="R63" s="100">
        <v>14</v>
      </c>
      <c r="S63" s="100">
        <v>11138.4</v>
      </c>
      <c r="T63" s="100">
        <v>10</v>
      </c>
      <c r="U63" s="100">
        <v>7956</v>
      </c>
      <c r="V63" s="100">
        <v>15</v>
      </c>
      <c r="W63" s="100">
        <v>11934</v>
      </c>
      <c r="X63" s="100">
        <v>15</v>
      </c>
      <c r="Y63" s="100">
        <v>11934</v>
      </c>
      <c r="Z63" s="100">
        <v>17</v>
      </c>
      <c r="AA63" s="100">
        <v>13525.2</v>
      </c>
      <c r="AB63" s="100">
        <v>18</v>
      </c>
      <c r="AC63" s="100">
        <v>14320.800000000001</v>
      </c>
      <c r="AD63" s="100">
        <v>12</v>
      </c>
      <c r="AE63" s="100">
        <v>9547.2000000000007</v>
      </c>
      <c r="AF63" s="100">
        <v>16</v>
      </c>
      <c r="AG63" s="100">
        <v>12729.6</v>
      </c>
      <c r="AH63" s="100">
        <v>15</v>
      </c>
      <c r="AI63" s="100">
        <v>11934</v>
      </c>
      <c r="AJ63" s="100">
        <v>18</v>
      </c>
      <c r="AK63" s="100">
        <v>14320.800000000001</v>
      </c>
      <c r="AL63" s="100">
        <v>15</v>
      </c>
      <c r="AM63" s="100">
        <v>11934</v>
      </c>
      <c r="AN63" s="100">
        <v>15</v>
      </c>
      <c r="AO63" s="100">
        <v>11934</v>
      </c>
      <c r="AP63" s="100">
        <v>13</v>
      </c>
      <c r="AQ63" s="100">
        <v>10342.800000000001</v>
      </c>
      <c r="AR63" s="100">
        <v>17</v>
      </c>
      <c r="AS63" s="100">
        <v>13525.2</v>
      </c>
      <c r="AT63" s="100">
        <v>13</v>
      </c>
      <c r="AU63" s="100">
        <v>10342.800000000001</v>
      </c>
      <c r="AV63" s="100">
        <v>17</v>
      </c>
      <c r="AW63" s="100">
        <v>13525.2</v>
      </c>
      <c r="AX63" s="100">
        <v>16</v>
      </c>
      <c r="AY63" s="100">
        <v>12729.6</v>
      </c>
      <c r="AZ63" s="100">
        <v>12</v>
      </c>
      <c r="BA63" s="100">
        <v>9547.2000000000007</v>
      </c>
      <c r="BB63" s="100">
        <v>13</v>
      </c>
      <c r="BC63" s="100">
        <v>10342.800000000001</v>
      </c>
      <c r="BD63" s="100">
        <v>13</v>
      </c>
      <c r="BE63" s="100">
        <v>10342.800000000001</v>
      </c>
      <c r="BF63" s="100">
        <v>10</v>
      </c>
      <c r="BG63" s="100">
        <v>7956</v>
      </c>
      <c r="BH63" s="100">
        <v>14</v>
      </c>
      <c r="BI63" s="100">
        <v>11138.4</v>
      </c>
      <c r="BJ63" s="100">
        <v>15</v>
      </c>
      <c r="BK63" s="100">
        <v>11934</v>
      </c>
      <c r="BL63" s="100">
        <v>15</v>
      </c>
      <c r="BM63" s="100">
        <v>11934</v>
      </c>
      <c r="BN63" s="100">
        <v>17</v>
      </c>
      <c r="BO63" s="100">
        <v>13525.2</v>
      </c>
      <c r="BP63" s="100">
        <v>9</v>
      </c>
      <c r="BQ63" s="100">
        <v>7160.4000000000005</v>
      </c>
      <c r="BR63" s="100">
        <v>14</v>
      </c>
      <c r="BS63" s="100">
        <v>11138.4</v>
      </c>
      <c r="BT63" s="100">
        <v>14</v>
      </c>
      <c r="BU63" s="100">
        <v>11138.4</v>
      </c>
      <c r="BV63" s="100">
        <v>14</v>
      </c>
      <c r="BW63" s="100">
        <v>11138.4</v>
      </c>
      <c r="BX63" s="100">
        <v>9</v>
      </c>
      <c r="BY63" s="100">
        <v>7160.4000000000005</v>
      </c>
      <c r="BZ63" s="100">
        <v>14</v>
      </c>
      <c r="CA63" s="100">
        <v>11138.4</v>
      </c>
      <c r="CB63" s="100">
        <v>12</v>
      </c>
      <c r="CC63" s="100">
        <v>9547.2000000000007</v>
      </c>
      <c r="CD63" s="100">
        <v>10</v>
      </c>
      <c r="CE63" s="100">
        <v>7956</v>
      </c>
      <c r="CF63" s="100">
        <v>14</v>
      </c>
      <c r="CG63" s="100">
        <v>11138.4</v>
      </c>
      <c r="CH63" s="100">
        <v>14</v>
      </c>
      <c r="CI63" s="100">
        <v>11138.4</v>
      </c>
      <c r="CJ63" s="100">
        <v>19</v>
      </c>
      <c r="CK63" s="100">
        <v>15116.4</v>
      </c>
      <c r="CL63" s="100">
        <v>12</v>
      </c>
      <c r="CM63" s="100">
        <v>9547.2000000000007</v>
      </c>
      <c r="CN63" s="100">
        <v>10</v>
      </c>
      <c r="CO63" s="100">
        <v>7956</v>
      </c>
      <c r="CP63" s="100">
        <v>14</v>
      </c>
      <c r="CQ63" s="100">
        <v>11138.4</v>
      </c>
      <c r="CR63" s="100">
        <v>12</v>
      </c>
      <c r="CS63" s="100">
        <v>9547.2000000000007</v>
      </c>
      <c r="CT63" s="100">
        <v>10</v>
      </c>
      <c r="CU63" s="100">
        <v>7956</v>
      </c>
    </row>
    <row r="64" spans="2:99">
      <c r="C64" s="99" t="s">
        <v>230</v>
      </c>
      <c r="D64" s="100">
        <v>11</v>
      </c>
      <c r="E64" s="100">
        <v>11101.199999999997</v>
      </c>
      <c r="F64" s="100">
        <v>10</v>
      </c>
      <c r="G64" s="100">
        <v>10091.999999999998</v>
      </c>
      <c r="H64" s="100">
        <v>12</v>
      </c>
      <c r="I64" s="100">
        <v>12110.399999999998</v>
      </c>
      <c r="J64" s="100">
        <v>9</v>
      </c>
      <c r="K64" s="100">
        <v>9082.7999999999993</v>
      </c>
      <c r="L64" s="100">
        <v>16</v>
      </c>
      <c r="M64" s="100">
        <v>16147.199999999997</v>
      </c>
      <c r="N64" s="100">
        <v>13</v>
      </c>
      <c r="O64" s="100">
        <v>13119.599999999999</v>
      </c>
      <c r="P64" s="100">
        <v>11</v>
      </c>
      <c r="Q64" s="100">
        <v>11101.199999999997</v>
      </c>
      <c r="R64" s="100">
        <v>12</v>
      </c>
      <c r="S64" s="100">
        <v>12110.399999999998</v>
      </c>
      <c r="T64" s="100">
        <v>10</v>
      </c>
      <c r="U64" s="100">
        <v>10091.999999999998</v>
      </c>
      <c r="V64" s="100">
        <v>17</v>
      </c>
      <c r="W64" s="100">
        <v>17156.399999999998</v>
      </c>
      <c r="X64" s="100">
        <v>14</v>
      </c>
      <c r="Y64" s="100">
        <v>14128.799999999997</v>
      </c>
      <c r="Z64" s="100">
        <v>16</v>
      </c>
      <c r="AA64" s="100">
        <v>16147.199999999997</v>
      </c>
      <c r="AB64" s="100">
        <v>17</v>
      </c>
      <c r="AC64" s="100">
        <v>17156.399999999998</v>
      </c>
      <c r="AD64" s="100">
        <v>13</v>
      </c>
      <c r="AE64" s="100">
        <v>13119.599999999999</v>
      </c>
      <c r="AF64" s="100">
        <v>13</v>
      </c>
      <c r="AG64" s="100">
        <v>13119.599999999999</v>
      </c>
      <c r="AH64" s="100">
        <v>14</v>
      </c>
      <c r="AI64" s="100">
        <v>14128.799999999997</v>
      </c>
      <c r="AJ64" s="100">
        <v>18</v>
      </c>
      <c r="AK64" s="100">
        <v>18165.599999999999</v>
      </c>
      <c r="AL64" s="100">
        <v>15</v>
      </c>
      <c r="AM64" s="100">
        <v>15137.999999999996</v>
      </c>
      <c r="AN64" s="100">
        <v>16</v>
      </c>
      <c r="AO64" s="100">
        <v>16147.199999999997</v>
      </c>
      <c r="AP64" s="100">
        <v>13</v>
      </c>
      <c r="AQ64" s="100">
        <v>13119.599999999999</v>
      </c>
      <c r="AR64" s="100">
        <v>15</v>
      </c>
      <c r="AS64" s="100">
        <v>15137.999999999996</v>
      </c>
      <c r="AT64" s="100">
        <v>12</v>
      </c>
      <c r="AU64" s="100">
        <v>12110.399999999998</v>
      </c>
      <c r="AV64" s="100">
        <v>17</v>
      </c>
      <c r="AW64" s="100">
        <v>17156.399999999998</v>
      </c>
      <c r="AX64" s="100">
        <v>16</v>
      </c>
      <c r="AY64" s="100">
        <v>16147.199999999997</v>
      </c>
      <c r="AZ64" s="100">
        <v>13</v>
      </c>
      <c r="BA64" s="100">
        <v>13119.599999999999</v>
      </c>
      <c r="BB64" s="100">
        <v>12</v>
      </c>
      <c r="BC64" s="100">
        <v>12110.399999999998</v>
      </c>
      <c r="BD64" s="100">
        <v>13</v>
      </c>
      <c r="BE64" s="100">
        <v>13119.599999999999</v>
      </c>
      <c r="BF64" s="100">
        <v>10</v>
      </c>
      <c r="BG64" s="100">
        <v>10091.999999999998</v>
      </c>
      <c r="BH64" s="100">
        <v>14</v>
      </c>
      <c r="BI64" s="100">
        <v>14128.799999999997</v>
      </c>
      <c r="BJ64" s="100">
        <v>12</v>
      </c>
      <c r="BK64" s="100">
        <v>12110.399999999998</v>
      </c>
      <c r="BL64" s="100">
        <v>15</v>
      </c>
      <c r="BM64" s="100">
        <v>15137.999999999996</v>
      </c>
      <c r="BN64" s="100">
        <v>17</v>
      </c>
      <c r="BO64" s="100">
        <v>17156.399999999998</v>
      </c>
      <c r="BP64" s="100">
        <v>9</v>
      </c>
      <c r="BQ64" s="100">
        <v>9082.7999999999993</v>
      </c>
      <c r="BR64" s="100">
        <v>15</v>
      </c>
      <c r="BS64" s="100">
        <v>15137.999999999996</v>
      </c>
      <c r="BT64" s="100">
        <v>12</v>
      </c>
      <c r="BU64" s="100">
        <v>12110.399999999998</v>
      </c>
      <c r="BV64" s="100">
        <v>13</v>
      </c>
      <c r="BW64" s="100">
        <v>13119.599999999999</v>
      </c>
      <c r="BX64" s="100">
        <v>10</v>
      </c>
      <c r="BY64" s="100">
        <v>10091.999999999998</v>
      </c>
      <c r="BZ64" s="100">
        <v>14</v>
      </c>
      <c r="CA64" s="100">
        <v>14128.799999999997</v>
      </c>
      <c r="CB64" s="100">
        <v>11</v>
      </c>
      <c r="CC64" s="100">
        <v>11101.199999999997</v>
      </c>
      <c r="CD64" s="100">
        <v>9</v>
      </c>
      <c r="CE64" s="100">
        <v>9082.7999999999993</v>
      </c>
      <c r="CF64" s="100">
        <v>15</v>
      </c>
      <c r="CG64" s="100">
        <v>15137.999999999996</v>
      </c>
      <c r="CH64" s="100">
        <v>17</v>
      </c>
      <c r="CI64" s="100">
        <v>17156.399999999998</v>
      </c>
      <c r="CJ64" s="100">
        <v>18</v>
      </c>
      <c r="CK64" s="100">
        <v>18165.599999999999</v>
      </c>
      <c r="CL64" s="100">
        <v>11</v>
      </c>
      <c r="CM64" s="100">
        <v>11101.199999999997</v>
      </c>
      <c r="CN64" s="100">
        <v>12</v>
      </c>
      <c r="CO64" s="100">
        <v>12110.399999999998</v>
      </c>
      <c r="CP64" s="100">
        <v>14</v>
      </c>
      <c r="CQ64" s="100">
        <v>14128.799999999997</v>
      </c>
      <c r="CR64" s="100">
        <v>11</v>
      </c>
      <c r="CS64" s="100">
        <v>11101.199999999997</v>
      </c>
      <c r="CT64" s="100">
        <v>10</v>
      </c>
      <c r="CU64" s="100">
        <v>10091.999999999998</v>
      </c>
    </row>
    <row r="65" spans="2:99">
      <c r="C65" s="99" t="s">
        <v>231</v>
      </c>
      <c r="D65" s="100">
        <v>11</v>
      </c>
      <c r="E65" s="100">
        <v>11286</v>
      </c>
      <c r="F65" s="100">
        <v>10</v>
      </c>
      <c r="G65" s="100">
        <v>10260</v>
      </c>
      <c r="H65" s="100">
        <v>11</v>
      </c>
      <c r="I65" s="100">
        <v>11286</v>
      </c>
      <c r="J65" s="100">
        <v>8</v>
      </c>
      <c r="K65" s="100">
        <v>8208</v>
      </c>
      <c r="L65" s="100">
        <v>14</v>
      </c>
      <c r="M65" s="100">
        <v>14364</v>
      </c>
      <c r="N65" s="100">
        <v>14</v>
      </c>
      <c r="O65" s="100">
        <v>14364</v>
      </c>
      <c r="P65" s="100">
        <v>11</v>
      </c>
      <c r="Q65" s="100">
        <v>11286</v>
      </c>
      <c r="R65" s="100">
        <v>13</v>
      </c>
      <c r="S65" s="100">
        <v>13338</v>
      </c>
      <c r="T65" s="100">
        <v>10</v>
      </c>
      <c r="U65" s="100">
        <v>10260</v>
      </c>
      <c r="V65" s="100">
        <v>17</v>
      </c>
      <c r="W65" s="100">
        <v>17442</v>
      </c>
      <c r="X65" s="100">
        <v>15</v>
      </c>
      <c r="Y65" s="100">
        <v>15390</v>
      </c>
      <c r="Z65" s="100">
        <v>17</v>
      </c>
      <c r="AA65" s="100">
        <v>17442</v>
      </c>
      <c r="AB65" s="100">
        <v>16</v>
      </c>
      <c r="AC65" s="100">
        <v>16416</v>
      </c>
      <c r="AD65" s="100">
        <v>13</v>
      </c>
      <c r="AE65" s="100">
        <v>13338</v>
      </c>
      <c r="AF65" s="100">
        <v>14</v>
      </c>
      <c r="AG65" s="100">
        <v>14364</v>
      </c>
      <c r="AH65" s="100">
        <v>16</v>
      </c>
      <c r="AI65" s="100">
        <v>16416</v>
      </c>
      <c r="AJ65" s="100">
        <v>18</v>
      </c>
      <c r="AK65" s="100">
        <v>18468</v>
      </c>
      <c r="AL65" s="100">
        <v>14</v>
      </c>
      <c r="AM65" s="100">
        <v>14364</v>
      </c>
      <c r="AN65" s="100">
        <v>16</v>
      </c>
      <c r="AO65" s="100">
        <v>16416</v>
      </c>
      <c r="AP65" s="100">
        <v>13</v>
      </c>
      <c r="AQ65" s="100">
        <v>13338</v>
      </c>
      <c r="AR65" s="100">
        <v>17</v>
      </c>
      <c r="AS65" s="100">
        <v>17442</v>
      </c>
      <c r="AT65" s="100">
        <v>12</v>
      </c>
      <c r="AU65" s="100">
        <v>12312</v>
      </c>
      <c r="AV65" s="100">
        <v>16</v>
      </c>
      <c r="AW65" s="100">
        <v>16416</v>
      </c>
      <c r="AX65" s="100">
        <v>17</v>
      </c>
      <c r="AY65" s="100">
        <v>17442</v>
      </c>
      <c r="AZ65" s="100">
        <v>12</v>
      </c>
      <c r="BA65" s="100">
        <v>12312</v>
      </c>
      <c r="BB65" s="100">
        <v>12</v>
      </c>
      <c r="BC65" s="100">
        <v>12312</v>
      </c>
      <c r="BD65" s="100">
        <v>13</v>
      </c>
      <c r="BE65" s="100">
        <v>13338</v>
      </c>
      <c r="BF65" s="100">
        <v>11</v>
      </c>
      <c r="BG65" s="100">
        <v>11286</v>
      </c>
      <c r="BH65" s="100">
        <v>15</v>
      </c>
      <c r="BI65" s="100">
        <v>15390</v>
      </c>
      <c r="BJ65" s="100">
        <v>13</v>
      </c>
      <c r="BK65" s="100">
        <v>13338</v>
      </c>
      <c r="BL65" s="100">
        <v>13</v>
      </c>
      <c r="BM65" s="100">
        <v>13338</v>
      </c>
      <c r="BN65" s="100">
        <v>16</v>
      </c>
      <c r="BO65" s="100">
        <v>16416</v>
      </c>
      <c r="BP65" s="100">
        <v>8</v>
      </c>
      <c r="BQ65" s="100">
        <v>8208</v>
      </c>
      <c r="BR65" s="100">
        <v>13</v>
      </c>
      <c r="BS65" s="100">
        <v>13338</v>
      </c>
      <c r="BT65" s="100">
        <v>12</v>
      </c>
      <c r="BU65" s="100">
        <v>12312</v>
      </c>
      <c r="BV65" s="100">
        <v>13</v>
      </c>
      <c r="BW65" s="100">
        <v>13338</v>
      </c>
      <c r="BX65" s="100">
        <v>10</v>
      </c>
      <c r="BY65" s="100">
        <v>10260</v>
      </c>
      <c r="BZ65" s="100">
        <v>15</v>
      </c>
      <c r="CA65" s="100">
        <v>15390</v>
      </c>
      <c r="CB65" s="100">
        <v>11</v>
      </c>
      <c r="CC65" s="100">
        <v>11286</v>
      </c>
      <c r="CD65" s="100">
        <v>9</v>
      </c>
      <c r="CE65" s="100">
        <v>9234</v>
      </c>
      <c r="CF65" s="100">
        <v>13</v>
      </c>
      <c r="CG65" s="100">
        <v>13338</v>
      </c>
      <c r="CH65" s="100">
        <v>14</v>
      </c>
      <c r="CI65" s="100">
        <v>14364</v>
      </c>
      <c r="CJ65" s="100">
        <v>16</v>
      </c>
      <c r="CK65" s="100">
        <v>16416</v>
      </c>
      <c r="CL65" s="100">
        <v>10</v>
      </c>
      <c r="CM65" s="100">
        <v>10260</v>
      </c>
      <c r="CN65" s="100">
        <v>12</v>
      </c>
      <c r="CO65" s="100">
        <v>12312</v>
      </c>
      <c r="CP65" s="100">
        <v>14</v>
      </c>
      <c r="CQ65" s="100">
        <v>14364</v>
      </c>
      <c r="CR65" s="100">
        <v>13</v>
      </c>
      <c r="CS65" s="100">
        <v>13338</v>
      </c>
      <c r="CT65" s="100">
        <v>10</v>
      </c>
      <c r="CU65" s="100">
        <v>10260</v>
      </c>
    </row>
    <row r="66" spans="2:99">
      <c r="C66" s="99" t="s">
        <v>232</v>
      </c>
      <c r="D66" s="100">
        <v>11</v>
      </c>
      <c r="E66" s="100">
        <v>13094.399999999998</v>
      </c>
      <c r="F66" s="100">
        <v>9</v>
      </c>
      <c r="G66" s="100">
        <v>10713.599999999999</v>
      </c>
      <c r="H66" s="100">
        <v>12</v>
      </c>
      <c r="I66" s="100">
        <v>14284.8</v>
      </c>
      <c r="J66" s="100">
        <v>9</v>
      </c>
      <c r="K66" s="100">
        <v>10713.599999999999</v>
      </c>
      <c r="L66" s="100">
        <v>15</v>
      </c>
      <c r="M66" s="100">
        <v>17855.999999999996</v>
      </c>
      <c r="N66" s="100">
        <v>12</v>
      </c>
      <c r="O66" s="100">
        <v>14284.8</v>
      </c>
      <c r="P66" s="100">
        <v>12</v>
      </c>
      <c r="Q66" s="100">
        <v>14284.8</v>
      </c>
      <c r="R66" s="100">
        <v>13</v>
      </c>
      <c r="S66" s="100">
        <v>15475.199999999999</v>
      </c>
      <c r="T66" s="100">
        <v>9</v>
      </c>
      <c r="U66" s="100">
        <v>10713.599999999999</v>
      </c>
      <c r="V66" s="100">
        <v>15</v>
      </c>
      <c r="W66" s="100">
        <v>17855.999999999996</v>
      </c>
      <c r="X66" s="100">
        <v>14</v>
      </c>
      <c r="Y66" s="100">
        <v>16665.599999999999</v>
      </c>
      <c r="Z66" s="100">
        <v>17</v>
      </c>
      <c r="AA66" s="100">
        <v>20236.8</v>
      </c>
      <c r="AB66" s="100">
        <v>16</v>
      </c>
      <c r="AC66" s="100">
        <v>19046.399999999998</v>
      </c>
      <c r="AD66" s="100">
        <v>12</v>
      </c>
      <c r="AE66" s="100">
        <v>14284.8</v>
      </c>
      <c r="AF66" s="100">
        <v>14</v>
      </c>
      <c r="AG66" s="100">
        <v>16665.599999999999</v>
      </c>
      <c r="AH66" s="100">
        <v>15</v>
      </c>
      <c r="AI66" s="100">
        <v>17855.999999999996</v>
      </c>
      <c r="AJ66" s="100">
        <v>17</v>
      </c>
      <c r="AK66" s="100">
        <v>20236.8</v>
      </c>
      <c r="AL66" s="100">
        <v>15</v>
      </c>
      <c r="AM66" s="100">
        <v>17855.999999999996</v>
      </c>
      <c r="AN66" s="100">
        <v>14</v>
      </c>
      <c r="AO66" s="100">
        <v>16665.599999999999</v>
      </c>
      <c r="AP66" s="100">
        <v>12</v>
      </c>
      <c r="AQ66" s="100">
        <v>14284.8</v>
      </c>
      <c r="AR66" s="100">
        <v>16</v>
      </c>
      <c r="AS66" s="100">
        <v>19046.399999999998</v>
      </c>
      <c r="AT66" s="100">
        <v>12</v>
      </c>
      <c r="AU66" s="100">
        <v>14284.8</v>
      </c>
      <c r="AV66" s="100">
        <v>15</v>
      </c>
      <c r="AW66" s="100">
        <v>17855.999999999996</v>
      </c>
      <c r="AX66" s="100">
        <v>15</v>
      </c>
      <c r="AY66" s="100">
        <v>17855.999999999996</v>
      </c>
      <c r="AZ66" s="100">
        <v>12</v>
      </c>
      <c r="BA66" s="100">
        <v>14284.8</v>
      </c>
      <c r="BB66" s="100">
        <v>12</v>
      </c>
      <c r="BC66" s="100">
        <v>14284.8</v>
      </c>
      <c r="BD66" s="100">
        <v>12</v>
      </c>
      <c r="BE66" s="100">
        <v>14284.8</v>
      </c>
      <c r="BF66" s="100">
        <v>9</v>
      </c>
      <c r="BG66" s="100">
        <v>10713.599999999999</v>
      </c>
      <c r="BH66" s="100">
        <v>14</v>
      </c>
      <c r="BI66" s="100">
        <v>16665.599999999999</v>
      </c>
      <c r="BJ66" s="100">
        <v>14</v>
      </c>
      <c r="BK66" s="100">
        <v>16665.599999999999</v>
      </c>
      <c r="BL66" s="100">
        <v>13</v>
      </c>
      <c r="BM66" s="100">
        <v>15475.199999999999</v>
      </c>
      <c r="BN66" s="100">
        <v>15</v>
      </c>
      <c r="BO66" s="100">
        <v>17855.999999999996</v>
      </c>
      <c r="BP66" s="100">
        <v>8</v>
      </c>
      <c r="BQ66" s="100">
        <v>9523.1999999999989</v>
      </c>
      <c r="BR66" s="100">
        <v>12</v>
      </c>
      <c r="BS66" s="100">
        <v>14284.8</v>
      </c>
      <c r="BT66" s="100">
        <v>12</v>
      </c>
      <c r="BU66" s="100">
        <v>14284.8</v>
      </c>
      <c r="BV66" s="100">
        <v>11</v>
      </c>
      <c r="BW66" s="100">
        <v>13094.399999999998</v>
      </c>
      <c r="BX66" s="100">
        <v>9</v>
      </c>
      <c r="BY66" s="100">
        <v>10713.599999999999</v>
      </c>
      <c r="BZ66" s="100">
        <v>15</v>
      </c>
      <c r="CA66" s="100">
        <v>17855.999999999996</v>
      </c>
      <c r="CB66" s="100">
        <v>11</v>
      </c>
      <c r="CC66" s="100">
        <v>13094.399999999998</v>
      </c>
      <c r="CD66" s="100">
        <v>10</v>
      </c>
      <c r="CE66" s="100">
        <v>11903.999999999998</v>
      </c>
      <c r="CF66" s="100">
        <v>14</v>
      </c>
      <c r="CG66" s="100">
        <v>16665.599999999999</v>
      </c>
      <c r="CH66" s="100">
        <v>15</v>
      </c>
      <c r="CI66" s="100">
        <v>17855.999999999996</v>
      </c>
      <c r="CJ66" s="100">
        <v>17</v>
      </c>
      <c r="CK66" s="100">
        <v>20236.8</v>
      </c>
      <c r="CL66" s="100">
        <v>10</v>
      </c>
      <c r="CM66" s="100">
        <v>11903.999999999998</v>
      </c>
      <c r="CN66" s="100">
        <v>10</v>
      </c>
      <c r="CO66" s="100">
        <v>11903.999999999998</v>
      </c>
      <c r="CP66" s="100">
        <v>15</v>
      </c>
      <c r="CQ66" s="100">
        <v>17855.999999999996</v>
      </c>
      <c r="CR66" s="100">
        <v>12</v>
      </c>
      <c r="CS66" s="100">
        <v>14284.8</v>
      </c>
      <c r="CT66" s="100">
        <v>11</v>
      </c>
      <c r="CU66" s="100">
        <v>13094.399999999998</v>
      </c>
    </row>
    <row r="67" spans="2:99">
      <c r="C67" s="99" t="s">
        <v>233</v>
      </c>
      <c r="D67" s="100">
        <v>11</v>
      </c>
      <c r="E67" s="100">
        <v>12355.2</v>
      </c>
      <c r="F67" s="100">
        <v>10</v>
      </c>
      <c r="G67" s="100">
        <v>11232</v>
      </c>
      <c r="H67" s="100">
        <v>11</v>
      </c>
      <c r="I67" s="100">
        <v>12355.2</v>
      </c>
      <c r="J67" s="100">
        <v>10</v>
      </c>
      <c r="K67" s="100">
        <v>11232</v>
      </c>
      <c r="L67" s="100">
        <v>14</v>
      </c>
      <c r="M67" s="100">
        <v>15724.800000000001</v>
      </c>
      <c r="N67" s="100">
        <v>14</v>
      </c>
      <c r="O67" s="100">
        <v>15724.800000000001</v>
      </c>
      <c r="P67" s="100">
        <v>11</v>
      </c>
      <c r="Q67" s="100">
        <v>12355.2</v>
      </c>
      <c r="R67" s="100">
        <v>14</v>
      </c>
      <c r="S67" s="100">
        <v>15724.800000000001</v>
      </c>
      <c r="T67" s="100">
        <v>9</v>
      </c>
      <c r="U67" s="100">
        <v>10108.800000000001</v>
      </c>
      <c r="V67" s="100">
        <v>16</v>
      </c>
      <c r="W67" s="100">
        <v>17971.2</v>
      </c>
      <c r="X67" s="100">
        <v>13</v>
      </c>
      <c r="Y67" s="100">
        <v>14601.6</v>
      </c>
      <c r="Z67" s="100">
        <v>16</v>
      </c>
      <c r="AA67" s="100">
        <v>17971.2</v>
      </c>
      <c r="AB67" s="100">
        <v>17</v>
      </c>
      <c r="AC67" s="100">
        <v>19094.400000000001</v>
      </c>
      <c r="AD67" s="100">
        <v>12</v>
      </c>
      <c r="AE67" s="100">
        <v>13478.400000000001</v>
      </c>
      <c r="AF67" s="100">
        <v>14</v>
      </c>
      <c r="AG67" s="100">
        <v>15724.800000000001</v>
      </c>
      <c r="AH67" s="100">
        <v>15</v>
      </c>
      <c r="AI67" s="100">
        <v>16848</v>
      </c>
      <c r="AJ67" s="100">
        <v>16</v>
      </c>
      <c r="AK67" s="100">
        <v>17971.2</v>
      </c>
      <c r="AL67" s="100">
        <v>14</v>
      </c>
      <c r="AM67" s="100">
        <v>15724.800000000001</v>
      </c>
      <c r="AN67" s="100">
        <v>15</v>
      </c>
      <c r="AO67" s="100">
        <v>16848</v>
      </c>
      <c r="AP67" s="100">
        <v>13</v>
      </c>
      <c r="AQ67" s="100">
        <v>14601.6</v>
      </c>
      <c r="AR67" s="100">
        <v>15</v>
      </c>
      <c r="AS67" s="100">
        <v>16848</v>
      </c>
      <c r="AT67" s="100">
        <v>13</v>
      </c>
      <c r="AU67" s="100">
        <v>14601.6</v>
      </c>
      <c r="AV67" s="100">
        <v>16</v>
      </c>
      <c r="AW67" s="100">
        <v>17971.2</v>
      </c>
      <c r="AX67" s="100">
        <v>15</v>
      </c>
      <c r="AY67" s="100">
        <v>16848</v>
      </c>
      <c r="AZ67" s="100">
        <v>14</v>
      </c>
      <c r="BA67" s="100">
        <v>15724.800000000001</v>
      </c>
      <c r="BB67" s="100">
        <v>12</v>
      </c>
      <c r="BC67" s="100">
        <v>13478.400000000001</v>
      </c>
      <c r="BD67" s="100">
        <v>11</v>
      </c>
      <c r="BE67" s="100">
        <v>12355.2</v>
      </c>
      <c r="BF67" s="100">
        <v>10</v>
      </c>
      <c r="BG67" s="100">
        <v>11232</v>
      </c>
      <c r="BH67" s="100">
        <v>15</v>
      </c>
      <c r="BI67" s="100">
        <v>16848</v>
      </c>
      <c r="BJ67" s="100">
        <v>14</v>
      </c>
      <c r="BK67" s="100">
        <v>15724.800000000001</v>
      </c>
      <c r="BL67" s="100">
        <v>15</v>
      </c>
      <c r="BM67" s="100">
        <v>16848</v>
      </c>
      <c r="BN67" s="100">
        <v>15</v>
      </c>
      <c r="BO67" s="100">
        <v>16848</v>
      </c>
      <c r="BP67" s="100">
        <v>9</v>
      </c>
      <c r="BQ67" s="100">
        <v>10108.800000000001</v>
      </c>
      <c r="BR67" s="100">
        <v>13</v>
      </c>
      <c r="BS67" s="100">
        <v>14601.6</v>
      </c>
      <c r="BT67" s="100">
        <v>12</v>
      </c>
      <c r="BU67" s="100">
        <v>13478.400000000001</v>
      </c>
      <c r="BV67" s="100">
        <v>13</v>
      </c>
      <c r="BW67" s="100">
        <v>14601.6</v>
      </c>
      <c r="BX67" s="100">
        <v>9</v>
      </c>
      <c r="BY67" s="100">
        <v>10108.800000000001</v>
      </c>
      <c r="BZ67" s="100">
        <v>13</v>
      </c>
      <c r="CA67" s="100">
        <v>14601.6</v>
      </c>
      <c r="CB67" s="100">
        <v>11</v>
      </c>
      <c r="CC67" s="100">
        <v>12355.2</v>
      </c>
      <c r="CD67" s="100">
        <v>9</v>
      </c>
      <c r="CE67" s="100">
        <v>10108.800000000001</v>
      </c>
      <c r="CF67" s="100">
        <v>13</v>
      </c>
      <c r="CG67" s="100">
        <v>14601.6</v>
      </c>
      <c r="CH67" s="100">
        <v>16</v>
      </c>
      <c r="CI67" s="100">
        <v>17971.2</v>
      </c>
      <c r="CJ67" s="100">
        <v>17</v>
      </c>
      <c r="CK67" s="100">
        <v>19094.400000000001</v>
      </c>
      <c r="CL67" s="100">
        <v>11</v>
      </c>
      <c r="CM67" s="100">
        <v>12355.2</v>
      </c>
      <c r="CN67" s="100">
        <v>11</v>
      </c>
      <c r="CO67" s="100">
        <v>12355.2</v>
      </c>
      <c r="CP67" s="100">
        <v>15</v>
      </c>
      <c r="CQ67" s="100">
        <v>16848</v>
      </c>
      <c r="CR67" s="100">
        <v>12</v>
      </c>
      <c r="CS67" s="100">
        <v>13478.400000000001</v>
      </c>
      <c r="CT67" s="100">
        <v>11</v>
      </c>
      <c r="CU67" s="100">
        <v>12355.2</v>
      </c>
    </row>
    <row r="68" spans="2:99">
      <c r="C68" s="99" t="s">
        <v>234</v>
      </c>
      <c r="D68" s="100">
        <v>11</v>
      </c>
      <c r="E68" s="100">
        <v>11365.2</v>
      </c>
      <c r="F68" s="100">
        <v>9</v>
      </c>
      <c r="G68" s="100">
        <v>9298.8000000000011</v>
      </c>
      <c r="H68" s="100">
        <v>11</v>
      </c>
      <c r="I68" s="100">
        <v>11365.2</v>
      </c>
      <c r="J68" s="100">
        <v>10</v>
      </c>
      <c r="K68" s="100">
        <v>10332</v>
      </c>
      <c r="L68" s="100">
        <v>16</v>
      </c>
      <c r="M68" s="100">
        <v>16531.2</v>
      </c>
      <c r="N68" s="100">
        <v>13</v>
      </c>
      <c r="O68" s="100">
        <v>13431.6</v>
      </c>
      <c r="P68" s="100">
        <v>12</v>
      </c>
      <c r="Q68" s="100">
        <v>12398.400000000001</v>
      </c>
      <c r="R68" s="100">
        <v>13</v>
      </c>
      <c r="S68" s="100">
        <v>13431.6</v>
      </c>
      <c r="T68" s="100">
        <v>9</v>
      </c>
      <c r="U68" s="100">
        <v>9298.8000000000011</v>
      </c>
      <c r="V68" s="100">
        <v>16</v>
      </c>
      <c r="W68" s="100">
        <v>16531.2</v>
      </c>
      <c r="X68" s="100">
        <v>15</v>
      </c>
      <c r="Y68" s="100">
        <v>15498</v>
      </c>
      <c r="Z68" s="100">
        <v>16</v>
      </c>
      <c r="AA68" s="100">
        <v>16531.2</v>
      </c>
      <c r="AB68" s="100">
        <v>17</v>
      </c>
      <c r="AC68" s="100">
        <v>17564.400000000001</v>
      </c>
      <c r="AD68" s="100">
        <v>13</v>
      </c>
      <c r="AE68" s="100">
        <v>13431.6</v>
      </c>
      <c r="AF68" s="100">
        <v>14</v>
      </c>
      <c r="AG68" s="100">
        <v>14464.800000000001</v>
      </c>
      <c r="AH68" s="100">
        <v>16</v>
      </c>
      <c r="AI68" s="100">
        <v>16531.2</v>
      </c>
      <c r="AJ68" s="100">
        <v>17</v>
      </c>
      <c r="AK68" s="100">
        <v>17564.400000000001</v>
      </c>
      <c r="AL68" s="100">
        <v>12</v>
      </c>
      <c r="AM68" s="100">
        <v>12398.400000000001</v>
      </c>
      <c r="AN68" s="100">
        <v>15</v>
      </c>
      <c r="AO68" s="100">
        <v>15498</v>
      </c>
      <c r="AP68" s="100">
        <v>14</v>
      </c>
      <c r="AQ68" s="100">
        <v>14464.800000000001</v>
      </c>
      <c r="AR68" s="100">
        <v>16</v>
      </c>
      <c r="AS68" s="100">
        <v>16531.2</v>
      </c>
      <c r="AT68" s="100">
        <v>12</v>
      </c>
      <c r="AU68" s="100">
        <v>12398.400000000001</v>
      </c>
      <c r="AV68" s="100">
        <v>14</v>
      </c>
      <c r="AW68" s="100">
        <v>14464.800000000001</v>
      </c>
      <c r="AX68" s="100">
        <v>15</v>
      </c>
      <c r="AY68" s="100">
        <v>15498</v>
      </c>
      <c r="AZ68" s="100">
        <v>13</v>
      </c>
      <c r="BA68" s="100">
        <v>13431.6</v>
      </c>
      <c r="BB68" s="100">
        <v>11</v>
      </c>
      <c r="BC68" s="100">
        <v>11365.2</v>
      </c>
      <c r="BD68" s="100">
        <v>11</v>
      </c>
      <c r="BE68" s="100">
        <v>11365.2</v>
      </c>
      <c r="BF68" s="100">
        <v>11</v>
      </c>
      <c r="BG68" s="100">
        <v>11365.2</v>
      </c>
      <c r="BH68" s="100">
        <v>14</v>
      </c>
      <c r="BI68" s="100">
        <v>14464.800000000001</v>
      </c>
      <c r="BJ68" s="100">
        <v>14</v>
      </c>
      <c r="BK68" s="100">
        <v>14464.800000000001</v>
      </c>
      <c r="BL68" s="100">
        <v>14</v>
      </c>
      <c r="BM68" s="100">
        <v>14464.800000000001</v>
      </c>
      <c r="BN68" s="100">
        <v>17</v>
      </c>
      <c r="BO68" s="100">
        <v>17564.400000000001</v>
      </c>
      <c r="BP68" s="100">
        <v>8</v>
      </c>
      <c r="BQ68" s="100">
        <v>8265.6</v>
      </c>
      <c r="BR68" s="100">
        <v>12</v>
      </c>
      <c r="BS68" s="100">
        <v>12398.400000000001</v>
      </c>
      <c r="BT68" s="100">
        <v>12</v>
      </c>
      <c r="BU68" s="100">
        <v>12398.400000000001</v>
      </c>
      <c r="BV68" s="100">
        <v>12</v>
      </c>
      <c r="BW68" s="100">
        <v>12398.400000000001</v>
      </c>
      <c r="BX68" s="100">
        <v>10</v>
      </c>
      <c r="BY68" s="100">
        <v>10332</v>
      </c>
      <c r="BZ68" s="100">
        <v>13</v>
      </c>
      <c r="CA68" s="100">
        <v>13431.6</v>
      </c>
      <c r="CB68" s="100">
        <v>11</v>
      </c>
      <c r="CC68" s="100">
        <v>11365.2</v>
      </c>
      <c r="CD68" s="100">
        <v>9</v>
      </c>
      <c r="CE68" s="100">
        <v>9298.8000000000011</v>
      </c>
      <c r="CF68" s="100">
        <v>14</v>
      </c>
      <c r="CG68" s="100">
        <v>14464.800000000001</v>
      </c>
      <c r="CH68" s="100">
        <v>16</v>
      </c>
      <c r="CI68" s="100">
        <v>16531.2</v>
      </c>
      <c r="CJ68" s="100">
        <v>17</v>
      </c>
      <c r="CK68" s="100">
        <v>17564.400000000001</v>
      </c>
      <c r="CL68" s="100">
        <v>12</v>
      </c>
      <c r="CM68" s="100">
        <v>12398.400000000001</v>
      </c>
      <c r="CN68" s="100">
        <v>11</v>
      </c>
      <c r="CO68" s="100">
        <v>11365.2</v>
      </c>
      <c r="CP68" s="100">
        <v>14</v>
      </c>
      <c r="CQ68" s="100">
        <v>14464.800000000001</v>
      </c>
      <c r="CR68" s="100">
        <v>12</v>
      </c>
      <c r="CS68" s="100">
        <v>12398.400000000001</v>
      </c>
      <c r="CT68" s="100">
        <v>10</v>
      </c>
      <c r="CU68" s="100">
        <v>10332</v>
      </c>
    </row>
    <row r="69" spans="2:99">
      <c r="C69" s="99" t="s">
        <v>235</v>
      </c>
      <c r="D69" s="100">
        <v>12</v>
      </c>
      <c r="E69" s="100">
        <v>9100.7999999999993</v>
      </c>
      <c r="F69" s="100">
        <v>10</v>
      </c>
      <c r="G69" s="100">
        <v>7584</v>
      </c>
      <c r="H69" s="100">
        <v>13</v>
      </c>
      <c r="I69" s="100">
        <v>9859.1999999999989</v>
      </c>
      <c r="J69" s="100">
        <v>10</v>
      </c>
      <c r="K69" s="100">
        <v>7584</v>
      </c>
      <c r="L69" s="100">
        <v>17</v>
      </c>
      <c r="M69" s="100">
        <v>12892.8</v>
      </c>
      <c r="N69" s="100">
        <v>13</v>
      </c>
      <c r="O69" s="100">
        <v>9859.1999999999989</v>
      </c>
      <c r="P69" s="100">
        <v>11</v>
      </c>
      <c r="Q69" s="100">
        <v>8342.4</v>
      </c>
      <c r="R69" s="100">
        <v>13</v>
      </c>
      <c r="S69" s="100">
        <v>9859.1999999999989</v>
      </c>
      <c r="T69" s="100">
        <v>10</v>
      </c>
      <c r="U69" s="100">
        <v>7584</v>
      </c>
      <c r="V69" s="100">
        <v>15</v>
      </c>
      <c r="W69" s="100">
        <v>11376</v>
      </c>
      <c r="X69" s="100">
        <v>15</v>
      </c>
      <c r="Y69" s="100">
        <v>11376</v>
      </c>
      <c r="Z69" s="100">
        <v>19</v>
      </c>
      <c r="AA69" s="100">
        <v>14409.6</v>
      </c>
      <c r="AB69" s="100">
        <v>17</v>
      </c>
      <c r="AC69" s="100">
        <v>12892.8</v>
      </c>
      <c r="AD69" s="100">
        <v>13</v>
      </c>
      <c r="AE69" s="100">
        <v>9859.1999999999989</v>
      </c>
      <c r="AF69" s="100">
        <v>14</v>
      </c>
      <c r="AG69" s="100">
        <v>10617.6</v>
      </c>
      <c r="AH69" s="100">
        <v>16</v>
      </c>
      <c r="AI69" s="100">
        <v>12134.4</v>
      </c>
      <c r="AJ69" s="100">
        <v>17</v>
      </c>
      <c r="AK69" s="100">
        <v>12892.8</v>
      </c>
      <c r="AL69" s="100">
        <v>15</v>
      </c>
      <c r="AM69" s="100">
        <v>11376</v>
      </c>
      <c r="AN69" s="100">
        <v>17</v>
      </c>
      <c r="AO69" s="100">
        <v>12892.8</v>
      </c>
      <c r="AP69" s="100">
        <v>14</v>
      </c>
      <c r="AQ69" s="100">
        <v>10617.6</v>
      </c>
      <c r="AR69" s="100">
        <v>17</v>
      </c>
      <c r="AS69" s="100">
        <v>12892.8</v>
      </c>
      <c r="AT69" s="100">
        <v>12</v>
      </c>
      <c r="AU69" s="100">
        <v>9100.7999999999993</v>
      </c>
      <c r="AV69" s="100">
        <v>17</v>
      </c>
      <c r="AW69" s="100">
        <v>12892.8</v>
      </c>
      <c r="AX69" s="100">
        <v>18</v>
      </c>
      <c r="AY69" s="100">
        <v>13651.199999999999</v>
      </c>
      <c r="AZ69" s="100">
        <v>12</v>
      </c>
      <c r="BA69" s="100">
        <v>9100.7999999999993</v>
      </c>
      <c r="BB69" s="100">
        <v>12</v>
      </c>
      <c r="BC69" s="100">
        <v>9100.7999999999993</v>
      </c>
      <c r="BD69" s="100">
        <v>11</v>
      </c>
      <c r="BE69" s="100">
        <v>8342.4</v>
      </c>
      <c r="BF69" s="100">
        <v>11</v>
      </c>
      <c r="BG69" s="100">
        <v>8342.4</v>
      </c>
      <c r="BH69" s="100">
        <v>16</v>
      </c>
      <c r="BI69" s="100">
        <v>12134.4</v>
      </c>
      <c r="BJ69" s="100">
        <v>13</v>
      </c>
      <c r="BK69" s="100">
        <v>9859.1999999999989</v>
      </c>
      <c r="BL69" s="100">
        <v>13</v>
      </c>
      <c r="BM69" s="100">
        <v>9859.1999999999989</v>
      </c>
      <c r="BN69" s="100">
        <v>17</v>
      </c>
      <c r="BO69" s="100">
        <v>12892.8</v>
      </c>
      <c r="BP69" s="100">
        <v>10</v>
      </c>
      <c r="BQ69" s="100">
        <v>7584</v>
      </c>
      <c r="BR69" s="100">
        <v>14</v>
      </c>
      <c r="BS69" s="100">
        <v>10617.6</v>
      </c>
      <c r="BT69" s="100">
        <v>12</v>
      </c>
      <c r="BU69" s="100">
        <v>9100.7999999999993</v>
      </c>
      <c r="BV69" s="100">
        <v>12</v>
      </c>
      <c r="BW69" s="100">
        <v>9100.7999999999993</v>
      </c>
      <c r="BX69" s="100">
        <v>10</v>
      </c>
      <c r="BY69" s="100">
        <v>7584</v>
      </c>
      <c r="BZ69" s="100">
        <v>13</v>
      </c>
      <c r="CA69" s="100">
        <v>9859.1999999999989</v>
      </c>
      <c r="CB69" s="100">
        <v>12</v>
      </c>
      <c r="CC69" s="100">
        <v>9100.7999999999993</v>
      </c>
      <c r="CD69" s="100">
        <v>10</v>
      </c>
      <c r="CE69" s="100">
        <v>7584</v>
      </c>
      <c r="CF69" s="100">
        <v>15</v>
      </c>
      <c r="CG69" s="100">
        <v>11376</v>
      </c>
      <c r="CH69" s="100">
        <v>15</v>
      </c>
      <c r="CI69" s="100">
        <v>11376</v>
      </c>
      <c r="CJ69" s="100">
        <v>18</v>
      </c>
      <c r="CK69" s="100">
        <v>13651.199999999999</v>
      </c>
      <c r="CL69" s="100">
        <v>12</v>
      </c>
      <c r="CM69" s="100">
        <v>9100.7999999999993</v>
      </c>
      <c r="CN69" s="100">
        <v>11</v>
      </c>
      <c r="CO69" s="100">
        <v>8342.4</v>
      </c>
      <c r="CP69" s="100">
        <v>14</v>
      </c>
      <c r="CQ69" s="100">
        <v>10617.6</v>
      </c>
      <c r="CR69" s="100">
        <v>12</v>
      </c>
      <c r="CS69" s="100">
        <v>9100.7999999999993</v>
      </c>
      <c r="CT69" s="100">
        <v>11</v>
      </c>
      <c r="CU69" s="100">
        <v>8342.4</v>
      </c>
    </row>
    <row r="70" spans="2:99">
      <c r="C70" s="99" t="s">
        <v>236</v>
      </c>
      <c r="D70" s="100">
        <v>11</v>
      </c>
      <c r="E70" s="100">
        <v>5887.1999999999989</v>
      </c>
      <c r="F70" s="100">
        <v>11</v>
      </c>
      <c r="G70" s="100">
        <v>5887.1999999999989</v>
      </c>
      <c r="H70" s="100">
        <v>12</v>
      </c>
      <c r="I70" s="100">
        <v>6422.4</v>
      </c>
      <c r="J70" s="100">
        <v>9</v>
      </c>
      <c r="K70" s="100">
        <v>4816.7999999999993</v>
      </c>
      <c r="L70" s="100">
        <v>15</v>
      </c>
      <c r="M70" s="100">
        <v>8027.9999999999991</v>
      </c>
      <c r="N70" s="100">
        <v>15</v>
      </c>
      <c r="O70" s="100">
        <v>8027.9999999999991</v>
      </c>
      <c r="P70" s="100">
        <v>12</v>
      </c>
      <c r="Q70" s="100">
        <v>6422.4</v>
      </c>
      <c r="R70" s="100">
        <v>15</v>
      </c>
      <c r="S70" s="100">
        <v>8027.9999999999991</v>
      </c>
      <c r="T70" s="100">
        <v>10</v>
      </c>
      <c r="U70" s="100">
        <v>5351.9999999999991</v>
      </c>
      <c r="V70" s="100">
        <v>17</v>
      </c>
      <c r="W70" s="100">
        <v>9098.4</v>
      </c>
      <c r="X70" s="100">
        <v>16</v>
      </c>
      <c r="Y70" s="100">
        <v>8563.1999999999989</v>
      </c>
      <c r="Z70" s="100">
        <v>16</v>
      </c>
      <c r="AA70" s="100">
        <v>8563.1999999999989</v>
      </c>
      <c r="AB70" s="100">
        <v>18</v>
      </c>
      <c r="AC70" s="100">
        <v>9633.5999999999985</v>
      </c>
      <c r="AD70" s="100">
        <v>13</v>
      </c>
      <c r="AE70" s="100">
        <v>6957.5999999999995</v>
      </c>
      <c r="AF70" s="100">
        <v>15</v>
      </c>
      <c r="AG70" s="100">
        <v>8027.9999999999991</v>
      </c>
      <c r="AH70" s="100">
        <v>16</v>
      </c>
      <c r="AI70" s="100">
        <v>8563.1999999999989</v>
      </c>
      <c r="AJ70" s="100">
        <v>19</v>
      </c>
      <c r="AK70" s="100">
        <v>10168.799999999999</v>
      </c>
      <c r="AL70" s="100">
        <v>13</v>
      </c>
      <c r="AM70" s="100">
        <v>6957.5999999999995</v>
      </c>
      <c r="AN70" s="100">
        <v>15</v>
      </c>
      <c r="AO70" s="100">
        <v>8027.9999999999991</v>
      </c>
      <c r="AP70" s="100">
        <v>13</v>
      </c>
      <c r="AQ70" s="100">
        <v>6957.5999999999995</v>
      </c>
      <c r="AR70" s="100">
        <v>18</v>
      </c>
      <c r="AS70" s="100">
        <v>9633.5999999999985</v>
      </c>
      <c r="AT70" s="100">
        <v>12</v>
      </c>
      <c r="AU70" s="100">
        <v>6422.4</v>
      </c>
      <c r="AV70" s="100">
        <v>15</v>
      </c>
      <c r="AW70" s="100">
        <v>8027.9999999999991</v>
      </c>
      <c r="AX70" s="100">
        <v>18</v>
      </c>
      <c r="AY70" s="100">
        <v>9633.5999999999985</v>
      </c>
      <c r="AZ70" s="100">
        <v>13</v>
      </c>
      <c r="BA70" s="100">
        <v>6957.5999999999995</v>
      </c>
      <c r="BB70" s="100">
        <v>12</v>
      </c>
      <c r="BC70" s="100">
        <v>6422.4</v>
      </c>
      <c r="BD70" s="100">
        <v>12</v>
      </c>
      <c r="BE70" s="100">
        <v>6422.4</v>
      </c>
      <c r="BF70" s="100">
        <v>11</v>
      </c>
      <c r="BG70" s="100">
        <v>5887.1999999999989</v>
      </c>
      <c r="BH70" s="100">
        <v>15</v>
      </c>
      <c r="BI70" s="100">
        <v>8027.9999999999991</v>
      </c>
      <c r="BJ70" s="100">
        <v>14</v>
      </c>
      <c r="BK70" s="100">
        <v>7492.7999999999993</v>
      </c>
      <c r="BL70" s="100">
        <v>16</v>
      </c>
      <c r="BM70" s="100">
        <v>8563.1999999999989</v>
      </c>
      <c r="BN70" s="100">
        <v>18</v>
      </c>
      <c r="BO70" s="100">
        <v>9633.5999999999985</v>
      </c>
      <c r="BP70" s="100">
        <v>9</v>
      </c>
      <c r="BQ70" s="100">
        <v>4816.7999999999993</v>
      </c>
      <c r="BR70" s="100">
        <v>14</v>
      </c>
      <c r="BS70" s="100">
        <v>7492.7999999999993</v>
      </c>
      <c r="BT70" s="100">
        <v>14</v>
      </c>
      <c r="BU70" s="100">
        <v>7492.7999999999993</v>
      </c>
      <c r="BV70" s="100">
        <v>13</v>
      </c>
      <c r="BW70" s="100">
        <v>6957.5999999999995</v>
      </c>
      <c r="BX70" s="100">
        <v>10</v>
      </c>
      <c r="BY70" s="100">
        <v>5351.9999999999991</v>
      </c>
      <c r="BZ70" s="100">
        <v>16</v>
      </c>
      <c r="CA70" s="100">
        <v>8563.1999999999989</v>
      </c>
      <c r="CB70" s="100">
        <v>13</v>
      </c>
      <c r="CC70" s="100">
        <v>6957.5999999999995</v>
      </c>
      <c r="CD70" s="100">
        <v>10</v>
      </c>
      <c r="CE70" s="100">
        <v>5351.9999999999991</v>
      </c>
      <c r="CF70" s="100">
        <v>14</v>
      </c>
      <c r="CG70" s="100">
        <v>7492.7999999999993</v>
      </c>
      <c r="CH70" s="100">
        <v>16</v>
      </c>
      <c r="CI70" s="100">
        <v>8563.1999999999989</v>
      </c>
      <c r="CJ70" s="100">
        <v>18</v>
      </c>
      <c r="CK70" s="100">
        <v>9633.5999999999985</v>
      </c>
      <c r="CL70" s="100">
        <v>12</v>
      </c>
      <c r="CM70" s="100">
        <v>6422.4</v>
      </c>
      <c r="CN70" s="100">
        <v>10</v>
      </c>
      <c r="CO70" s="100">
        <v>5351.9999999999991</v>
      </c>
      <c r="CP70" s="100">
        <v>15</v>
      </c>
      <c r="CQ70" s="100">
        <v>8027.9999999999991</v>
      </c>
      <c r="CR70" s="100">
        <v>12</v>
      </c>
      <c r="CS70" s="100">
        <v>6422.4</v>
      </c>
      <c r="CT70" s="100">
        <v>10</v>
      </c>
      <c r="CU70" s="100">
        <v>5351.9999999999991</v>
      </c>
    </row>
    <row r="71" spans="2:99">
      <c r="B71" s="99" t="s">
        <v>130</v>
      </c>
      <c r="C71" s="99" t="s">
        <v>237</v>
      </c>
      <c r="D71" s="100">
        <v>6.1254509724637698</v>
      </c>
      <c r="E71" s="100">
        <v>3454.7543484695661</v>
      </c>
      <c r="F71" s="100">
        <v>3.5594331968524249</v>
      </c>
      <c r="G71" s="100">
        <v>2007.5203230247675</v>
      </c>
      <c r="H71" s="100">
        <v>5.0735037321669036</v>
      </c>
      <c r="I71" s="100">
        <v>2861.4561049421336</v>
      </c>
      <c r="J71" s="100">
        <v>12.306083774801008</v>
      </c>
      <c r="K71" s="100">
        <v>6940.6312489877691</v>
      </c>
      <c r="L71" s="100">
        <v>7.6711981496906443</v>
      </c>
      <c r="M71" s="100">
        <v>4326.5557564255232</v>
      </c>
      <c r="N71" s="100">
        <v>14.062927607009479</v>
      </c>
      <c r="O71" s="100">
        <v>7931.4911703533462</v>
      </c>
      <c r="P71" s="100">
        <v>10</v>
      </c>
      <c r="Q71" s="100">
        <v>5640</v>
      </c>
      <c r="R71" s="100">
        <v>11.824991835569847</v>
      </c>
      <c r="S71" s="100">
        <v>6669.2953952613934</v>
      </c>
      <c r="T71" s="100">
        <v>15.105727890398752</v>
      </c>
      <c r="U71" s="100">
        <v>8519.630530184897</v>
      </c>
      <c r="V71" s="100">
        <v>13.066836672295164</v>
      </c>
      <c r="W71" s="100">
        <v>7369.6958831744723</v>
      </c>
      <c r="X71" s="100">
        <v>16</v>
      </c>
      <c r="Y71" s="100">
        <v>9024</v>
      </c>
      <c r="Z71" s="100">
        <v>16</v>
      </c>
      <c r="AA71" s="100">
        <v>9024</v>
      </c>
      <c r="AB71" s="100">
        <v>10</v>
      </c>
      <c r="AC71" s="100">
        <v>5640</v>
      </c>
      <c r="AD71" s="100">
        <v>12.08174473786157</v>
      </c>
      <c r="AE71" s="100">
        <v>6814.1040321539249</v>
      </c>
      <c r="AF71" s="100">
        <v>15.039028603363308</v>
      </c>
      <c r="AG71" s="100">
        <v>8482.0121322969062</v>
      </c>
      <c r="AH71" s="100">
        <v>16.226135913637851</v>
      </c>
      <c r="AI71" s="100">
        <v>9151.5406552917484</v>
      </c>
      <c r="AJ71" s="100">
        <v>8.7553057851239675</v>
      </c>
      <c r="AK71" s="100">
        <v>4937.9924628099179</v>
      </c>
      <c r="AL71" s="100">
        <v>9.9826133333333331</v>
      </c>
      <c r="AM71" s="100">
        <v>5630.1939199999997</v>
      </c>
      <c r="AN71" s="100">
        <v>16</v>
      </c>
      <c r="AO71" s="100">
        <v>9024</v>
      </c>
      <c r="AP71" s="100">
        <v>12</v>
      </c>
      <c r="AQ71" s="100">
        <v>6768</v>
      </c>
      <c r="AR71" s="100">
        <v>13</v>
      </c>
      <c r="AS71" s="100">
        <v>7332</v>
      </c>
      <c r="AT71" s="100">
        <v>9.0727362010237496</v>
      </c>
      <c r="AU71" s="100">
        <v>5117.0232173773948</v>
      </c>
      <c r="AV71" s="100">
        <v>10</v>
      </c>
      <c r="AW71" s="100">
        <v>5640</v>
      </c>
      <c r="AX71" s="100">
        <v>14.193576707942444</v>
      </c>
      <c r="AY71" s="100">
        <v>8005.1772632795382</v>
      </c>
      <c r="AZ71" s="100">
        <v>14.081664001346688</v>
      </c>
      <c r="BA71" s="100">
        <v>7942.0584967595323</v>
      </c>
      <c r="BB71" s="100">
        <v>16</v>
      </c>
      <c r="BC71" s="100">
        <v>9024</v>
      </c>
      <c r="BD71" s="100">
        <v>15</v>
      </c>
      <c r="BE71" s="100">
        <v>8460</v>
      </c>
      <c r="BF71" s="100">
        <v>13.154359333378867</v>
      </c>
      <c r="BG71" s="100">
        <v>7419.0586640256806</v>
      </c>
      <c r="BH71" s="100">
        <v>8</v>
      </c>
      <c r="BI71" s="100">
        <v>4512</v>
      </c>
      <c r="BJ71" s="100">
        <v>12.360686619569815</v>
      </c>
      <c r="BK71" s="100">
        <v>6971.4272534373758</v>
      </c>
      <c r="BL71" s="100">
        <v>9.1441367715345905</v>
      </c>
      <c r="BM71" s="100">
        <v>5157.2931391455095</v>
      </c>
      <c r="BN71" s="100">
        <v>16.069823100936524</v>
      </c>
      <c r="BO71" s="100">
        <v>9063.3802289281994</v>
      </c>
      <c r="BP71" s="100">
        <v>15.045679012345678</v>
      </c>
      <c r="BQ71" s="100">
        <v>8485.7629629629628</v>
      </c>
      <c r="BR71" s="100">
        <v>14.243110949429729</v>
      </c>
      <c r="BS71" s="100">
        <v>8033.1145754783674</v>
      </c>
      <c r="BT71" s="100">
        <v>10</v>
      </c>
      <c r="BU71" s="100">
        <v>5640</v>
      </c>
      <c r="BV71" s="100">
        <v>11</v>
      </c>
      <c r="BW71" s="100">
        <v>6204</v>
      </c>
      <c r="BX71" s="100">
        <v>16</v>
      </c>
      <c r="BY71" s="100">
        <v>9024</v>
      </c>
      <c r="BZ71" s="100">
        <v>14</v>
      </c>
      <c r="CA71" s="100">
        <v>7896</v>
      </c>
      <c r="CB71" s="100">
        <v>9.9732321492136791</v>
      </c>
      <c r="CC71" s="100">
        <v>5624.9029321565149</v>
      </c>
      <c r="CD71" s="100">
        <v>11.259065239443444</v>
      </c>
      <c r="CE71" s="100">
        <v>6350.1127950461023</v>
      </c>
      <c r="CF71" s="100">
        <v>11.036206532187144</v>
      </c>
      <c r="CG71" s="100">
        <v>6224.4204841535493</v>
      </c>
      <c r="CH71" s="100">
        <v>10.074773458626284</v>
      </c>
      <c r="CI71" s="100">
        <v>5682.1722306652246</v>
      </c>
      <c r="CJ71" s="100">
        <v>14.893928052004206</v>
      </c>
      <c r="CK71" s="100">
        <v>8400.175421330372</v>
      </c>
      <c r="CL71" s="100">
        <v>12.893928052004206</v>
      </c>
      <c r="CM71" s="100">
        <v>7272.175421330372</v>
      </c>
      <c r="CN71" s="100">
        <v>12.302</v>
      </c>
      <c r="CO71" s="100">
        <v>6938.3279999999995</v>
      </c>
      <c r="CP71" s="100">
        <v>17.067547711058264</v>
      </c>
      <c r="CQ71" s="100">
        <v>9626.0969090368617</v>
      </c>
      <c r="CR71" s="100">
        <v>10</v>
      </c>
      <c r="CS71" s="100">
        <v>5640</v>
      </c>
      <c r="CT71" s="100">
        <v>15.044398530762168</v>
      </c>
      <c r="CU71" s="100">
        <v>8485.0407713498626</v>
      </c>
    </row>
    <row r="72" spans="2:99">
      <c r="C72" s="99" t="s">
        <v>238</v>
      </c>
      <c r="D72" s="100">
        <v>5.5685917931488813</v>
      </c>
      <c r="E72" s="100">
        <v>414.30322941027674</v>
      </c>
      <c r="F72" s="100">
        <v>3.5594331968524249</v>
      </c>
      <c r="G72" s="100">
        <v>264.82182984582039</v>
      </c>
      <c r="H72" s="100">
        <v>5.5557040065129302</v>
      </c>
      <c r="I72" s="100">
        <v>413.34437808456198</v>
      </c>
      <c r="J72" s="100">
        <v>12.436094857010378</v>
      </c>
      <c r="K72" s="100">
        <v>925.24545736157199</v>
      </c>
      <c r="L72" s="100">
        <v>8.4572131780057109</v>
      </c>
      <c r="M72" s="100">
        <v>629.21666044362485</v>
      </c>
      <c r="N72" s="100">
        <v>15.066423585176674</v>
      </c>
      <c r="O72" s="100">
        <v>1120.9419147371443</v>
      </c>
      <c r="P72" s="100">
        <v>11</v>
      </c>
      <c r="Q72" s="100">
        <v>818.39999999999986</v>
      </c>
      <c r="R72" s="100">
        <v>10.873520767073956</v>
      </c>
      <c r="S72" s="100">
        <v>808.98994507030216</v>
      </c>
      <c r="T72" s="100">
        <v>15.228586544887502</v>
      </c>
      <c r="U72" s="100">
        <v>1133.0068389396301</v>
      </c>
      <c r="V72" s="100">
        <v>15.063930730021461</v>
      </c>
      <c r="W72" s="100">
        <v>1120.7564463135966</v>
      </c>
      <c r="X72" s="100">
        <v>16</v>
      </c>
      <c r="Y72" s="100">
        <v>1190.3999999999999</v>
      </c>
      <c r="Z72" s="100">
        <v>15</v>
      </c>
      <c r="AA72" s="100">
        <v>1115.9999999999998</v>
      </c>
      <c r="AB72" s="100">
        <v>10</v>
      </c>
      <c r="AC72" s="100">
        <v>743.99999999999989</v>
      </c>
      <c r="AD72" s="100">
        <v>14.216962830094266</v>
      </c>
      <c r="AE72" s="100">
        <v>1057.7420345590133</v>
      </c>
      <c r="AF72" s="100">
        <v>18.168907178783723</v>
      </c>
      <c r="AG72" s="100">
        <v>1351.7666941015088</v>
      </c>
      <c r="AH72" s="100">
        <v>14</v>
      </c>
      <c r="AI72" s="100">
        <v>1041.5999999999999</v>
      </c>
      <c r="AJ72" s="100">
        <v>9.7553057851239675</v>
      </c>
      <c r="AK72" s="100">
        <v>725.79475041322314</v>
      </c>
      <c r="AL72" s="100">
        <v>9.8890311111111107</v>
      </c>
      <c r="AM72" s="100">
        <v>735.74391466666657</v>
      </c>
      <c r="AN72" s="100">
        <v>17.202898482420586</v>
      </c>
      <c r="AO72" s="100">
        <v>1279.8956470920914</v>
      </c>
      <c r="AP72" s="100">
        <v>12</v>
      </c>
      <c r="AQ72" s="100">
        <v>892.8</v>
      </c>
      <c r="AR72" s="100">
        <v>14</v>
      </c>
      <c r="AS72" s="100">
        <v>1041.5999999999999</v>
      </c>
      <c r="AT72" s="100">
        <v>8</v>
      </c>
      <c r="AU72" s="100">
        <v>595.19999999999993</v>
      </c>
      <c r="AV72" s="100">
        <v>13.122273596938776</v>
      </c>
      <c r="AW72" s="100">
        <v>976.29715561224475</v>
      </c>
      <c r="AX72" s="100">
        <v>15.239483504401768</v>
      </c>
      <c r="AY72" s="100">
        <v>1133.8175727274913</v>
      </c>
      <c r="AZ72" s="100">
        <v>15.168197121454423</v>
      </c>
      <c r="BA72" s="100">
        <v>1128.5138658362089</v>
      </c>
      <c r="BB72" s="100">
        <v>18</v>
      </c>
      <c r="BC72" s="100">
        <v>1339.1999999999998</v>
      </c>
      <c r="BD72" s="100">
        <v>14</v>
      </c>
      <c r="BE72" s="100">
        <v>1041.5999999999999</v>
      </c>
      <c r="BF72" s="100">
        <v>12.198757769278055</v>
      </c>
      <c r="BG72" s="100">
        <v>907.58757803428716</v>
      </c>
      <c r="BH72" s="100">
        <v>8</v>
      </c>
      <c r="BI72" s="100">
        <v>595.19999999999993</v>
      </c>
      <c r="BJ72" s="100">
        <v>13.440727008956275</v>
      </c>
      <c r="BK72" s="100">
        <v>999.99008946634672</v>
      </c>
      <c r="BL72" s="100">
        <v>10.186512207517351</v>
      </c>
      <c r="BM72" s="100">
        <v>757.87650823929084</v>
      </c>
      <c r="BN72" s="100">
        <v>14.066649323621228</v>
      </c>
      <c r="BO72" s="100">
        <v>1046.5587096774193</v>
      </c>
      <c r="BP72" s="100">
        <v>17.093209876543209</v>
      </c>
      <c r="BQ72" s="100">
        <v>1271.7348148148146</v>
      </c>
      <c r="BR72" s="100">
        <v>12</v>
      </c>
      <c r="BS72" s="100">
        <v>892.8</v>
      </c>
      <c r="BT72" s="100">
        <v>10</v>
      </c>
      <c r="BU72" s="100">
        <v>743.99999999999989</v>
      </c>
      <c r="BV72" s="100">
        <v>12</v>
      </c>
      <c r="BW72" s="100">
        <v>892.8</v>
      </c>
      <c r="BX72" s="100">
        <v>17</v>
      </c>
      <c r="BY72" s="100">
        <v>1264.8</v>
      </c>
      <c r="BZ72" s="100">
        <v>14</v>
      </c>
      <c r="CA72" s="100">
        <v>1041.5999999999999</v>
      </c>
      <c r="CB72" s="100">
        <v>11.112265313387063</v>
      </c>
      <c r="CC72" s="100">
        <v>826.75253931599741</v>
      </c>
      <c r="CD72" s="100">
        <v>11.301034080758225</v>
      </c>
      <c r="CE72" s="100">
        <v>840.79693560841179</v>
      </c>
      <c r="CF72" s="100">
        <v>11.165732348710538</v>
      </c>
      <c r="CG72" s="100">
        <v>830.73048674406391</v>
      </c>
      <c r="CH72" s="100">
        <v>12.072361411573823</v>
      </c>
      <c r="CI72" s="100">
        <v>898.18368902109228</v>
      </c>
      <c r="CJ72" s="100">
        <v>14.940976896846532</v>
      </c>
      <c r="CK72" s="100">
        <v>1111.608681125382</v>
      </c>
      <c r="CL72" s="100">
        <v>12.940976896846532</v>
      </c>
      <c r="CM72" s="100">
        <v>962.8086811253819</v>
      </c>
      <c r="CN72" s="100">
        <v>12.218</v>
      </c>
      <c r="CO72" s="100">
        <v>909.01919999999984</v>
      </c>
      <c r="CP72" s="100">
        <v>16.074657996432819</v>
      </c>
      <c r="CQ72" s="100">
        <v>1195.9545549346017</v>
      </c>
      <c r="CR72" s="100">
        <v>10</v>
      </c>
      <c r="CS72" s="100">
        <v>743.99999999999989</v>
      </c>
      <c r="CT72" s="100">
        <v>18.089807162534434</v>
      </c>
      <c r="CU72" s="100">
        <v>1345.8816528925618</v>
      </c>
    </row>
    <row r="73" spans="2:99">
      <c r="C73" s="99" t="s">
        <v>239</v>
      </c>
      <c r="D73" s="100">
        <v>5.5685917931488813</v>
      </c>
      <c r="E73" s="100">
        <v>3113.956530728854</v>
      </c>
      <c r="F73" s="100">
        <v>3.1639406194243778</v>
      </c>
      <c r="G73" s="100">
        <v>1769.2755943821119</v>
      </c>
      <c r="H73" s="100">
        <v>4.6124185862047193</v>
      </c>
      <c r="I73" s="100">
        <v>2579.2644734056789</v>
      </c>
      <c r="J73" s="100">
        <v>13.165492684450555</v>
      </c>
      <c r="K73" s="100">
        <v>7362.1435091447493</v>
      </c>
      <c r="L73" s="100">
        <v>8.324532534704586</v>
      </c>
      <c r="M73" s="100">
        <v>4655.0785934068035</v>
      </c>
      <c r="N73" s="100">
        <v>12.062927607009479</v>
      </c>
      <c r="O73" s="100">
        <v>6745.5891178396996</v>
      </c>
      <c r="P73" s="100">
        <v>10</v>
      </c>
      <c r="Q73" s="100">
        <v>5591.9999999999991</v>
      </c>
      <c r="R73" s="100">
        <v>9.8249918355698469</v>
      </c>
      <c r="S73" s="100">
        <v>5494.1354344506581</v>
      </c>
      <c r="T73" s="100">
        <v>13.146680775228337</v>
      </c>
      <c r="U73" s="100">
        <v>7351.6238895076849</v>
      </c>
      <c r="V73" s="100">
        <v>15.063930730021461</v>
      </c>
      <c r="W73" s="100">
        <v>8423.7500642279992</v>
      </c>
      <c r="X73" s="100">
        <v>17</v>
      </c>
      <c r="Y73" s="100">
        <v>9506.4</v>
      </c>
      <c r="Z73" s="100">
        <v>15</v>
      </c>
      <c r="AA73" s="100">
        <v>8387.9999999999982</v>
      </c>
      <c r="AB73" s="100">
        <v>11.195392864359548</v>
      </c>
      <c r="AC73" s="100">
        <v>6260.4636897498585</v>
      </c>
      <c r="AD73" s="100">
        <v>12.262035527505166</v>
      </c>
      <c r="AE73" s="100">
        <v>6856.9302669808876</v>
      </c>
      <c r="AF73" s="100">
        <v>16.082321461836781</v>
      </c>
      <c r="AG73" s="100">
        <v>8993.234161459126</v>
      </c>
      <c r="AH73" s="100">
        <v>14</v>
      </c>
      <c r="AI73" s="100">
        <v>7828.7999999999993</v>
      </c>
      <c r="AJ73" s="100">
        <v>9.8497190082644632</v>
      </c>
      <c r="AK73" s="100">
        <v>5507.9628694214871</v>
      </c>
      <c r="AL73" s="100">
        <v>8.9358222222222228</v>
      </c>
      <c r="AM73" s="100">
        <v>4996.9117866666666</v>
      </c>
      <c r="AN73" s="100">
        <v>16</v>
      </c>
      <c r="AO73" s="100">
        <v>8947.1999999999989</v>
      </c>
      <c r="AP73" s="100">
        <v>11</v>
      </c>
      <c r="AQ73" s="100">
        <v>6151.1999999999989</v>
      </c>
      <c r="AR73" s="100">
        <v>13</v>
      </c>
      <c r="AS73" s="100">
        <v>7269.5999999999995</v>
      </c>
      <c r="AT73" s="100">
        <v>9</v>
      </c>
      <c r="AU73" s="100">
        <v>5032.7999999999993</v>
      </c>
      <c r="AV73" s="100">
        <v>12.080707908163266</v>
      </c>
      <c r="AW73" s="100">
        <v>6755.5318622448976</v>
      </c>
      <c r="AX73" s="100">
        <v>14.055856318564469</v>
      </c>
      <c r="AY73" s="100">
        <v>7860.0348533412507</v>
      </c>
      <c r="AZ73" s="100">
        <v>12.951864321185086</v>
      </c>
      <c r="BA73" s="100">
        <v>7242.682528406699</v>
      </c>
      <c r="BB73" s="100">
        <v>15</v>
      </c>
      <c r="BC73" s="100">
        <v>8387.9999999999982</v>
      </c>
      <c r="BD73" s="100">
        <v>14</v>
      </c>
      <c r="BE73" s="100">
        <v>7828.7999999999993</v>
      </c>
      <c r="BF73" s="100">
        <v>12.198757769278055</v>
      </c>
      <c r="BG73" s="100">
        <v>6821.5453445802877</v>
      </c>
      <c r="BH73" s="100">
        <v>10.435845182228849</v>
      </c>
      <c r="BI73" s="100">
        <v>5835.7246259023723</v>
      </c>
      <c r="BJ73" s="100">
        <v>12.240626035490125</v>
      </c>
      <c r="BK73" s="100">
        <v>6844.9580790460768</v>
      </c>
      <c r="BL73" s="100">
        <v>11.228887643500114</v>
      </c>
      <c r="BM73" s="100">
        <v>6279.1939702452628</v>
      </c>
      <c r="BN73" s="100">
        <v>13.066649323621228</v>
      </c>
      <c r="BO73" s="100">
        <v>7306.8703017689895</v>
      </c>
      <c r="BP73" s="100">
        <v>16.188271604938272</v>
      </c>
      <c r="BQ73" s="100">
        <v>9052.4814814814799</v>
      </c>
      <c r="BR73" s="100">
        <v>14.243110949429729</v>
      </c>
      <c r="BS73" s="100">
        <v>7964.7476429211038</v>
      </c>
      <c r="BT73" s="100">
        <v>10</v>
      </c>
      <c r="BU73" s="100">
        <v>5591.9999999999991</v>
      </c>
      <c r="BV73" s="100">
        <v>10</v>
      </c>
      <c r="BW73" s="100">
        <v>5591.9999999999991</v>
      </c>
      <c r="BX73" s="100">
        <v>17</v>
      </c>
      <c r="BY73" s="100">
        <v>9506.4</v>
      </c>
      <c r="BZ73" s="100">
        <v>13</v>
      </c>
      <c r="CA73" s="100">
        <v>7269.5999999999995</v>
      </c>
      <c r="CB73" s="100">
        <v>8.9732321492136791</v>
      </c>
      <c r="CC73" s="100">
        <v>5017.8314178402889</v>
      </c>
      <c r="CD73" s="100">
        <v>12.259065239443444</v>
      </c>
      <c r="CE73" s="100">
        <v>6855.2692818967735</v>
      </c>
      <c r="CF73" s="100">
        <v>11.165732348710538</v>
      </c>
      <c r="CG73" s="100">
        <v>6243.877529398932</v>
      </c>
      <c r="CH73" s="100">
        <v>11.079597552731206</v>
      </c>
      <c r="CI73" s="100">
        <v>6195.71095148729</v>
      </c>
      <c r="CJ73" s="100">
        <v>16.893928052004206</v>
      </c>
      <c r="CK73" s="100">
        <v>9447.0845666807509</v>
      </c>
      <c r="CL73" s="100">
        <v>13.893928052004206</v>
      </c>
      <c r="CM73" s="100">
        <v>7769.4845666807514</v>
      </c>
      <c r="CN73" s="100">
        <v>10.176</v>
      </c>
      <c r="CO73" s="100">
        <v>5690.4191999999994</v>
      </c>
      <c r="CP73" s="100">
        <v>14.071102853745542</v>
      </c>
      <c r="CQ73" s="100">
        <v>7868.5607158145058</v>
      </c>
      <c r="CR73" s="100">
        <v>9</v>
      </c>
      <c r="CS73" s="100">
        <v>5032.7999999999993</v>
      </c>
      <c r="CT73" s="100">
        <v>16.044398530762166</v>
      </c>
      <c r="CU73" s="100">
        <v>8972.0276584022013</v>
      </c>
    </row>
    <row r="74" spans="2:99">
      <c r="C74" s="99" t="s">
        <v>240</v>
      </c>
      <c r="D74" s="100">
        <v>6.6823101517786574</v>
      </c>
      <c r="E74" s="100">
        <v>2694.3074531971547</v>
      </c>
      <c r="F74" s="100">
        <v>3.1639406194243778</v>
      </c>
      <c r="G74" s="100">
        <v>1275.7008577519091</v>
      </c>
      <c r="H74" s="100">
        <v>4.7170539521742025</v>
      </c>
      <c r="I74" s="100">
        <v>1901.9161535166384</v>
      </c>
      <c r="J74" s="100">
        <v>11.706697029570206</v>
      </c>
      <c r="K74" s="100">
        <v>4720.1402423227073</v>
      </c>
      <c r="L74" s="100">
        <v>7.6048578280400827</v>
      </c>
      <c r="M74" s="100">
        <v>3066.2786762657611</v>
      </c>
      <c r="N74" s="100">
        <v>12.059431628842287</v>
      </c>
      <c r="O74" s="100">
        <v>4862.3628327492097</v>
      </c>
      <c r="P74" s="100">
        <v>10</v>
      </c>
      <c r="Q74" s="100">
        <v>4032</v>
      </c>
      <c r="R74" s="100">
        <v>11.873520767073956</v>
      </c>
      <c r="S74" s="100">
        <v>4787.4035732842185</v>
      </c>
      <c r="T74" s="100">
        <v>14.228586544887502</v>
      </c>
      <c r="U74" s="100">
        <v>5736.9660948986411</v>
      </c>
      <c r="V74" s="100">
        <v>16.063930730021461</v>
      </c>
      <c r="W74" s="100">
        <v>6476.9768703446525</v>
      </c>
      <c r="X74" s="100">
        <v>14</v>
      </c>
      <c r="Y74" s="100">
        <v>5644.8</v>
      </c>
      <c r="Z74" s="100">
        <v>15</v>
      </c>
      <c r="AA74" s="100">
        <v>6048</v>
      </c>
      <c r="AB74" s="100">
        <v>9</v>
      </c>
      <c r="AC74" s="100">
        <v>3628.7999999999997</v>
      </c>
      <c r="AD74" s="100">
        <v>13.171890132683368</v>
      </c>
      <c r="AE74" s="100">
        <v>5310.9061014979334</v>
      </c>
      <c r="AF74" s="100">
        <v>17.212200037257194</v>
      </c>
      <c r="AG74" s="100">
        <v>6939.9590550221001</v>
      </c>
      <c r="AH74" s="100">
        <v>14</v>
      </c>
      <c r="AI74" s="100">
        <v>5644.8</v>
      </c>
      <c r="AJ74" s="100">
        <v>9.7553057851239675</v>
      </c>
      <c r="AK74" s="100">
        <v>3933.3392925619837</v>
      </c>
      <c r="AL74" s="100">
        <v>10.982613333333333</v>
      </c>
      <c r="AM74" s="100">
        <v>4428.1896959999995</v>
      </c>
      <c r="AN74" s="100">
        <v>14</v>
      </c>
      <c r="AO74" s="100">
        <v>5644.8</v>
      </c>
      <c r="AP74" s="100">
        <v>11</v>
      </c>
      <c r="AQ74" s="100">
        <v>4435.2</v>
      </c>
      <c r="AR74" s="100">
        <v>13</v>
      </c>
      <c r="AS74" s="100">
        <v>5241.5999999999995</v>
      </c>
      <c r="AT74" s="100">
        <v>9</v>
      </c>
      <c r="AU74" s="100">
        <v>3628.7999999999997</v>
      </c>
      <c r="AV74" s="100">
        <v>13.246970663265307</v>
      </c>
      <c r="AW74" s="100">
        <v>5341.1785714285716</v>
      </c>
      <c r="AX74" s="100">
        <v>15.193576707942444</v>
      </c>
      <c r="AY74" s="100">
        <v>6126.0501286423932</v>
      </c>
      <c r="AZ74" s="100">
        <v>13.124930561400555</v>
      </c>
      <c r="BA74" s="100">
        <v>5291.9720023567033</v>
      </c>
      <c r="BB74" s="100">
        <v>17</v>
      </c>
      <c r="BC74" s="100">
        <v>6854.4</v>
      </c>
      <c r="BD74" s="100">
        <v>16</v>
      </c>
      <c r="BE74" s="100">
        <v>6451.2</v>
      </c>
      <c r="BF74" s="100">
        <v>12.243156205177241</v>
      </c>
      <c r="BG74" s="100">
        <v>4936.4405819274634</v>
      </c>
      <c r="BH74" s="100">
        <v>9</v>
      </c>
      <c r="BI74" s="100">
        <v>3628.7999999999997</v>
      </c>
      <c r="BJ74" s="100">
        <v>14.200605840796895</v>
      </c>
      <c r="BK74" s="100">
        <v>5725.6842750093074</v>
      </c>
      <c r="BL74" s="100">
        <v>10.228887643500114</v>
      </c>
      <c r="BM74" s="100">
        <v>4124.2874978592454</v>
      </c>
      <c r="BN74" s="100">
        <v>16.063475546305931</v>
      </c>
      <c r="BO74" s="100">
        <v>6476.7933402705512</v>
      </c>
      <c r="BP74" s="100">
        <v>15.093209876543209</v>
      </c>
      <c r="BQ74" s="100">
        <v>6085.5822222222223</v>
      </c>
      <c r="BR74" s="100">
        <v>13</v>
      </c>
      <c r="BS74" s="100">
        <v>5241.5999999999995</v>
      </c>
      <c r="BT74" s="100">
        <v>10</v>
      </c>
      <c r="BU74" s="100">
        <v>4032</v>
      </c>
      <c r="BV74" s="100">
        <v>10</v>
      </c>
      <c r="BW74" s="100">
        <v>4032</v>
      </c>
      <c r="BX74" s="100">
        <v>17</v>
      </c>
      <c r="BY74" s="100">
        <v>6854.4</v>
      </c>
      <c r="BZ74" s="100">
        <v>15</v>
      </c>
      <c r="CA74" s="100">
        <v>6048</v>
      </c>
      <c r="CB74" s="100">
        <v>8.9732321492136791</v>
      </c>
      <c r="CC74" s="100">
        <v>3618.0072025629552</v>
      </c>
      <c r="CD74" s="100">
        <v>12.301034080758225</v>
      </c>
      <c r="CE74" s="100">
        <v>4959.7769413617161</v>
      </c>
      <c r="CF74" s="100">
        <v>10.079381804361608</v>
      </c>
      <c r="CG74" s="100">
        <v>4064.0067435186002</v>
      </c>
      <c r="CH74" s="100">
        <v>11.072361411573823</v>
      </c>
      <c r="CI74" s="100">
        <v>4464.3761211465653</v>
      </c>
      <c r="CJ74" s="100">
        <v>16.893928052004206</v>
      </c>
      <c r="CK74" s="100">
        <v>6811.6317905680953</v>
      </c>
      <c r="CL74" s="100">
        <v>12.940976896846532</v>
      </c>
      <c r="CM74" s="100">
        <v>5217.8018848085212</v>
      </c>
      <c r="CN74" s="100">
        <v>11.302</v>
      </c>
      <c r="CO74" s="100">
        <v>4556.9663999999993</v>
      </c>
      <c r="CP74" s="100">
        <v>16.060437425683709</v>
      </c>
      <c r="CQ74" s="100">
        <v>6475.5683700356713</v>
      </c>
      <c r="CR74" s="100">
        <v>9</v>
      </c>
      <c r="CS74" s="100">
        <v>3628.7999999999997</v>
      </c>
      <c r="CT74" s="100">
        <v>16.908172635445361</v>
      </c>
      <c r="CU74" s="100">
        <v>6817.3752066115694</v>
      </c>
    </row>
    <row r="75" spans="2:99">
      <c r="C75" s="99" t="s">
        <v>241</v>
      </c>
      <c r="D75" s="100">
        <v>5.5685917931488813</v>
      </c>
      <c r="E75" s="100">
        <v>3581.7182413533601</v>
      </c>
      <c r="F75" s="100">
        <v>3.1639406194243778</v>
      </c>
      <c r="G75" s="100">
        <v>2035.0466064137595</v>
      </c>
      <c r="H75" s="100">
        <v>4.6124185862047193</v>
      </c>
      <c r="I75" s="100">
        <v>2966.7076346468752</v>
      </c>
      <c r="J75" s="100">
        <v>13.035481602241182</v>
      </c>
      <c r="K75" s="100">
        <v>8384.421766561527</v>
      </c>
      <c r="L75" s="100">
        <v>7.5716876672148015</v>
      </c>
      <c r="M75" s="100">
        <v>4870.10950755256</v>
      </c>
      <c r="N75" s="100">
        <v>13.059431628842287</v>
      </c>
      <c r="O75" s="100">
        <v>8399.8264236713585</v>
      </c>
      <c r="P75" s="100">
        <v>10</v>
      </c>
      <c r="Q75" s="100">
        <v>6431.9999999999991</v>
      </c>
      <c r="R75" s="100">
        <v>10.922049698578064</v>
      </c>
      <c r="S75" s="100">
        <v>7025.0623661254103</v>
      </c>
      <c r="T75" s="100">
        <v>13.269539429717087</v>
      </c>
      <c r="U75" s="100">
        <v>8534.9677611940297</v>
      </c>
      <c r="V75" s="100">
        <v>14.061024787747758</v>
      </c>
      <c r="W75" s="100">
        <v>9044.0511434793571</v>
      </c>
      <c r="X75" s="100">
        <v>16</v>
      </c>
      <c r="Y75" s="100">
        <v>10291.199999999999</v>
      </c>
      <c r="Z75" s="100">
        <v>15</v>
      </c>
      <c r="AA75" s="100">
        <v>9647.9999999999982</v>
      </c>
      <c r="AB75" s="100">
        <v>9</v>
      </c>
      <c r="AC75" s="100">
        <v>5788.7999999999993</v>
      </c>
      <c r="AD75" s="100">
        <v>12.08174473786157</v>
      </c>
      <c r="AE75" s="100">
        <v>7770.9782153925607</v>
      </c>
      <c r="AF75" s="100">
        <v>16.125614320310252</v>
      </c>
      <c r="AG75" s="100">
        <v>10371.995130823552</v>
      </c>
      <c r="AH75" s="100">
        <v>15</v>
      </c>
      <c r="AI75" s="100">
        <v>9647.9999999999982</v>
      </c>
      <c r="AJ75" s="100">
        <v>8.8025123966942154</v>
      </c>
      <c r="AK75" s="100">
        <v>5661.7759735537184</v>
      </c>
      <c r="AL75" s="100">
        <v>9.9358222222222228</v>
      </c>
      <c r="AM75" s="100">
        <v>6390.7208533333333</v>
      </c>
      <c r="AN75" s="100">
        <v>16</v>
      </c>
      <c r="AO75" s="100">
        <v>10291.199999999999</v>
      </c>
      <c r="AP75" s="100">
        <v>11</v>
      </c>
      <c r="AQ75" s="100">
        <v>7075.1999999999989</v>
      </c>
      <c r="AR75" s="100">
        <v>15</v>
      </c>
      <c r="AS75" s="100">
        <v>9647.9999999999982</v>
      </c>
      <c r="AT75" s="100">
        <v>10.119376905416086</v>
      </c>
      <c r="AU75" s="100">
        <v>6508.7832255636258</v>
      </c>
      <c r="AV75" s="100">
        <v>12.163839285714285</v>
      </c>
      <c r="AW75" s="100">
        <v>7823.7814285714276</v>
      </c>
      <c r="AX75" s="100">
        <v>14.147669911483119</v>
      </c>
      <c r="AY75" s="100">
        <v>9099.7812870659418</v>
      </c>
      <c r="AZ75" s="100">
        <v>13.038397441292821</v>
      </c>
      <c r="BA75" s="100">
        <v>8386.2972342395406</v>
      </c>
      <c r="BB75" s="100">
        <v>15</v>
      </c>
      <c r="BC75" s="100">
        <v>9647.9999999999982</v>
      </c>
      <c r="BD75" s="100">
        <v>16</v>
      </c>
      <c r="BE75" s="100">
        <v>10291.199999999999</v>
      </c>
      <c r="BF75" s="100">
        <v>12.065562461580493</v>
      </c>
      <c r="BG75" s="100">
        <v>7760.5697752885726</v>
      </c>
      <c r="BH75" s="100">
        <v>9.3053138020262267</v>
      </c>
      <c r="BI75" s="100">
        <v>5985.1778374632686</v>
      </c>
      <c r="BJ75" s="100">
        <v>13.160585646103666</v>
      </c>
      <c r="BK75" s="100">
        <v>8464.8886875738772</v>
      </c>
      <c r="BL75" s="100">
        <v>10.186512207517351</v>
      </c>
      <c r="BM75" s="100">
        <v>6551.9646518751597</v>
      </c>
      <c r="BN75" s="100">
        <v>14.057127991675339</v>
      </c>
      <c r="BO75" s="100">
        <v>9041.5447242455775</v>
      </c>
      <c r="BP75" s="100">
        <v>16.140740740740739</v>
      </c>
      <c r="BQ75" s="100">
        <v>10381.724444444442</v>
      </c>
      <c r="BR75" s="100">
        <v>12</v>
      </c>
      <c r="BS75" s="100">
        <v>7718.4</v>
      </c>
      <c r="BT75" s="100">
        <v>11</v>
      </c>
      <c r="BU75" s="100">
        <v>7075.1999999999989</v>
      </c>
      <c r="BV75" s="100">
        <v>12</v>
      </c>
      <c r="BW75" s="100">
        <v>7718.4</v>
      </c>
      <c r="BX75" s="100">
        <v>15</v>
      </c>
      <c r="BY75" s="100">
        <v>9647.9999999999982</v>
      </c>
      <c r="BZ75" s="100">
        <v>14</v>
      </c>
      <c r="CA75" s="100">
        <v>9004.7999999999993</v>
      </c>
      <c r="CB75" s="100">
        <v>9</v>
      </c>
      <c r="CC75" s="100">
        <v>5788.7999999999993</v>
      </c>
      <c r="CD75" s="100">
        <v>11.217096398128662</v>
      </c>
      <c r="CE75" s="100">
        <v>7214.8364032763548</v>
      </c>
      <c r="CF75" s="100">
        <v>11.208907620885002</v>
      </c>
      <c r="CG75" s="100">
        <v>7209.5693817532328</v>
      </c>
      <c r="CH75" s="100">
        <v>10.079597552731206</v>
      </c>
      <c r="CI75" s="100">
        <v>6483.1971459167116</v>
      </c>
      <c r="CJ75" s="100">
        <v>14.940976896846532</v>
      </c>
      <c r="CK75" s="100">
        <v>9610.036340051689</v>
      </c>
      <c r="CL75" s="100">
        <v>13.84687920716188</v>
      </c>
      <c r="CM75" s="100">
        <v>8906.3127060465195</v>
      </c>
      <c r="CN75" s="100">
        <v>11.26</v>
      </c>
      <c r="CO75" s="100">
        <v>7242.4319999999989</v>
      </c>
      <c r="CP75" s="100">
        <v>16.067547711058264</v>
      </c>
      <c r="CQ75" s="100">
        <v>10334.646687752675</v>
      </c>
      <c r="CR75" s="100">
        <v>10</v>
      </c>
      <c r="CS75" s="100">
        <v>6431.9999999999991</v>
      </c>
      <c r="CT75" s="100">
        <v>15.862764003673094</v>
      </c>
      <c r="CU75" s="100">
        <v>10202.929807162533</v>
      </c>
    </row>
    <row r="76" spans="2:99">
      <c r="C76" s="99" t="s">
        <v>242</v>
      </c>
      <c r="D76" s="100">
        <v>6.1254509724637698</v>
      </c>
      <c r="E76" s="100">
        <v>4770.5012173547839</v>
      </c>
      <c r="F76" s="100">
        <v>3.1639406194243778</v>
      </c>
      <c r="G76" s="100">
        <v>2464.0769544077052</v>
      </c>
      <c r="H76" s="100">
        <v>5.0735037321669036</v>
      </c>
      <c r="I76" s="100">
        <v>3951.2447066115842</v>
      </c>
      <c r="J76" s="100">
        <v>12.338586545353349</v>
      </c>
      <c r="K76" s="100">
        <v>9609.2912015211878</v>
      </c>
      <c r="L76" s="100">
        <v>7.505347345564239</v>
      </c>
      <c r="M76" s="100">
        <v>5845.1645127254287</v>
      </c>
      <c r="N76" s="100">
        <v>12.062927607009479</v>
      </c>
      <c r="O76" s="100">
        <v>9394.6080203389811</v>
      </c>
      <c r="P76" s="100">
        <v>9</v>
      </c>
      <c r="Q76" s="100">
        <v>7009.2</v>
      </c>
      <c r="R76" s="100">
        <v>9.8735207670739555</v>
      </c>
      <c r="S76" s="100">
        <v>7689.4979733971959</v>
      </c>
      <c r="T76" s="100">
        <v>14.105727890398752</v>
      </c>
      <c r="U76" s="100">
        <v>10985.540881042547</v>
      </c>
      <c r="V76" s="100">
        <v>13.069742614568868</v>
      </c>
      <c r="W76" s="100">
        <v>10178.715548226233</v>
      </c>
      <c r="X76" s="100">
        <v>15</v>
      </c>
      <c r="Y76" s="100">
        <v>11682</v>
      </c>
      <c r="Z76" s="100">
        <v>13</v>
      </c>
      <c r="AA76" s="100">
        <v>10124.4</v>
      </c>
      <c r="AB76" s="100">
        <v>10</v>
      </c>
      <c r="AC76" s="100">
        <v>7788</v>
      </c>
      <c r="AD76" s="100">
        <v>13.12681743527247</v>
      </c>
      <c r="AE76" s="100">
        <v>10223.165418590199</v>
      </c>
      <c r="AF76" s="100">
        <v>16.03902860336331</v>
      </c>
      <c r="AG76" s="100">
        <v>12491.195476299345</v>
      </c>
      <c r="AH76" s="100">
        <v>13</v>
      </c>
      <c r="AI76" s="100">
        <v>10124.4</v>
      </c>
      <c r="AJ76" s="100">
        <v>8.7080991735537197</v>
      </c>
      <c r="AK76" s="100">
        <v>6781.8676363636368</v>
      </c>
      <c r="AL76" s="100">
        <v>8.8422400000000003</v>
      </c>
      <c r="AM76" s="100">
        <v>6886.3365119999999</v>
      </c>
      <c r="AN76" s="100">
        <v>16.113794891130173</v>
      </c>
      <c r="AO76" s="100">
        <v>12549.423461212178</v>
      </c>
      <c r="AP76" s="100">
        <v>13</v>
      </c>
      <c r="AQ76" s="100">
        <v>10124.4</v>
      </c>
      <c r="AR76" s="100">
        <v>15</v>
      </c>
      <c r="AS76" s="100">
        <v>11682</v>
      </c>
      <c r="AT76" s="100">
        <v>9</v>
      </c>
      <c r="AU76" s="100">
        <v>7009.2</v>
      </c>
      <c r="AV76" s="100">
        <v>11.039142219387756</v>
      </c>
      <c r="AW76" s="100">
        <v>8597.2839604591845</v>
      </c>
      <c r="AX76" s="100">
        <v>12.96404272564582</v>
      </c>
      <c r="AY76" s="100">
        <v>10096.396474732965</v>
      </c>
      <c r="AZ76" s="100">
        <v>12.038397441292821</v>
      </c>
      <c r="BA76" s="100">
        <v>9375.503927278849</v>
      </c>
      <c r="BB76" s="100">
        <v>17</v>
      </c>
      <c r="BC76" s="100">
        <v>13239.599999999999</v>
      </c>
      <c r="BD76" s="100">
        <v>14</v>
      </c>
      <c r="BE76" s="100">
        <v>10903.199999999999</v>
      </c>
      <c r="BF76" s="100">
        <v>12.154359333378867</v>
      </c>
      <c r="BG76" s="100">
        <v>9465.8150488354604</v>
      </c>
      <c r="BH76" s="100">
        <v>9.3488242620937676</v>
      </c>
      <c r="BI76" s="100">
        <v>7280.8643353186262</v>
      </c>
      <c r="BJ76" s="100">
        <v>12.160585646103666</v>
      </c>
      <c r="BK76" s="100">
        <v>9470.6641011855336</v>
      </c>
      <c r="BL76" s="100">
        <v>10.101761335551826</v>
      </c>
      <c r="BM76" s="100">
        <v>7867.2517281277615</v>
      </c>
      <c r="BN76" s="100">
        <v>14.063475546305931</v>
      </c>
      <c r="BO76" s="100">
        <v>10952.634755463057</v>
      </c>
      <c r="BP76" s="100">
        <v>16.140740740740739</v>
      </c>
      <c r="BQ76" s="100">
        <v>12570.408888888887</v>
      </c>
      <c r="BR76" s="100">
        <v>13</v>
      </c>
      <c r="BS76" s="100">
        <v>10124.4</v>
      </c>
      <c r="BT76" s="100">
        <v>10</v>
      </c>
      <c r="BU76" s="100">
        <v>7788</v>
      </c>
      <c r="BV76" s="100">
        <v>10</v>
      </c>
      <c r="BW76" s="100">
        <v>7788</v>
      </c>
      <c r="BX76" s="100">
        <v>17</v>
      </c>
      <c r="BY76" s="100">
        <v>13239.599999999999</v>
      </c>
      <c r="BZ76" s="100">
        <v>13</v>
      </c>
      <c r="CA76" s="100">
        <v>10124.4</v>
      </c>
      <c r="CB76" s="100">
        <v>8</v>
      </c>
      <c r="CC76" s="100">
        <v>6230.4</v>
      </c>
      <c r="CD76" s="100">
        <v>11.217096398128662</v>
      </c>
      <c r="CE76" s="100">
        <v>8735.8746748626018</v>
      </c>
      <c r="CF76" s="100">
        <v>11.122557076536072</v>
      </c>
      <c r="CG76" s="100">
        <v>8662.2474512062927</v>
      </c>
      <c r="CH76" s="100">
        <v>11.072361411573823</v>
      </c>
      <c r="CI76" s="100">
        <v>8623.1550673336933</v>
      </c>
      <c r="CJ76" s="100">
        <v>15.988025741688858</v>
      </c>
      <c r="CK76" s="100">
        <v>12451.474447627283</v>
      </c>
      <c r="CL76" s="100">
        <v>12.893928052004206</v>
      </c>
      <c r="CM76" s="100">
        <v>10041.791166900875</v>
      </c>
      <c r="CN76" s="100">
        <v>12.26</v>
      </c>
      <c r="CO76" s="100">
        <v>9548.0879999999997</v>
      </c>
      <c r="CP76" s="100">
        <v>15.060437425683709</v>
      </c>
      <c r="CQ76" s="100">
        <v>11729.068667122472</v>
      </c>
      <c r="CR76" s="100">
        <v>9</v>
      </c>
      <c r="CS76" s="100">
        <v>7009.2</v>
      </c>
      <c r="CT76" s="100">
        <v>17.044398530762166</v>
      </c>
      <c r="CU76" s="100">
        <v>13274.177575757574</v>
      </c>
    </row>
    <row r="77" spans="2:99">
      <c r="C77" s="99" t="s">
        <v>243</v>
      </c>
      <c r="D77" s="100">
        <v>6.1254509724637698</v>
      </c>
      <c r="E77" s="100">
        <v>1705.3255507339134</v>
      </c>
      <c r="F77" s="100">
        <v>3.5594331968524249</v>
      </c>
      <c r="G77" s="100">
        <v>990.94620200371503</v>
      </c>
      <c r="H77" s="100">
        <v>4.6960955364486479</v>
      </c>
      <c r="I77" s="100">
        <v>1307.3929973473034</v>
      </c>
      <c r="J77" s="100">
        <v>12.436094857010378</v>
      </c>
      <c r="K77" s="100">
        <v>3462.2088081916891</v>
      </c>
      <c r="L77" s="100">
        <v>7.6048578280400827</v>
      </c>
      <c r="M77" s="100">
        <v>2117.192419326359</v>
      </c>
      <c r="N77" s="100">
        <v>14.059431628842287</v>
      </c>
      <c r="O77" s="100">
        <v>3914.1457654696924</v>
      </c>
      <c r="P77" s="100">
        <v>10</v>
      </c>
      <c r="Q77" s="100">
        <v>2784</v>
      </c>
      <c r="R77" s="100">
        <v>11.873520767073956</v>
      </c>
      <c r="S77" s="100">
        <v>3305.5881815533889</v>
      </c>
      <c r="T77" s="100">
        <v>13.228586544887502</v>
      </c>
      <c r="U77" s="100">
        <v>3682.8384940966803</v>
      </c>
      <c r="V77" s="100">
        <v>14.063930730021461</v>
      </c>
      <c r="W77" s="100">
        <v>3915.3983152379747</v>
      </c>
      <c r="X77" s="100">
        <v>15</v>
      </c>
      <c r="Y77" s="100">
        <v>4176</v>
      </c>
      <c r="Z77" s="100">
        <v>15</v>
      </c>
      <c r="AA77" s="100">
        <v>4176</v>
      </c>
      <c r="AB77" s="100">
        <v>9</v>
      </c>
      <c r="AC77" s="100">
        <v>2505.6</v>
      </c>
      <c r="AD77" s="100">
        <v>12.171890132683368</v>
      </c>
      <c r="AE77" s="100">
        <v>3388.6542129390491</v>
      </c>
      <c r="AF77" s="100">
        <v>16.082321461836781</v>
      </c>
      <c r="AG77" s="100">
        <v>4477.3182949753591</v>
      </c>
      <c r="AH77" s="100">
        <v>14</v>
      </c>
      <c r="AI77" s="100">
        <v>3897.5999999999995</v>
      </c>
      <c r="AJ77" s="100">
        <v>9.7553057851239675</v>
      </c>
      <c r="AK77" s="100">
        <v>2715.8771305785122</v>
      </c>
      <c r="AL77" s="100">
        <v>9.9358222222222228</v>
      </c>
      <c r="AM77" s="100">
        <v>2766.1329066666667</v>
      </c>
      <c r="AN77" s="100">
        <v>16.113794891130173</v>
      </c>
      <c r="AO77" s="100">
        <v>4486.0804976906393</v>
      </c>
      <c r="AP77" s="100">
        <v>12</v>
      </c>
      <c r="AQ77" s="100">
        <v>3340.7999999999997</v>
      </c>
      <c r="AR77" s="100">
        <v>13</v>
      </c>
      <c r="AS77" s="100">
        <v>3619.2</v>
      </c>
      <c r="AT77" s="100">
        <v>8</v>
      </c>
      <c r="AU77" s="100">
        <v>2227.1999999999998</v>
      </c>
      <c r="AV77" s="100">
        <v>11.080707908163266</v>
      </c>
      <c r="AW77" s="100">
        <v>3084.869081632653</v>
      </c>
      <c r="AX77" s="100">
        <v>14.239483504401768</v>
      </c>
      <c r="AY77" s="100">
        <v>3964.2722076254518</v>
      </c>
      <c r="AZ77" s="100">
        <v>13.995130881238953</v>
      </c>
      <c r="BA77" s="100">
        <v>3896.2444373369244</v>
      </c>
      <c r="BB77" s="100">
        <v>16</v>
      </c>
      <c r="BC77" s="100">
        <v>4454.3999999999996</v>
      </c>
      <c r="BD77" s="100">
        <v>16</v>
      </c>
      <c r="BE77" s="100">
        <v>4454.3999999999996</v>
      </c>
      <c r="BF77" s="100">
        <v>13.154359333378867</v>
      </c>
      <c r="BG77" s="100">
        <v>3662.1736384126762</v>
      </c>
      <c r="BH77" s="100">
        <v>11.47935564229639</v>
      </c>
      <c r="BI77" s="100">
        <v>3195.8526108153146</v>
      </c>
      <c r="BJ77" s="100">
        <v>14.400706814263044</v>
      </c>
      <c r="BK77" s="100">
        <v>4009.1567770908309</v>
      </c>
      <c r="BL77" s="100">
        <v>9.2288876435001139</v>
      </c>
      <c r="BM77" s="100">
        <v>2569.3223199504314</v>
      </c>
      <c r="BN77" s="100">
        <v>16.063475546305931</v>
      </c>
      <c r="BO77" s="100">
        <v>4472.0715920915709</v>
      </c>
      <c r="BP77" s="100">
        <v>17.140740740740739</v>
      </c>
      <c r="BQ77" s="100">
        <v>4771.982222222221</v>
      </c>
      <c r="BR77" s="100">
        <v>12</v>
      </c>
      <c r="BS77" s="100">
        <v>3340.7999999999997</v>
      </c>
      <c r="BT77" s="100">
        <v>10</v>
      </c>
      <c r="BU77" s="100">
        <v>2784</v>
      </c>
      <c r="BV77" s="100">
        <v>10</v>
      </c>
      <c r="BW77" s="100">
        <v>2784</v>
      </c>
      <c r="BX77" s="100">
        <v>15</v>
      </c>
      <c r="BY77" s="100">
        <v>4176</v>
      </c>
      <c r="BZ77" s="100">
        <v>13</v>
      </c>
      <c r="CA77" s="100">
        <v>3619.2</v>
      </c>
      <c r="CB77" s="100">
        <v>10.019576537271474</v>
      </c>
      <c r="CC77" s="100">
        <v>2789.4501079763781</v>
      </c>
      <c r="CD77" s="100">
        <v>12.426940604702569</v>
      </c>
      <c r="CE77" s="100">
        <v>3459.6602643491951</v>
      </c>
      <c r="CF77" s="100">
        <v>10.208907620885002</v>
      </c>
      <c r="CG77" s="100">
        <v>2842.1598816543842</v>
      </c>
      <c r="CH77" s="100">
        <v>11.079597552731206</v>
      </c>
      <c r="CI77" s="100">
        <v>3084.5599586803678</v>
      </c>
      <c r="CJ77" s="100">
        <v>16.893928052004206</v>
      </c>
      <c r="CK77" s="100">
        <v>4703.269569677971</v>
      </c>
      <c r="CL77" s="100">
        <v>13.035074586531186</v>
      </c>
      <c r="CM77" s="100">
        <v>3628.9647648902819</v>
      </c>
      <c r="CN77" s="100">
        <v>12.134</v>
      </c>
      <c r="CO77" s="100">
        <v>3378.1055999999999</v>
      </c>
      <c r="CP77" s="100">
        <v>15.067547711058264</v>
      </c>
      <c r="CQ77" s="100">
        <v>4194.8052827586207</v>
      </c>
      <c r="CR77" s="100">
        <v>9</v>
      </c>
      <c r="CS77" s="100">
        <v>2505.6</v>
      </c>
      <c r="CT77" s="100">
        <v>16.044398530762166</v>
      </c>
      <c r="CU77" s="100">
        <v>4466.7605509641862</v>
      </c>
    </row>
    <row r="78" spans="2:99">
      <c r="C78" s="99" t="s">
        <v>244</v>
      </c>
      <c r="D78" s="100">
        <v>5.5685917931488813</v>
      </c>
      <c r="E78" s="100">
        <v>3073.8626698181824</v>
      </c>
      <c r="F78" s="100">
        <v>3.5594331968524249</v>
      </c>
      <c r="G78" s="100">
        <v>1964.8071246625386</v>
      </c>
      <c r="H78" s="100">
        <v>5.1154205636180112</v>
      </c>
      <c r="I78" s="100">
        <v>2823.7121511171422</v>
      </c>
      <c r="J78" s="100">
        <v>12.436094857010378</v>
      </c>
      <c r="K78" s="100">
        <v>6864.7243610697287</v>
      </c>
      <c r="L78" s="100">
        <v>8.324532534704586</v>
      </c>
      <c r="M78" s="100">
        <v>4595.1419591569311</v>
      </c>
      <c r="N78" s="100">
        <v>13.055935650675094</v>
      </c>
      <c r="O78" s="100">
        <v>7206.8764791726517</v>
      </c>
      <c r="P78" s="100">
        <v>11</v>
      </c>
      <c r="Q78" s="100">
        <v>6072</v>
      </c>
      <c r="R78" s="100">
        <v>10.824991835569847</v>
      </c>
      <c r="S78" s="100">
        <v>5975.395493234555</v>
      </c>
      <c r="T78" s="100">
        <v>13.146680775228337</v>
      </c>
      <c r="U78" s="100">
        <v>7256.9677879260416</v>
      </c>
      <c r="V78" s="100">
        <v>14.063930730021461</v>
      </c>
      <c r="W78" s="100">
        <v>7763.2897629718464</v>
      </c>
      <c r="X78" s="100">
        <v>16</v>
      </c>
      <c r="Y78" s="100">
        <v>8832</v>
      </c>
      <c r="Z78" s="100">
        <v>14</v>
      </c>
      <c r="AA78" s="100">
        <v>7728</v>
      </c>
      <c r="AB78" s="100">
        <v>10</v>
      </c>
      <c r="AC78" s="100">
        <v>5520</v>
      </c>
      <c r="AD78" s="100">
        <v>13.08174473786157</v>
      </c>
      <c r="AE78" s="100">
        <v>7221.1230952995866</v>
      </c>
      <c r="AF78" s="100">
        <v>16.125614320310252</v>
      </c>
      <c r="AG78" s="100">
        <v>8901.3391048112589</v>
      </c>
      <c r="AH78" s="100">
        <v>15.226135913637851</v>
      </c>
      <c r="AI78" s="100">
        <v>8404.8270243280931</v>
      </c>
      <c r="AJ78" s="100">
        <v>9.8497190082644632</v>
      </c>
      <c r="AK78" s="100">
        <v>5437.0448925619839</v>
      </c>
      <c r="AL78" s="100">
        <v>9.9358222222222228</v>
      </c>
      <c r="AM78" s="100">
        <v>5484.5738666666666</v>
      </c>
      <c r="AN78" s="100">
        <v>15</v>
      </c>
      <c r="AO78" s="100">
        <v>8280</v>
      </c>
      <c r="AP78" s="100">
        <v>13</v>
      </c>
      <c r="AQ78" s="100">
        <v>7176</v>
      </c>
      <c r="AR78" s="100">
        <v>15</v>
      </c>
      <c r="AS78" s="100">
        <v>8280</v>
      </c>
      <c r="AT78" s="100">
        <v>8</v>
      </c>
      <c r="AU78" s="100">
        <v>4416</v>
      </c>
      <c r="AV78" s="100">
        <v>11.080707908163266</v>
      </c>
      <c r="AW78" s="100">
        <v>6116.5507653061231</v>
      </c>
      <c r="AX78" s="100">
        <v>14.055856318564469</v>
      </c>
      <c r="AY78" s="100">
        <v>7758.8326878475873</v>
      </c>
      <c r="AZ78" s="100">
        <v>12.081664001346688</v>
      </c>
      <c r="BA78" s="100">
        <v>6669.0785287433719</v>
      </c>
      <c r="BB78" s="100">
        <v>16</v>
      </c>
      <c r="BC78" s="100">
        <v>8832</v>
      </c>
      <c r="BD78" s="100">
        <v>15</v>
      </c>
      <c r="BE78" s="100">
        <v>8280</v>
      </c>
      <c r="BF78" s="100">
        <v>12.154359333378867</v>
      </c>
      <c r="BG78" s="100">
        <v>6709.2063520251349</v>
      </c>
      <c r="BH78" s="100">
        <v>10.305313802026227</v>
      </c>
      <c r="BI78" s="100">
        <v>5688.5332187184767</v>
      </c>
      <c r="BJ78" s="100">
        <v>12.400706814263044</v>
      </c>
      <c r="BK78" s="100">
        <v>6845.1901614732005</v>
      </c>
      <c r="BL78" s="100">
        <v>10.271263079482878</v>
      </c>
      <c r="BM78" s="100">
        <v>5669.7372198745488</v>
      </c>
      <c r="BN78" s="100">
        <v>15.069823100936524</v>
      </c>
      <c r="BO78" s="100">
        <v>8318.542351716962</v>
      </c>
      <c r="BP78" s="100">
        <v>16</v>
      </c>
      <c r="BQ78" s="100">
        <v>8832</v>
      </c>
      <c r="BR78" s="100">
        <v>13</v>
      </c>
      <c r="BS78" s="100">
        <v>7176</v>
      </c>
      <c r="BT78" s="100">
        <v>10</v>
      </c>
      <c r="BU78" s="100">
        <v>5520</v>
      </c>
      <c r="BV78" s="100">
        <v>11</v>
      </c>
      <c r="BW78" s="100">
        <v>6072</v>
      </c>
      <c r="BX78" s="100">
        <v>17</v>
      </c>
      <c r="BY78" s="100">
        <v>9384</v>
      </c>
      <c r="BZ78" s="100">
        <v>13</v>
      </c>
      <c r="CA78" s="100">
        <v>7176</v>
      </c>
      <c r="CB78" s="100">
        <v>9.0195765372714742</v>
      </c>
      <c r="CC78" s="100">
        <v>4978.8062485738537</v>
      </c>
      <c r="CD78" s="100">
        <v>11</v>
      </c>
      <c r="CE78" s="100">
        <v>6072</v>
      </c>
      <c r="CF78" s="100">
        <v>10.079381804361608</v>
      </c>
      <c r="CG78" s="100">
        <v>5563.8187560076076</v>
      </c>
      <c r="CH78" s="100">
        <v>11.079597552731206</v>
      </c>
      <c r="CI78" s="100">
        <v>6115.9378491076259</v>
      </c>
      <c r="CJ78" s="100">
        <v>15.988025741688858</v>
      </c>
      <c r="CK78" s="100">
        <v>8825.3902094122495</v>
      </c>
      <c r="CL78" s="100">
        <v>13.893928052004206</v>
      </c>
      <c r="CM78" s="100">
        <v>7669.4482847063218</v>
      </c>
      <c r="CN78" s="100">
        <v>11.176</v>
      </c>
      <c r="CO78" s="100">
        <v>6169.152</v>
      </c>
      <c r="CP78" s="100">
        <v>15.063992568370987</v>
      </c>
      <c r="CQ78" s="100">
        <v>8315.3238977407855</v>
      </c>
      <c r="CR78" s="100">
        <v>8</v>
      </c>
      <c r="CS78" s="100">
        <v>4416</v>
      </c>
      <c r="CT78" s="100">
        <v>15.908172635445363</v>
      </c>
      <c r="CU78" s="100">
        <v>8781.311294765841</v>
      </c>
    </row>
    <row r="79" spans="2:99">
      <c r="C79" s="99" t="s">
        <v>245</v>
      </c>
      <c r="D79" s="100">
        <v>6.1254509724637698</v>
      </c>
      <c r="E79" s="100">
        <v>4638.1914763495661</v>
      </c>
      <c r="F79" s="100">
        <v>3.1639406194243778</v>
      </c>
      <c r="G79" s="100">
        <v>2395.7358370281386</v>
      </c>
      <c r="H79" s="100">
        <v>5.0944621478924583</v>
      </c>
      <c r="I79" s="100">
        <v>3857.5267383841692</v>
      </c>
      <c r="J79" s="100">
        <v>11.609188717913177</v>
      </c>
      <c r="K79" s="100">
        <v>8790.477697203858</v>
      </c>
      <c r="L79" s="100">
        <v>7.638027988865363</v>
      </c>
      <c r="M79" s="100">
        <v>5783.5147931688525</v>
      </c>
      <c r="N79" s="100">
        <v>14.059431628842287</v>
      </c>
      <c r="O79" s="100">
        <v>10645.801629359379</v>
      </c>
      <c r="P79" s="100">
        <v>9</v>
      </c>
      <c r="Q79" s="100">
        <v>6814.7999999999993</v>
      </c>
      <c r="R79" s="100">
        <v>10.873520767073956</v>
      </c>
      <c r="S79" s="100">
        <v>8233.4299248283987</v>
      </c>
      <c r="T79" s="100">
        <v>14.146680775228337</v>
      </c>
      <c r="U79" s="100">
        <v>10711.866683002896</v>
      </c>
      <c r="V79" s="100">
        <v>13.066836672295164</v>
      </c>
      <c r="W79" s="100">
        <v>9894.2087282618977</v>
      </c>
      <c r="X79" s="100">
        <v>15</v>
      </c>
      <c r="Y79" s="100">
        <v>11357.999999999998</v>
      </c>
      <c r="Z79" s="100">
        <v>15</v>
      </c>
      <c r="AA79" s="100">
        <v>11357.999999999998</v>
      </c>
      <c r="AB79" s="100">
        <v>9</v>
      </c>
      <c r="AC79" s="100">
        <v>6814.7999999999993</v>
      </c>
      <c r="AD79" s="100">
        <v>12.216962830094266</v>
      </c>
      <c r="AE79" s="100">
        <v>9250.6842549473768</v>
      </c>
      <c r="AF79" s="100">
        <v>13.995735744889837</v>
      </c>
      <c r="AG79" s="100">
        <v>10597.571106030584</v>
      </c>
      <c r="AH79" s="100">
        <v>16.089898589900312</v>
      </c>
      <c r="AI79" s="100">
        <v>12183.271212272515</v>
      </c>
      <c r="AJ79" s="100">
        <v>7.8025123966942154</v>
      </c>
      <c r="AK79" s="100">
        <v>5908.0623867768591</v>
      </c>
      <c r="AL79" s="100">
        <v>8.8890311111111107</v>
      </c>
      <c r="AM79" s="100">
        <v>6730.7743573333328</v>
      </c>
      <c r="AN79" s="100">
        <v>16.069243095484964</v>
      </c>
      <c r="AO79" s="100">
        <v>12167.630871901214</v>
      </c>
      <c r="AP79" s="100">
        <v>12</v>
      </c>
      <c r="AQ79" s="100">
        <v>9086.4</v>
      </c>
      <c r="AR79" s="100">
        <v>14</v>
      </c>
      <c r="AS79" s="100">
        <v>10600.8</v>
      </c>
      <c r="AT79" s="100">
        <v>8</v>
      </c>
      <c r="AU79" s="100">
        <v>6057.5999999999995</v>
      </c>
      <c r="AV79" s="100">
        <v>12.039142219387756</v>
      </c>
      <c r="AW79" s="100">
        <v>9116.0384885204076</v>
      </c>
      <c r="AX79" s="100">
        <v>14.009949522105146</v>
      </c>
      <c r="AY79" s="100">
        <v>10608.333778138016</v>
      </c>
      <c r="AZ79" s="100">
        <v>13.081664001346688</v>
      </c>
      <c r="BA79" s="100">
        <v>9905.4359818197117</v>
      </c>
      <c r="BB79" s="100">
        <v>15</v>
      </c>
      <c r="BC79" s="100">
        <v>11357.999999999998</v>
      </c>
      <c r="BD79" s="100">
        <v>14</v>
      </c>
      <c r="BE79" s="100">
        <v>10600.8</v>
      </c>
      <c r="BF79" s="100">
        <v>12.154359333378867</v>
      </c>
      <c r="BG79" s="100">
        <v>9203.2808872344776</v>
      </c>
      <c r="BH79" s="100">
        <v>10.305313802026227</v>
      </c>
      <c r="BI79" s="100">
        <v>7803.183610894258</v>
      </c>
      <c r="BJ79" s="100">
        <v>12.200605840796895</v>
      </c>
      <c r="BK79" s="100">
        <v>9238.2987426514082</v>
      </c>
      <c r="BL79" s="100">
        <v>10.186512207517351</v>
      </c>
      <c r="BM79" s="100">
        <v>7713.2270435321379</v>
      </c>
      <c r="BN79" s="100">
        <v>14.063475546305931</v>
      </c>
      <c r="BO79" s="100">
        <v>10648.86368366285</v>
      </c>
      <c r="BP79" s="100">
        <v>15.045679012345678</v>
      </c>
      <c r="BQ79" s="100">
        <v>11392.588148148147</v>
      </c>
      <c r="BR79" s="100">
        <v>12</v>
      </c>
      <c r="BS79" s="100">
        <v>9086.4</v>
      </c>
      <c r="BT79" s="100">
        <v>9</v>
      </c>
      <c r="BU79" s="100">
        <v>6814.7999999999993</v>
      </c>
      <c r="BV79" s="100">
        <v>12</v>
      </c>
      <c r="BW79" s="100">
        <v>9086.4</v>
      </c>
      <c r="BX79" s="100">
        <v>16.359868740884785</v>
      </c>
      <c r="BY79" s="100">
        <v>12387.692610597958</v>
      </c>
      <c r="BZ79" s="100">
        <v>13</v>
      </c>
      <c r="CA79" s="100">
        <v>9843.5999999999985</v>
      </c>
      <c r="CB79" s="100">
        <v>8</v>
      </c>
      <c r="CC79" s="100">
        <v>6057.5999999999995</v>
      </c>
      <c r="CD79" s="100">
        <v>11.217096398128662</v>
      </c>
      <c r="CE79" s="100">
        <v>8493.5853926630225</v>
      </c>
      <c r="CF79" s="100">
        <v>11.079381804361608</v>
      </c>
      <c r="CG79" s="100">
        <v>8389.3079022626098</v>
      </c>
      <c r="CH79" s="100">
        <v>10.072361411573823</v>
      </c>
      <c r="CI79" s="100">
        <v>7626.792060843698</v>
      </c>
      <c r="CJ79" s="100">
        <v>15.893928052004206</v>
      </c>
      <c r="CK79" s="100">
        <v>12034.882320977584</v>
      </c>
      <c r="CL79" s="100">
        <v>12.893928052004206</v>
      </c>
      <c r="CM79" s="100">
        <v>9763.2823209775834</v>
      </c>
      <c r="CN79" s="100">
        <v>11.218</v>
      </c>
      <c r="CO79" s="100">
        <v>8494.2695999999996</v>
      </c>
      <c r="CP79" s="100">
        <v>14.067547711058264</v>
      </c>
      <c r="CQ79" s="100">
        <v>10651.947126813317</v>
      </c>
      <c r="CR79" s="100">
        <v>9</v>
      </c>
      <c r="CS79" s="100">
        <v>6814.7999999999993</v>
      </c>
      <c r="CT79" s="100">
        <v>15.953581267217631</v>
      </c>
      <c r="CU79" s="100">
        <v>12080.051735537189</v>
      </c>
    </row>
    <row r="80" spans="2:99">
      <c r="C80" s="99" t="s">
        <v>246</v>
      </c>
      <c r="D80" s="100">
        <v>5.5685917931488813</v>
      </c>
      <c r="E80" s="100">
        <v>4483.8301118434792</v>
      </c>
      <c r="F80" s="100">
        <v>3.5594331968524249</v>
      </c>
      <c r="G80" s="100">
        <v>2866.0556101055722</v>
      </c>
      <c r="H80" s="100">
        <v>5.1154205636180112</v>
      </c>
      <c r="I80" s="100">
        <v>4118.9366378252225</v>
      </c>
      <c r="J80" s="100">
        <v>12.371089315905694</v>
      </c>
      <c r="K80" s="100">
        <v>9961.2011171672639</v>
      </c>
      <c r="L80" s="100">
        <v>7.638027988865363</v>
      </c>
      <c r="M80" s="100">
        <v>6150.1401366343898</v>
      </c>
      <c r="N80" s="100">
        <v>12.055935650675094</v>
      </c>
      <c r="O80" s="100">
        <v>9707.4393859235843</v>
      </c>
      <c r="P80" s="100">
        <v>10</v>
      </c>
      <c r="Q80" s="100">
        <v>8051.9999999999991</v>
      </c>
      <c r="R80" s="100">
        <v>10.922049698578064</v>
      </c>
      <c r="S80" s="100">
        <v>8794.4344172950568</v>
      </c>
      <c r="T80" s="100">
        <v>13.064775005569169</v>
      </c>
      <c r="U80" s="100">
        <v>10519.756834484295</v>
      </c>
      <c r="V80" s="100">
        <v>13.061024787747758</v>
      </c>
      <c r="W80" s="100">
        <v>10516.737159094495</v>
      </c>
      <c r="X80" s="100">
        <v>15</v>
      </c>
      <c r="Y80" s="100">
        <v>12077.999999999998</v>
      </c>
      <c r="Z80" s="100">
        <v>14</v>
      </c>
      <c r="AA80" s="100">
        <v>11272.8</v>
      </c>
      <c r="AB80" s="100">
        <v>10</v>
      </c>
      <c r="AC80" s="100">
        <v>8051.9999999999991</v>
      </c>
      <c r="AD80" s="100">
        <v>11.08174473786157</v>
      </c>
      <c r="AE80" s="100">
        <v>8923.020862926136</v>
      </c>
      <c r="AF80" s="100">
        <v>15.082321461836779</v>
      </c>
      <c r="AG80" s="100">
        <v>12144.285241070973</v>
      </c>
      <c r="AH80" s="100">
        <v>13</v>
      </c>
      <c r="AI80" s="100">
        <v>10467.599999999999</v>
      </c>
      <c r="AJ80" s="100">
        <v>8.8025123966942154</v>
      </c>
      <c r="AK80" s="100">
        <v>7087.7829818181817</v>
      </c>
      <c r="AL80" s="100">
        <v>9.8890311111111107</v>
      </c>
      <c r="AM80" s="100">
        <v>7962.6478506666654</v>
      </c>
      <c r="AN80" s="100">
        <v>14</v>
      </c>
      <c r="AO80" s="100">
        <v>11272.8</v>
      </c>
      <c r="AP80" s="100">
        <v>11</v>
      </c>
      <c r="AQ80" s="100">
        <v>8857.1999999999989</v>
      </c>
      <c r="AR80" s="100">
        <v>14</v>
      </c>
      <c r="AS80" s="100">
        <v>11272.8</v>
      </c>
      <c r="AT80" s="100">
        <v>8</v>
      </c>
      <c r="AU80" s="100">
        <v>6441.5999999999995</v>
      </c>
      <c r="AV80" s="100">
        <v>11.080707908163266</v>
      </c>
      <c r="AW80" s="100">
        <v>8922.1860076530611</v>
      </c>
      <c r="AX80" s="100">
        <v>13.055856318564469</v>
      </c>
      <c r="AY80" s="100">
        <v>10512.57550770811</v>
      </c>
      <c r="AZ80" s="100">
        <v>14.038397441292821</v>
      </c>
      <c r="BA80" s="100">
        <v>11303.717619728979</v>
      </c>
      <c r="BB80" s="100">
        <v>17</v>
      </c>
      <c r="BC80" s="100">
        <v>13688.4</v>
      </c>
      <c r="BD80" s="100">
        <v>13</v>
      </c>
      <c r="BE80" s="100">
        <v>10467.599999999999</v>
      </c>
      <c r="BF80" s="100">
        <v>12.065562461580493</v>
      </c>
      <c r="BG80" s="100">
        <v>9715.1908940646117</v>
      </c>
      <c r="BH80" s="100">
        <v>9.3053138020262267</v>
      </c>
      <c r="BI80" s="100">
        <v>7492.6386733915169</v>
      </c>
      <c r="BJ80" s="100">
        <v>12.240626035490125</v>
      </c>
      <c r="BK80" s="100">
        <v>9856.1520837766475</v>
      </c>
      <c r="BL80" s="100">
        <v>9.1017613355518261</v>
      </c>
      <c r="BM80" s="100">
        <v>7328.7382273863295</v>
      </c>
      <c r="BN80" s="100">
        <v>14.063475546305931</v>
      </c>
      <c r="BO80" s="100">
        <v>11323.910509885534</v>
      </c>
      <c r="BP80" s="100">
        <v>17.188271604938272</v>
      </c>
      <c r="BQ80" s="100">
        <v>13839.996296296296</v>
      </c>
      <c r="BR80" s="100">
        <v>12</v>
      </c>
      <c r="BS80" s="100">
        <v>9662.4</v>
      </c>
      <c r="BT80" s="100">
        <v>10</v>
      </c>
      <c r="BU80" s="100">
        <v>8051.9999999999991</v>
      </c>
      <c r="BV80" s="100">
        <v>12</v>
      </c>
      <c r="BW80" s="100">
        <v>9662.4</v>
      </c>
      <c r="BX80" s="100">
        <v>16</v>
      </c>
      <c r="BY80" s="100">
        <v>12883.199999999999</v>
      </c>
      <c r="BZ80" s="100">
        <v>12</v>
      </c>
      <c r="CA80" s="100">
        <v>9662.4</v>
      </c>
      <c r="CB80" s="100">
        <v>10.019576537271474</v>
      </c>
      <c r="CC80" s="100">
        <v>8067.76302781099</v>
      </c>
      <c r="CD80" s="100">
        <v>11.217096398128662</v>
      </c>
      <c r="CE80" s="100">
        <v>9032.0060197731982</v>
      </c>
      <c r="CF80" s="100">
        <v>11.036206532187144</v>
      </c>
      <c r="CG80" s="100">
        <v>8886.3534997170882</v>
      </c>
      <c r="CH80" s="100">
        <v>11.077185505678745</v>
      </c>
      <c r="CI80" s="100">
        <v>8919.3497691725242</v>
      </c>
      <c r="CJ80" s="100">
        <v>15.893928052004206</v>
      </c>
      <c r="CK80" s="100">
        <v>12797.790867473786</v>
      </c>
      <c r="CL80" s="100">
        <v>12.84687920716188</v>
      </c>
      <c r="CM80" s="100">
        <v>10344.307137606746</v>
      </c>
      <c r="CN80" s="100">
        <v>12.218</v>
      </c>
      <c r="CO80" s="100">
        <v>9837.9335999999985</v>
      </c>
      <c r="CP80" s="100">
        <v>15.067547711058264</v>
      </c>
      <c r="CQ80" s="100">
        <v>12132.389416944114</v>
      </c>
      <c r="CR80" s="100">
        <v>9</v>
      </c>
      <c r="CS80" s="100">
        <v>7246.7999999999993</v>
      </c>
      <c r="CT80" s="100">
        <v>17.953581267217629</v>
      </c>
      <c r="CU80" s="100">
        <v>14456.223636363633</v>
      </c>
    </row>
    <row r="81" spans="2:99">
      <c r="C81" s="99" t="s">
        <v>247</v>
      </c>
      <c r="D81" s="100">
        <v>5.5685917931488813</v>
      </c>
      <c r="E81" s="100">
        <v>4196.4907753169973</v>
      </c>
      <c r="F81" s="100">
        <v>3.5594331968524249</v>
      </c>
      <c r="G81" s="100">
        <v>2682.3888571479874</v>
      </c>
      <c r="H81" s="100">
        <v>5.0944621478924583</v>
      </c>
      <c r="I81" s="100">
        <v>3839.1866746517567</v>
      </c>
      <c r="J81" s="100">
        <v>11.54418317680849</v>
      </c>
      <c r="K81" s="100">
        <v>8699.6964420428776</v>
      </c>
      <c r="L81" s="100">
        <v>6.8188427997250178</v>
      </c>
      <c r="M81" s="100">
        <v>5138.6799338727733</v>
      </c>
      <c r="N81" s="100">
        <v>12.059431628842287</v>
      </c>
      <c r="O81" s="100">
        <v>9087.9876754955476</v>
      </c>
      <c r="P81" s="100">
        <v>10</v>
      </c>
      <c r="Q81" s="100">
        <v>7536</v>
      </c>
      <c r="R81" s="100">
        <v>10.776462904065738</v>
      </c>
      <c r="S81" s="100">
        <v>8121.1424445039402</v>
      </c>
      <c r="T81" s="100">
        <v>14.146680775228337</v>
      </c>
      <c r="U81" s="100">
        <v>10660.938632212075</v>
      </c>
      <c r="V81" s="100">
        <v>15.069742614568868</v>
      </c>
      <c r="W81" s="100">
        <v>11356.558034339099</v>
      </c>
      <c r="X81" s="100">
        <v>15</v>
      </c>
      <c r="Y81" s="100">
        <v>11304</v>
      </c>
      <c r="Z81" s="100">
        <v>15</v>
      </c>
      <c r="AA81" s="100">
        <v>11304</v>
      </c>
      <c r="AB81" s="100">
        <v>8</v>
      </c>
      <c r="AC81" s="100">
        <v>6028.8</v>
      </c>
      <c r="AD81" s="100">
        <v>13.036672040450672</v>
      </c>
      <c r="AE81" s="100">
        <v>9824.4360496836271</v>
      </c>
      <c r="AF81" s="100">
        <v>15.082321461836779</v>
      </c>
      <c r="AG81" s="100">
        <v>11366.037453640198</v>
      </c>
      <c r="AH81" s="100">
        <v>15.089898589900312</v>
      </c>
      <c r="AI81" s="100">
        <v>11371.747577348875</v>
      </c>
      <c r="AJ81" s="100">
        <v>9.7080991735537197</v>
      </c>
      <c r="AK81" s="100">
        <v>7316.0235371900835</v>
      </c>
      <c r="AL81" s="100">
        <v>8.8422400000000003</v>
      </c>
      <c r="AM81" s="100">
        <v>6663.5120640000005</v>
      </c>
      <c r="AN81" s="100">
        <v>15</v>
      </c>
      <c r="AO81" s="100">
        <v>11304</v>
      </c>
      <c r="AP81" s="100">
        <v>12</v>
      </c>
      <c r="AQ81" s="100">
        <v>9043.2000000000007</v>
      </c>
      <c r="AR81" s="100">
        <v>14</v>
      </c>
      <c r="AS81" s="100">
        <v>10550.4</v>
      </c>
      <c r="AT81" s="100">
        <v>8</v>
      </c>
      <c r="AU81" s="100">
        <v>6028.8</v>
      </c>
      <c r="AV81" s="100">
        <v>12.205404974489795</v>
      </c>
      <c r="AW81" s="100">
        <v>9197.9931887755101</v>
      </c>
      <c r="AX81" s="100">
        <v>14.193576707942444</v>
      </c>
      <c r="AY81" s="100">
        <v>10696.279407105427</v>
      </c>
      <c r="AZ81" s="100">
        <v>13.081664001346688</v>
      </c>
      <c r="BA81" s="100">
        <v>9858.3419914148635</v>
      </c>
      <c r="BB81" s="100">
        <v>17</v>
      </c>
      <c r="BC81" s="100">
        <v>12811.2</v>
      </c>
      <c r="BD81" s="100">
        <v>13</v>
      </c>
      <c r="BE81" s="100">
        <v>9796.8000000000011</v>
      </c>
      <c r="BF81" s="100">
        <v>11.243156205177241</v>
      </c>
      <c r="BG81" s="100">
        <v>8472.8425162215699</v>
      </c>
      <c r="BH81" s="100">
        <v>9.4358451822288494</v>
      </c>
      <c r="BI81" s="100">
        <v>7110.8529293276615</v>
      </c>
      <c r="BJ81" s="100">
        <v>14.240626035490125</v>
      </c>
      <c r="BK81" s="100">
        <v>10731.735780345358</v>
      </c>
      <c r="BL81" s="100">
        <v>9.2288876435001139</v>
      </c>
      <c r="BM81" s="100">
        <v>6954.8897281416857</v>
      </c>
      <c r="BN81" s="100">
        <v>14.060301768990636</v>
      </c>
      <c r="BO81" s="100">
        <v>10595.843413111343</v>
      </c>
      <c r="BP81" s="100">
        <v>15.188271604938272</v>
      </c>
      <c r="BQ81" s="100">
        <v>11445.881481481481</v>
      </c>
      <c r="BR81" s="100">
        <v>14.243110949429729</v>
      </c>
      <c r="BS81" s="100">
        <v>10733.608411490244</v>
      </c>
      <c r="BT81" s="100">
        <v>9</v>
      </c>
      <c r="BU81" s="100">
        <v>6782.4000000000005</v>
      </c>
      <c r="BV81" s="100">
        <v>12</v>
      </c>
      <c r="BW81" s="100">
        <v>9043.2000000000007</v>
      </c>
      <c r="BX81" s="100">
        <v>15</v>
      </c>
      <c r="BY81" s="100">
        <v>11304</v>
      </c>
      <c r="BZ81" s="100">
        <v>14</v>
      </c>
      <c r="CA81" s="100">
        <v>10550.4</v>
      </c>
      <c r="CB81" s="100">
        <v>10.019576537271474</v>
      </c>
      <c r="CC81" s="100">
        <v>7550.7528784877832</v>
      </c>
      <c r="CD81" s="100">
        <v>11.384971763387789</v>
      </c>
      <c r="CE81" s="100">
        <v>8579.7147208890383</v>
      </c>
      <c r="CF81" s="100">
        <v>11.208907620885002</v>
      </c>
      <c r="CG81" s="100">
        <v>8447.0327830989372</v>
      </c>
      <c r="CH81" s="100">
        <v>11.079597552731206</v>
      </c>
      <c r="CI81" s="100">
        <v>8349.5847157382377</v>
      </c>
      <c r="CJ81" s="100">
        <v>15.893928052004206</v>
      </c>
      <c r="CK81" s="100">
        <v>11977.66417999037</v>
      </c>
      <c r="CL81" s="100">
        <v>12.84687920716188</v>
      </c>
      <c r="CM81" s="100">
        <v>9681.4081705171939</v>
      </c>
      <c r="CN81" s="100">
        <v>12.26</v>
      </c>
      <c r="CO81" s="100">
        <v>9239.1360000000004</v>
      </c>
      <c r="CP81" s="100">
        <v>16.067547711058264</v>
      </c>
      <c r="CQ81" s="100">
        <v>12108.503955053508</v>
      </c>
      <c r="CR81" s="100">
        <v>10</v>
      </c>
      <c r="CS81" s="100">
        <v>7536</v>
      </c>
      <c r="CT81" s="100">
        <v>15.908172635445363</v>
      </c>
      <c r="CU81" s="100">
        <v>11988.398898071626</v>
      </c>
    </row>
    <row r="82" spans="2:99">
      <c r="C82" s="99" t="s">
        <v>248</v>
      </c>
      <c r="D82" s="100">
        <v>6.1254509724637698</v>
      </c>
      <c r="E82" s="100">
        <v>3116.6294547895654</v>
      </c>
      <c r="F82" s="100">
        <v>3.5594331968524249</v>
      </c>
      <c r="G82" s="100">
        <v>1811.0396105585135</v>
      </c>
      <c r="H82" s="100">
        <v>5.1154205636180112</v>
      </c>
      <c r="I82" s="100">
        <v>2602.7259827688436</v>
      </c>
      <c r="J82" s="100">
        <v>11.674194259017863</v>
      </c>
      <c r="K82" s="100">
        <v>5939.8300389882879</v>
      </c>
      <c r="L82" s="100">
        <v>8.3908728563551485</v>
      </c>
      <c r="M82" s="100">
        <v>4269.2761093134986</v>
      </c>
      <c r="N82" s="100">
        <v>14.055935650675094</v>
      </c>
      <c r="O82" s="100">
        <v>7151.6600590634862</v>
      </c>
      <c r="P82" s="100">
        <v>11</v>
      </c>
      <c r="Q82" s="100">
        <v>5596.7999999999993</v>
      </c>
      <c r="R82" s="100">
        <v>9.9705786300821746</v>
      </c>
      <c r="S82" s="100">
        <v>5073.0304069858093</v>
      </c>
      <c r="T82" s="100">
        <v>13.187633660057919</v>
      </c>
      <c r="U82" s="100">
        <v>6709.8680062374679</v>
      </c>
      <c r="V82" s="100">
        <v>14.063930730021461</v>
      </c>
      <c r="W82" s="100">
        <v>7155.7279554349179</v>
      </c>
      <c r="X82" s="100">
        <v>15</v>
      </c>
      <c r="Y82" s="100">
        <v>7631.9999999999982</v>
      </c>
      <c r="Z82" s="100">
        <v>14</v>
      </c>
      <c r="AA82" s="100">
        <v>7123.1999999999989</v>
      </c>
      <c r="AB82" s="100">
        <v>8</v>
      </c>
      <c r="AC82" s="100">
        <v>4070.3999999999992</v>
      </c>
      <c r="AD82" s="100">
        <v>13.216962830094266</v>
      </c>
      <c r="AE82" s="100">
        <v>6724.7906879519614</v>
      </c>
      <c r="AF82" s="100">
        <v>16.212200037257194</v>
      </c>
      <c r="AG82" s="100">
        <v>8248.7673789564578</v>
      </c>
      <c r="AH82" s="100">
        <v>14</v>
      </c>
      <c r="AI82" s="100">
        <v>7123.1999999999989</v>
      </c>
      <c r="AJ82" s="100">
        <v>9.7553057851239675</v>
      </c>
      <c r="AK82" s="100">
        <v>4963.4995834710735</v>
      </c>
      <c r="AL82" s="100">
        <v>9.8890311111111107</v>
      </c>
      <c r="AM82" s="100">
        <v>5031.5390293333321</v>
      </c>
      <c r="AN82" s="100">
        <v>16</v>
      </c>
      <c r="AO82" s="100">
        <v>8140.7999999999984</v>
      </c>
      <c r="AP82" s="100">
        <v>13</v>
      </c>
      <c r="AQ82" s="100">
        <v>6614.3999999999987</v>
      </c>
      <c r="AR82" s="100">
        <v>15</v>
      </c>
      <c r="AS82" s="100">
        <v>7631.9999999999982</v>
      </c>
      <c r="AT82" s="100">
        <v>8</v>
      </c>
      <c r="AU82" s="100">
        <v>4070.3999999999992</v>
      </c>
      <c r="AV82" s="100">
        <v>13.122273596938776</v>
      </c>
      <c r="AW82" s="100">
        <v>6676.6128061224481</v>
      </c>
      <c r="AX82" s="100">
        <v>15.009949522105146</v>
      </c>
      <c r="AY82" s="100">
        <v>7637.0623168470966</v>
      </c>
      <c r="AZ82" s="100">
        <v>11.995130881238953</v>
      </c>
      <c r="BA82" s="100">
        <v>6103.1225923743787</v>
      </c>
      <c r="BB82" s="100">
        <v>16</v>
      </c>
      <c r="BC82" s="100">
        <v>8140.7999999999984</v>
      </c>
      <c r="BD82" s="100">
        <v>13</v>
      </c>
      <c r="BE82" s="100">
        <v>6614.3999999999987</v>
      </c>
      <c r="BF82" s="100">
        <v>12.198757769278055</v>
      </c>
      <c r="BG82" s="100">
        <v>6206.7279530086735</v>
      </c>
      <c r="BH82" s="100">
        <v>9</v>
      </c>
      <c r="BI82" s="100">
        <v>4579.1999999999989</v>
      </c>
      <c r="BJ82" s="100">
        <v>14.400706814263044</v>
      </c>
      <c r="BK82" s="100">
        <v>7327.079627097035</v>
      </c>
      <c r="BL82" s="100">
        <v>9.1017613355518261</v>
      </c>
      <c r="BM82" s="100">
        <v>4630.9761675287682</v>
      </c>
      <c r="BN82" s="100">
        <v>16.069823100936524</v>
      </c>
      <c r="BO82" s="100">
        <v>8176.3259937565017</v>
      </c>
      <c r="BP82" s="100">
        <v>15.140740740740741</v>
      </c>
      <c r="BQ82" s="100">
        <v>7703.6088888888871</v>
      </c>
      <c r="BR82" s="100">
        <v>12.243110949429729</v>
      </c>
      <c r="BS82" s="100">
        <v>6229.2948510698452</v>
      </c>
      <c r="BT82" s="100">
        <v>10</v>
      </c>
      <c r="BU82" s="100">
        <v>5087.9999999999991</v>
      </c>
      <c r="BV82" s="100">
        <v>12</v>
      </c>
      <c r="BW82" s="100">
        <v>6105.5999999999985</v>
      </c>
      <c r="BX82" s="100">
        <v>17</v>
      </c>
      <c r="BY82" s="100">
        <v>8649.5999999999985</v>
      </c>
      <c r="BZ82" s="100">
        <v>13</v>
      </c>
      <c r="CA82" s="100">
        <v>6614.3999999999987</v>
      </c>
      <c r="CB82" s="100">
        <v>10.019576537271474</v>
      </c>
      <c r="CC82" s="100">
        <v>5097.9605421637252</v>
      </c>
      <c r="CD82" s="100">
        <v>11.468909446017351</v>
      </c>
      <c r="CE82" s="100">
        <v>5835.3811261336268</v>
      </c>
      <c r="CF82" s="100">
        <v>11.165732348710538</v>
      </c>
      <c r="CG82" s="100">
        <v>5681.1246190239208</v>
      </c>
      <c r="CH82" s="100">
        <v>10.079597552731206</v>
      </c>
      <c r="CI82" s="100">
        <v>5128.4992348296364</v>
      </c>
      <c r="CJ82" s="100">
        <v>16.035074586531184</v>
      </c>
      <c r="CK82" s="100">
        <v>8158.6459496270645</v>
      </c>
      <c r="CL82" s="100">
        <v>12.940976896846532</v>
      </c>
      <c r="CM82" s="100">
        <v>6584.3690451155144</v>
      </c>
      <c r="CN82" s="100">
        <v>11.134</v>
      </c>
      <c r="CO82" s="100">
        <v>5664.9791999999989</v>
      </c>
      <c r="CP82" s="100">
        <v>14.060437425683709</v>
      </c>
      <c r="CQ82" s="100">
        <v>7153.9505621878698</v>
      </c>
      <c r="CR82" s="100">
        <v>9</v>
      </c>
      <c r="CS82" s="100">
        <v>4579.1999999999989</v>
      </c>
      <c r="CT82" s="100">
        <v>18.044398530762166</v>
      </c>
      <c r="CU82" s="100">
        <v>9180.9899724517891</v>
      </c>
    </row>
    <row r="83" spans="2:99">
      <c r="C83" s="99" t="s">
        <v>249</v>
      </c>
      <c r="D83" s="100">
        <v>6.1254509724637698</v>
      </c>
      <c r="E83" s="100">
        <v>5270.3380167078276</v>
      </c>
      <c r="F83" s="100">
        <v>3.1639406194243778</v>
      </c>
      <c r="G83" s="100">
        <v>2722.2545089527343</v>
      </c>
      <c r="H83" s="100">
        <v>4.1511767275842466</v>
      </c>
      <c r="I83" s="100">
        <v>3571.6724564134856</v>
      </c>
      <c r="J83" s="100">
        <v>11.609188717913177</v>
      </c>
      <c r="K83" s="100">
        <v>9988.545972892498</v>
      </c>
      <c r="L83" s="100">
        <v>7.6048578280400827</v>
      </c>
      <c r="M83" s="100">
        <v>6543.2196752456866</v>
      </c>
      <c r="N83" s="100">
        <v>13.0524396725079</v>
      </c>
      <c r="O83" s="100">
        <v>11230.319094225797</v>
      </c>
      <c r="P83" s="100">
        <v>10</v>
      </c>
      <c r="Q83" s="100">
        <v>8604</v>
      </c>
      <c r="R83" s="100">
        <v>10.873520767073956</v>
      </c>
      <c r="S83" s="100">
        <v>9355.5772679904312</v>
      </c>
      <c r="T83" s="100">
        <v>15.228586544887502</v>
      </c>
      <c r="U83" s="100">
        <v>13102.675863221206</v>
      </c>
      <c r="V83" s="100">
        <v>14.069742614568868</v>
      </c>
      <c r="W83" s="100">
        <v>12105.606545575054</v>
      </c>
      <c r="X83" s="100">
        <v>16</v>
      </c>
      <c r="Y83" s="100">
        <v>13766.4</v>
      </c>
      <c r="Z83" s="100">
        <v>14</v>
      </c>
      <c r="AA83" s="100">
        <v>12045.6</v>
      </c>
      <c r="AB83" s="100">
        <v>8</v>
      </c>
      <c r="AC83" s="100">
        <v>6883.2</v>
      </c>
      <c r="AD83" s="100">
        <v>13.171890132683368</v>
      </c>
      <c r="AE83" s="100">
        <v>11333.094270160769</v>
      </c>
      <c r="AF83" s="100">
        <v>16.082321461836781</v>
      </c>
      <c r="AG83" s="100">
        <v>13837.229385764365</v>
      </c>
      <c r="AH83" s="100">
        <v>13</v>
      </c>
      <c r="AI83" s="100">
        <v>11185.199999999999</v>
      </c>
      <c r="AJ83" s="100">
        <v>8.7553057851239675</v>
      </c>
      <c r="AK83" s="100">
        <v>7533.0650975206618</v>
      </c>
      <c r="AL83" s="100">
        <v>8.9358222222222228</v>
      </c>
      <c r="AM83" s="100">
        <v>7688.3814400000001</v>
      </c>
      <c r="AN83" s="100">
        <v>17.069243095484964</v>
      </c>
      <c r="AO83" s="100">
        <v>14686.376759355262</v>
      </c>
      <c r="AP83" s="100">
        <v>12</v>
      </c>
      <c r="AQ83" s="100">
        <v>10324.799999999999</v>
      </c>
      <c r="AR83" s="100">
        <v>13</v>
      </c>
      <c r="AS83" s="100">
        <v>11185.199999999999</v>
      </c>
      <c r="AT83" s="100">
        <v>8</v>
      </c>
      <c r="AU83" s="100">
        <v>6883.2</v>
      </c>
      <c r="AV83" s="100">
        <v>11.205404974489795</v>
      </c>
      <c r="AW83" s="100">
        <v>9641.1304400510198</v>
      </c>
      <c r="AX83" s="100">
        <v>15.147669911483119</v>
      </c>
      <c r="AY83" s="100">
        <v>13033.055191840074</v>
      </c>
      <c r="AZ83" s="100">
        <v>11.951864321185086</v>
      </c>
      <c r="BA83" s="100">
        <v>10283.384061947649</v>
      </c>
      <c r="BB83" s="100">
        <v>17</v>
      </c>
      <c r="BC83" s="100">
        <v>14626.8</v>
      </c>
      <c r="BD83" s="100">
        <v>14</v>
      </c>
      <c r="BE83" s="100">
        <v>12045.6</v>
      </c>
      <c r="BF83" s="100">
        <v>11.109960897479681</v>
      </c>
      <c r="BG83" s="100">
        <v>9559.0103561915166</v>
      </c>
      <c r="BH83" s="100">
        <v>10.305313802026227</v>
      </c>
      <c r="BI83" s="100">
        <v>8866.6919952633652</v>
      </c>
      <c r="BJ83" s="100">
        <v>12.200605840796895</v>
      </c>
      <c r="BK83" s="100">
        <v>10497.401265421648</v>
      </c>
      <c r="BL83" s="100">
        <v>9.1441367715345905</v>
      </c>
      <c r="BM83" s="100">
        <v>7867.6152782283616</v>
      </c>
      <c r="BN83" s="100">
        <v>15.066649323621228</v>
      </c>
      <c r="BO83" s="100">
        <v>12963.345078043703</v>
      </c>
      <c r="BP83" s="100">
        <v>13.998148148148148</v>
      </c>
      <c r="BQ83" s="100">
        <v>12044.006666666666</v>
      </c>
      <c r="BR83" s="100">
        <v>12</v>
      </c>
      <c r="BS83" s="100">
        <v>10324.799999999999</v>
      </c>
      <c r="BT83" s="100">
        <v>10</v>
      </c>
      <c r="BU83" s="100">
        <v>8604</v>
      </c>
      <c r="BV83" s="100">
        <v>11</v>
      </c>
      <c r="BW83" s="100">
        <v>9464.4</v>
      </c>
      <c r="BX83" s="100">
        <v>16</v>
      </c>
      <c r="BY83" s="100">
        <v>13766.4</v>
      </c>
      <c r="BZ83" s="100">
        <v>13</v>
      </c>
      <c r="CA83" s="100">
        <v>11185.199999999999</v>
      </c>
      <c r="CB83" s="100">
        <v>9.9268877611558857</v>
      </c>
      <c r="CC83" s="100">
        <v>8541.0942296985231</v>
      </c>
      <c r="CD83" s="100">
        <v>11.259065239443444</v>
      </c>
      <c r="CE83" s="100">
        <v>9687.2997320171398</v>
      </c>
      <c r="CF83" s="100">
        <v>11.079381804361608</v>
      </c>
      <c r="CG83" s="100">
        <v>9532.7001044727276</v>
      </c>
      <c r="CH83" s="100">
        <v>10.074773458626284</v>
      </c>
      <c r="CI83" s="100">
        <v>8668.3350838020542</v>
      </c>
      <c r="CJ83" s="100">
        <v>14.84687920716188</v>
      </c>
      <c r="CK83" s="100">
        <v>12774.254869842081</v>
      </c>
      <c r="CL83" s="100">
        <v>13.84687920716188</v>
      </c>
      <c r="CM83" s="100">
        <v>11913.854869842082</v>
      </c>
      <c r="CN83" s="100">
        <v>10.134</v>
      </c>
      <c r="CO83" s="100">
        <v>8719.2936000000009</v>
      </c>
      <c r="CP83" s="100">
        <v>16.067547711058264</v>
      </c>
      <c r="CQ83" s="100">
        <v>13824.51805059453</v>
      </c>
      <c r="CR83" s="100">
        <v>9</v>
      </c>
      <c r="CS83" s="100">
        <v>7743.5999999999995</v>
      </c>
      <c r="CT83" s="100">
        <v>16.953581267217629</v>
      </c>
      <c r="CU83" s="100">
        <v>14586.861322314047</v>
      </c>
    </row>
    <row r="84" spans="2:99">
      <c r="C84" s="99" t="s">
        <v>250</v>
      </c>
      <c r="D84" s="100">
        <v>5.5685917931488813</v>
      </c>
      <c r="E84" s="100">
        <v>4350.1839088079059</v>
      </c>
      <c r="F84" s="100">
        <v>3.5594331968524249</v>
      </c>
      <c r="G84" s="100">
        <v>2780.6292133811139</v>
      </c>
      <c r="H84" s="100">
        <v>5.0735037321669036</v>
      </c>
      <c r="I84" s="100">
        <v>3963.4211155687849</v>
      </c>
      <c r="J84" s="100">
        <v>11.511680406256149</v>
      </c>
      <c r="K84" s="100">
        <v>8992.9247333673029</v>
      </c>
      <c r="L84" s="100">
        <v>7.638027988865363</v>
      </c>
      <c r="M84" s="100">
        <v>5966.8274649016212</v>
      </c>
      <c r="N84" s="100">
        <v>14.062927607009479</v>
      </c>
      <c r="O84" s="100">
        <v>10985.959046595804</v>
      </c>
      <c r="P84" s="100">
        <v>11</v>
      </c>
      <c r="Q84" s="100">
        <v>8593.1999999999989</v>
      </c>
      <c r="R84" s="100">
        <v>10.873520767073956</v>
      </c>
      <c r="S84" s="100">
        <v>8494.3944232381727</v>
      </c>
      <c r="T84" s="100">
        <v>12.105727890398752</v>
      </c>
      <c r="U84" s="100">
        <v>9456.994627979504</v>
      </c>
      <c r="V84" s="100">
        <v>14.063930730021461</v>
      </c>
      <c r="W84" s="100">
        <v>10986.742686292764</v>
      </c>
      <c r="X84" s="100">
        <v>15</v>
      </c>
      <c r="Y84" s="100">
        <v>11717.999999999998</v>
      </c>
      <c r="Z84" s="100">
        <v>14</v>
      </c>
      <c r="AA84" s="100">
        <v>10936.8</v>
      </c>
      <c r="AB84" s="100">
        <v>8</v>
      </c>
      <c r="AC84" s="100">
        <v>6249.5999999999995</v>
      </c>
      <c r="AD84" s="100">
        <v>13.08174473786157</v>
      </c>
      <c r="AE84" s="100">
        <v>10219.458989217457</v>
      </c>
      <c r="AF84" s="100">
        <v>16.168907178783723</v>
      </c>
      <c r="AG84" s="100">
        <v>12631.150288065843</v>
      </c>
      <c r="AH84" s="100">
        <v>14.135311031146157</v>
      </c>
      <c r="AI84" s="100">
        <v>11042.504977531376</v>
      </c>
      <c r="AJ84" s="100">
        <v>9.7553057851239675</v>
      </c>
      <c r="AK84" s="100">
        <v>7620.8448793388425</v>
      </c>
      <c r="AL84" s="100">
        <v>10.029404444444443</v>
      </c>
      <c r="AM84" s="100">
        <v>7834.9707519999984</v>
      </c>
      <c r="AN84" s="100">
        <v>14</v>
      </c>
      <c r="AO84" s="100">
        <v>10936.8</v>
      </c>
      <c r="AP84" s="100">
        <v>12</v>
      </c>
      <c r="AQ84" s="100">
        <v>9374.4</v>
      </c>
      <c r="AR84" s="100">
        <v>13</v>
      </c>
      <c r="AS84" s="100">
        <v>10155.599999999999</v>
      </c>
      <c r="AT84" s="100">
        <v>8</v>
      </c>
      <c r="AU84" s="100">
        <v>6249.5999999999995</v>
      </c>
      <c r="AV84" s="100">
        <v>10</v>
      </c>
      <c r="AW84" s="100">
        <v>7811.9999999999991</v>
      </c>
      <c r="AX84" s="100">
        <v>13.055856318564469</v>
      </c>
      <c r="AY84" s="100">
        <v>10199.234956062563</v>
      </c>
      <c r="AZ84" s="100">
        <v>12.124930561400555</v>
      </c>
      <c r="BA84" s="100">
        <v>9471.9957545661127</v>
      </c>
      <c r="BB84" s="100">
        <v>14</v>
      </c>
      <c r="BC84" s="100">
        <v>10936.8</v>
      </c>
      <c r="BD84" s="100">
        <v>14</v>
      </c>
      <c r="BE84" s="100">
        <v>10936.8</v>
      </c>
      <c r="BF84" s="100">
        <v>11.021164025681307</v>
      </c>
      <c r="BG84" s="100">
        <v>8609.7333368622367</v>
      </c>
      <c r="BH84" s="100">
        <v>9</v>
      </c>
      <c r="BI84" s="100">
        <v>7030.7999999999993</v>
      </c>
      <c r="BJ84" s="100">
        <v>13.360686619569815</v>
      </c>
      <c r="BK84" s="100">
        <v>10437.368387207938</v>
      </c>
      <c r="BL84" s="100">
        <v>10.101761335551826</v>
      </c>
      <c r="BM84" s="100">
        <v>7891.4959553330855</v>
      </c>
      <c r="BN84" s="100">
        <v>13.063475546305931</v>
      </c>
      <c r="BO84" s="100">
        <v>10205.187096774192</v>
      </c>
      <c r="BP84" s="100">
        <v>16.093209876543209</v>
      </c>
      <c r="BQ84" s="100">
        <v>12572.015555555554</v>
      </c>
      <c r="BR84" s="100">
        <v>13</v>
      </c>
      <c r="BS84" s="100">
        <v>10155.599999999999</v>
      </c>
      <c r="BT84" s="100">
        <v>9</v>
      </c>
      <c r="BU84" s="100">
        <v>7030.7999999999993</v>
      </c>
      <c r="BV84" s="100">
        <v>11</v>
      </c>
      <c r="BW84" s="100">
        <v>8593.1999999999989</v>
      </c>
      <c r="BX84" s="100">
        <v>15</v>
      </c>
      <c r="BY84" s="100">
        <v>11717.999999999998</v>
      </c>
      <c r="BZ84" s="100">
        <v>14</v>
      </c>
      <c r="CA84" s="100">
        <v>10936.8</v>
      </c>
      <c r="CB84" s="100">
        <v>8</v>
      </c>
      <c r="CC84" s="100">
        <v>6249.5999999999995</v>
      </c>
      <c r="CD84" s="100">
        <v>11.217096398128662</v>
      </c>
      <c r="CE84" s="100">
        <v>8762.7957062181104</v>
      </c>
      <c r="CF84" s="100">
        <v>10.208907620885002</v>
      </c>
      <c r="CG84" s="100">
        <v>7975.1986334353633</v>
      </c>
      <c r="CH84" s="100">
        <v>10.069949364521364</v>
      </c>
      <c r="CI84" s="100">
        <v>7866.6444435640888</v>
      </c>
      <c r="CJ84" s="100">
        <v>16.035074586531184</v>
      </c>
      <c r="CK84" s="100">
        <v>12526.600266998161</v>
      </c>
      <c r="CL84" s="100">
        <v>12.84687920716188</v>
      </c>
      <c r="CM84" s="100">
        <v>10035.982036634859</v>
      </c>
      <c r="CN84" s="100">
        <v>10.134</v>
      </c>
      <c r="CO84" s="100">
        <v>7916.6807999999992</v>
      </c>
      <c r="CP84" s="100">
        <v>16.067547711058264</v>
      </c>
      <c r="CQ84" s="100">
        <v>12551.968271878715</v>
      </c>
      <c r="CR84" s="100">
        <v>9</v>
      </c>
      <c r="CS84" s="100">
        <v>7030.7999999999993</v>
      </c>
      <c r="CT84" s="100">
        <v>15.862764003673094</v>
      </c>
      <c r="CU84" s="100">
        <v>12391.99123966942</v>
      </c>
    </row>
    <row r="85" spans="2:99">
      <c r="C85" s="99" t="s">
        <v>251</v>
      </c>
      <c r="D85" s="100">
        <v>6.1254509724637698</v>
      </c>
      <c r="E85" s="100">
        <v>918.81764586956547</v>
      </c>
      <c r="F85" s="100">
        <v>3.1639406194243778</v>
      </c>
      <c r="G85" s="100">
        <v>474.59109291365667</v>
      </c>
      <c r="H85" s="100">
        <v>5.1154205636180112</v>
      </c>
      <c r="I85" s="100">
        <v>767.31308454270163</v>
      </c>
      <c r="J85" s="100">
        <v>12.306083774801008</v>
      </c>
      <c r="K85" s="100">
        <v>1845.9125662201513</v>
      </c>
      <c r="L85" s="100">
        <v>8.3577026955298663</v>
      </c>
      <c r="M85" s="100">
        <v>1253.65540432948</v>
      </c>
      <c r="N85" s="100">
        <v>14.066423585176674</v>
      </c>
      <c r="O85" s="100">
        <v>2109.9635377765012</v>
      </c>
      <c r="P85" s="100">
        <v>10</v>
      </c>
      <c r="Q85" s="100">
        <v>1500</v>
      </c>
      <c r="R85" s="100">
        <v>11.970578630082175</v>
      </c>
      <c r="S85" s="100">
        <v>1795.5867945123262</v>
      </c>
      <c r="T85" s="100">
        <v>16.228586544887502</v>
      </c>
      <c r="U85" s="100">
        <v>2434.2879817331254</v>
      </c>
      <c r="V85" s="100">
        <v>14.072648556842571</v>
      </c>
      <c r="W85" s="100">
        <v>2110.8972835263858</v>
      </c>
      <c r="X85" s="100">
        <v>16</v>
      </c>
      <c r="Y85" s="100">
        <v>2400</v>
      </c>
      <c r="Z85" s="100">
        <v>16</v>
      </c>
      <c r="AA85" s="100">
        <v>2400</v>
      </c>
      <c r="AB85" s="100">
        <v>10</v>
      </c>
      <c r="AC85" s="100">
        <v>1500</v>
      </c>
      <c r="AD85" s="100">
        <v>13.171890132683368</v>
      </c>
      <c r="AE85" s="100">
        <v>1975.7835199025051</v>
      </c>
      <c r="AF85" s="100">
        <v>15.12561432031025</v>
      </c>
      <c r="AG85" s="100">
        <v>2268.8421480465377</v>
      </c>
      <c r="AH85" s="100">
        <v>15.36237323737539</v>
      </c>
      <c r="AI85" s="100">
        <v>2304.3559856063084</v>
      </c>
      <c r="AJ85" s="100">
        <v>8.8025123966942154</v>
      </c>
      <c r="AK85" s="100">
        <v>1320.3768595041322</v>
      </c>
      <c r="AL85" s="100">
        <v>11.029404444444443</v>
      </c>
      <c r="AM85" s="100">
        <v>1654.4106666666664</v>
      </c>
      <c r="AN85" s="100">
        <v>17.113794891130173</v>
      </c>
      <c r="AO85" s="100">
        <v>2567.0692336695261</v>
      </c>
      <c r="AP85" s="100">
        <v>14</v>
      </c>
      <c r="AQ85" s="100">
        <v>2100</v>
      </c>
      <c r="AR85" s="100">
        <v>13</v>
      </c>
      <c r="AS85" s="100">
        <v>1950</v>
      </c>
      <c r="AT85" s="100">
        <v>9.119376905416086</v>
      </c>
      <c r="AU85" s="100">
        <v>1367.9065358124128</v>
      </c>
      <c r="AV85" s="100">
        <v>13.246970663265307</v>
      </c>
      <c r="AW85" s="100">
        <v>1987.0455994897961</v>
      </c>
      <c r="AX85" s="100">
        <v>15.193576707942444</v>
      </c>
      <c r="AY85" s="100">
        <v>2279.0365061913667</v>
      </c>
      <c r="AZ85" s="100">
        <v>14.038397441292821</v>
      </c>
      <c r="BA85" s="100">
        <v>2105.7596161939232</v>
      </c>
      <c r="BB85" s="100">
        <v>17</v>
      </c>
      <c r="BC85" s="100">
        <v>2550</v>
      </c>
      <c r="BD85" s="100">
        <v>16</v>
      </c>
      <c r="BE85" s="100">
        <v>2400</v>
      </c>
      <c r="BF85" s="100">
        <v>13.065562461580493</v>
      </c>
      <c r="BG85" s="100">
        <v>1959.8343692370738</v>
      </c>
      <c r="BH85" s="100">
        <v>10.47935564229639</v>
      </c>
      <c r="BI85" s="100">
        <v>1571.9033463444584</v>
      </c>
      <c r="BJ85" s="100">
        <v>14.400706814263044</v>
      </c>
      <c r="BK85" s="100">
        <v>2160.1060221394564</v>
      </c>
      <c r="BL85" s="100">
        <v>10.271263079482878</v>
      </c>
      <c r="BM85" s="100">
        <v>1540.6894619224317</v>
      </c>
      <c r="BN85" s="100">
        <v>15.060301768990636</v>
      </c>
      <c r="BO85" s="100">
        <v>2259.0452653485954</v>
      </c>
      <c r="BP85" s="100">
        <v>18.188271604938272</v>
      </c>
      <c r="BQ85" s="100">
        <v>2728.2407407407409</v>
      </c>
      <c r="BR85" s="100">
        <v>12</v>
      </c>
      <c r="BS85" s="100">
        <v>1800</v>
      </c>
      <c r="BT85" s="100">
        <v>10</v>
      </c>
      <c r="BU85" s="100">
        <v>1500</v>
      </c>
      <c r="BV85" s="100">
        <v>12</v>
      </c>
      <c r="BW85" s="100">
        <v>1800</v>
      </c>
      <c r="BX85" s="100">
        <v>16</v>
      </c>
      <c r="BY85" s="100">
        <v>2400</v>
      </c>
      <c r="BZ85" s="100">
        <v>15</v>
      </c>
      <c r="CA85" s="100">
        <v>2250</v>
      </c>
      <c r="CB85" s="100">
        <v>9</v>
      </c>
      <c r="CC85" s="100">
        <v>1350</v>
      </c>
      <c r="CD85" s="100">
        <v>11.301034080758225</v>
      </c>
      <c r="CE85" s="100">
        <v>1695.1551121137336</v>
      </c>
      <c r="CF85" s="100">
        <v>11.252082893059466</v>
      </c>
      <c r="CG85" s="100">
        <v>1687.8124339589199</v>
      </c>
      <c r="CH85" s="100">
        <v>11.082009599783667</v>
      </c>
      <c r="CI85" s="100">
        <v>1662.3014399675501</v>
      </c>
      <c r="CJ85" s="100">
        <v>17.988025741688858</v>
      </c>
      <c r="CK85" s="100">
        <v>2698.2038612533288</v>
      </c>
      <c r="CL85" s="100">
        <v>13.940976896846532</v>
      </c>
      <c r="CM85" s="100">
        <v>2091.1465345269798</v>
      </c>
      <c r="CN85" s="100">
        <v>13.26</v>
      </c>
      <c r="CO85" s="100">
        <v>1989</v>
      </c>
      <c r="CP85" s="100">
        <v>17.063992568370988</v>
      </c>
      <c r="CQ85" s="100">
        <v>2559.5988852556484</v>
      </c>
      <c r="CR85" s="100">
        <v>9</v>
      </c>
      <c r="CS85" s="100">
        <v>1350</v>
      </c>
      <c r="CT85" s="100">
        <v>17.953581267217629</v>
      </c>
      <c r="CU85" s="100">
        <v>2693.0371900826444</v>
      </c>
    </row>
    <row r="86" spans="2:99">
      <c r="C86" s="99" t="s">
        <v>252</v>
      </c>
      <c r="D86" s="100">
        <v>5.5685917931488813</v>
      </c>
      <c r="E86" s="100">
        <v>3007.0395683003958</v>
      </c>
      <c r="F86" s="100">
        <v>3.1639406194243778</v>
      </c>
      <c r="G86" s="100">
        <v>1708.527934489164</v>
      </c>
      <c r="H86" s="100">
        <v>4.6124185862047193</v>
      </c>
      <c r="I86" s="100">
        <v>2490.7060365505486</v>
      </c>
      <c r="J86" s="100">
        <v>11.54418317680849</v>
      </c>
      <c r="K86" s="100">
        <v>6233.8589154765841</v>
      </c>
      <c r="L86" s="100">
        <v>8.324532534704586</v>
      </c>
      <c r="M86" s="100">
        <v>4495.2475687404767</v>
      </c>
      <c r="N86" s="100">
        <v>14.066423585176674</v>
      </c>
      <c r="O86" s="100">
        <v>7595.8687359954038</v>
      </c>
      <c r="P86" s="100">
        <v>11</v>
      </c>
      <c r="Q86" s="100">
        <v>5940</v>
      </c>
      <c r="R86" s="100">
        <v>11.873520767073956</v>
      </c>
      <c r="S86" s="100">
        <v>6411.7012142199364</v>
      </c>
      <c r="T86" s="100">
        <v>15.228586544887502</v>
      </c>
      <c r="U86" s="100">
        <v>8223.4367342392507</v>
      </c>
      <c r="V86" s="100">
        <v>15.072648556842571</v>
      </c>
      <c r="W86" s="100">
        <v>8139.230220694988</v>
      </c>
      <c r="X86" s="100">
        <v>15</v>
      </c>
      <c r="Y86" s="100">
        <v>8100</v>
      </c>
      <c r="Z86" s="100">
        <v>15</v>
      </c>
      <c r="AA86" s="100">
        <v>8100</v>
      </c>
      <c r="AB86" s="100">
        <v>8</v>
      </c>
      <c r="AC86" s="100">
        <v>4320</v>
      </c>
      <c r="AD86" s="100">
        <v>12.262035527505166</v>
      </c>
      <c r="AE86" s="100">
        <v>6621.4991848527898</v>
      </c>
      <c r="AF86" s="100">
        <v>15.039028603363308</v>
      </c>
      <c r="AG86" s="100">
        <v>8121.0754458161864</v>
      </c>
      <c r="AH86" s="100">
        <v>13</v>
      </c>
      <c r="AI86" s="100">
        <v>7020</v>
      </c>
      <c r="AJ86" s="100">
        <v>8.8025123966942154</v>
      </c>
      <c r="AK86" s="100">
        <v>4753.3566942148764</v>
      </c>
      <c r="AL86" s="100">
        <v>10.029404444444443</v>
      </c>
      <c r="AM86" s="100">
        <v>5415.8783999999996</v>
      </c>
      <c r="AN86" s="100">
        <v>16</v>
      </c>
      <c r="AO86" s="100">
        <v>8640</v>
      </c>
      <c r="AP86" s="100">
        <v>12</v>
      </c>
      <c r="AQ86" s="100">
        <v>6480</v>
      </c>
      <c r="AR86" s="100">
        <v>13</v>
      </c>
      <c r="AS86" s="100">
        <v>7020</v>
      </c>
      <c r="AT86" s="100">
        <v>9.0727362010237496</v>
      </c>
      <c r="AU86" s="100">
        <v>4899.2775485528246</v>
      </c>
      <c r="AV86" s="100">
        <v>11.246970663265307</v>
      </c>
      <c r="AW86" s="100">
        <v>6073.3641581632655</v>
      </c>
      <c r="AX86" s="100">
        <v>13.147669911483119</v>
      </c>
      <c r="AY86" s="100">
        <v>7099.7417522008845</v>
      </c>
      <c r="AZ86" s="100">
        <v>13.038397441292821</v>
      </c>
      <c r="BA86" s="100">
        <v>7040.7346182981228</v>
      </c>
      <c r="BB86" s="100">
        <v>16</v>
      </c>
      <c r="BC86" s="100">
        <v>8640</v>
      </c>
      <c r="BD86" s="100">
        <v>14</v>
      </c>
      <c r="BE86" s="100">
        <v>7560</v>
      </c>
      <c r="BF86" s="100">
        <v>12.198757769278055</v>
      </c>
      <c r="BG86" s="100">
        <v>6587.3291954101496</v>
      </c>
      <c r="BH86" s="100">
        <v>10.522866102363931</v>
      </c>
      <c r="BI86" s="100">
        <v>5682.3476952765232</v>
      </c>
      <c r="BJ86" s="100">
        <v>12.360686619569815</v>
      </c>
      <c r="BK86" s="100">
        <v>6674.7707745676998</v>
      </c>
      <c r="BL86" s="100">
        <v>9.1441367715345905</v>
      </c>
      <c r="BM86" s="100">
        <v>4937.8338566286784</v>
      </c>
      <c r="BN86" s="100">
        <v>15.066649323621228</v>
      </c>
      <c r="BO86" s="100">
        <v>8135.9906347554625</v>
      </c>
      <c r="BP86" s="100">
        <v>15.188271604938272</v>
      </c>
      <c r="BQ86" s="100">
        <v>8201.6666666666679</v>
      </c>
      <c r="BR86" s="100">
        <v>12</v>
      </c>
      <c r="BS86" s="100">
        <v>6480</v>
      </c>
      <c r="BT86" s="100">
        <v>10</v>
      </c>
      <c r="BU86" s="100">
        <v>5400</v>
      </c>
      <c r="BV86" s="100">
        <v>10</v>
      </c>
      <c r="BW86" s="100">
        <v>5400</v>
      </c>
      <c r="BX86" s="100">
        <v>15</v>
      </c>
      <c r="BY86" s="100">
        <v>8100</v>
      </c>
      <c r="BZ86" s="100">
        <v>13</v>
      </c>
      <c r="CA86" s="100">
        <v>7020</v>
      </c>
      <c r="CB86" s="100">
        <v>9.9268877611558857</v>
      </c>
      <c r="CC86" s="100">
        <v>5360.5193910241778</v>
      </c>
      <c r="CD86" s="100">
        <v>11</v>
      </c>
      <c r="CE86" s="100">
        <v>5940</v>
      </c>
      <c r="CF86" s="100">
        <v>10.165732348710538</v>
      </c>
      <c r="CG86" s="100">
        <v>5489.4954683036904</v>
      </c>
      <c r="CH86" s="100">
        <v>11.084421646836129</v>
      </c>
      <c r="CI86" s="100">
        <v>5985.5876892915094</v>
      </c>
      <c r="CJ86" s="100">
        <v>15.035074586531186</v>
      </c>
      <c r="CK86" s="100">
        <v>8118.9402767268402</v>
      </c>
      <c r="CL86" s="100">
        <v>12.988025741688858</v>
      </c>
      <c r="CM86" s="100">
        <v>7013.5339005119831</v>
      </c>
      <c r="CN86" s="100">
        <v>11.26</v>
      </c>
      <c r="CO86" s="100">
        <v>6080.4</v>
      </c>
      <c r="CP86" s="100">
        <v>17.074657996432819</v>
      </c>
      <c r="CQ86" s="100">
        <v>9220.3153180737227</v>
      </c>
      <c r="CR86" s="100">
        <v>9</v>
      </c>
      <c r="CS86" s="100">
        <v>4860</v>
      </c>
      <c r="CT86" s="100">
        <v>16.953581267217629</v>
      </c>
      <c r="CU86" s="100">
        <v>9154.9338842975194</v>
      </c>
    </row>
    <row r="87" spans="2:99">
      <c r="B87" s="99" t="s">
        <v>131</v>
      </c>
      <c r="C87" s="99" t="s">
        <v>253</v>
      </c>
      <c r="D87" s="100">
        <v>5.7881334709683516</v>
      </c>
      <c r="E87" s="100">
        <v>11314.643309048934</v>
      </c>
      <c r="F87" s="100">
        <v>2.7684480419963302</v>
      </c>
      <c r="G87" s="100">
        <v>5411.7622324944259</v>
      </c>
      <c r="H87" s="100">
        <v>2.9560768932528161</v>
      </c>
      <c r="I87" s="100">
        <v>5778.5391109306047</v>
      </c>
      <c r="J87" s="100">
        <v>7.3446469402177943</v>
      </c>
      <c r="K87" s="100">
        <v>14357.315838737744</v>
      </c>
      <c r="L87" s="100">
        <v>7.1736457373114293</v>
      </c>
      <c r="M87" s="100">
        <v>14023.042687296382</v>
      </c>
      <c r="N87" s="100">
        <v>9.0559356506750941</v>
      </c>
      <c r="O87" s="100">
        <v>17702.543009939673</v>
      </c>
      <c r="P87" s="100">
        <v>8</v>
      </c>
      <c r="Q87" s="100">
        <v>15638.4</v>
      </c>
      <c r="R87" s="100">
        <v>10.485289315041086</v>
      </c>
      <c r="S87" s="100">
        <v>20496.643553042315</v>
      </c>
      <c r="T87" s="100">
        <v>6.6552461572733348</v>
      </c>
      <c r="U87" s="100">
        <v>13009.675188237914</v>
      </c>
      <c r="V87" s="100">
        <v>9.0406831918318389</v>
      </c>
      <c r="W87" s="100">
        <v>17672.727503392878</v>
      </c>
      <c r="X87" s="100">
        <v>6.5178841667713012</v>
      </c>
      <c r="Y87" s="100">
        <v>12741.15996920454</v>
      </c>
      <c r="Z87" s="100">
        <v>8</v>
      </c>
      <c r="AA87" s="100">
        <v>15638.4</v>
      </c>
      <c r="AB87" s="100">
        <v>10.669420004041347</v>
      </c>
      <c r="AC87" s="100">
        <v>20856.582223900026</v>
      </c>
      <c r="AD87" s="100">
        <v>10.495799671519887</v>
      </c>
      <c r="AE87" s="100">
        <v>20517.189197887074</v>
      </c>
      <c r="AF87" s="100">
        <v>8.6926857355755391</v>
      </c>
      <c r="AG87" s="100">
        <v>16992.462075903062</v>
      </c>
      <c r="AH87" s="100">
        <v>11.544949294950156</v>
      </c>
      <c r="AI87" s="100">
        <v>22568.066881768566</v>
      </c>
      <c r="AJ87" s="100">
        <v>7.5664793388429752</v>
      </c>
      <c r="AK87" s="100">
        <v>14790.953811570247</v>
      </c>
      <c r="AL87" s="100">
        <v>9.7486577777777779</v>
      </c>
      <c r="AM87" s="100">
        <v>19056.676223999999</v>
      </c>
      <c r="AN87" s="100">
        <v>9.5791733433876889</v>
      </c>
      <c r="AO87" s="100">
        <v>18725.368051654255</v>
      </c>
      <c r="AP87" s="100">
        <v>11</v>
      </c>
      <c r="AQ87" s="100">
        <v>21502.799999999999</v>
      </c>
      <c r="AR87" s="100">
        <v>8</v>
      </c>
      <c r="AS87" s="100">
        <v>15638.4</v>
      </c>
      <c r="AT87" s="100">
        <v>11.559688452708043</v>
      </c>
      <c r="AU87" s="100">
        <v>22596.878987353681</v>
      </c>
      <c r="AV87" s="100">
        <v>10.665051020408164</v>
      </c>
      <c r="AW87" s="100">
        <v>20848.041734693878</v>
      </c>
      <c r="AX87" s="100">
        <v>13.596788353971222</v>
      </c>
      <c r="AY87" s="100">
        <v>26579.001874342943</v>
      </c>
      <c r="AZ87" s="100">
        <v>10.735531520915748</v>
      </c>
      <c r="BA87" s="100">
        <v>20985.817017086105</v>
      </c>
      <c r="BB87" s="100">
        <v>12</v>
      </c>
      <c r="BC87" s="100">
        <v>23457.599999999999</v>
      </c>
      <c r="BD87" s="100">
        <v>10</v>
      </c>
      <c r="BE87" s="100">
        <v>19548</v>
      </c>
      <c r="BF87" s="100">
        <v>8.7103749743869958</v>
      </c>
      <c r="BG87" s="100">
        <v>17027.040999931698</v>
      </c>
      <c r="BH87" s="100">
        <v>10.565635980878032</v>
      </c>
      <c r="BI87" s="100">
        <v>20653.705215420374</v>
      </c>
      <c r="BJ87" s="100">
        <v>13.640323115091677</v>
      </c>
      <c r="BK87" s="100">
        <v>26664.103625381209</v>
      </c>
      <c r="BL87" s="100">
        <v>7.6780069757242018</v>
      </c>
      <c r="BM87" s="100">
        <v>15008.968036145669</v>
      </c>
      <c r="BN87" s="100">
        <v>7.0412591050988551</v>
      </c>
      <c r="BO87" s="100">
        <v>13764.253298647242</v>
      </c>
      <c r="BP87" s="100">
        <v>12.57037037037037</v>
      </c>
      <c r="BQ87" s="100">
        <v>24572.559999999998</v>
      </c>
      <c r="BR87" s="100">
        <v>8.4558073481242335</v>
      </c>
      <c r="BS87" s="100">
        <v>16529.41220411325</v>
      </c>
      <c r="BT87" s="100">
        <v>11.538802638870409</v>
      </c>
      <c r="BU87" s="100">
        <v>22556.051398463875</v>
      </c>
      <c r="BV87" s="100">
        <v>10</v>
      </c>
      <c r="BW87" s="100">
        <v>19548</v>
      </c>
      <c r="BX87" s="100">
        <v>12</v>
      </c>
      <c r="BY87" s="100">
        <v>23457.599999999999</v>
      </c>
      <c r="BZ87" s="100">
        <v>11</v>
      </c>
      <c r="CA87" s="100">
        <v>21502.799999999999</v>
      </c>
      <c r="CB87" s="100">
        <v>7.9268877611558857</v>
      </c>
      <c r="CC87" s="100">
        <v>15495.480195507525</v>
      </c>
      <c r="CD87" s="100">
        <v>11.545594937092158</v>
      </c>
      <c r="CE87" s="100">
        <v>22569.32898302775</v>
      </c>
      <c r="CF87" s="100">
        <v>9.7771548991403581</v>
      </c>
      <c r="CG87" s="100">
        <v>19112.38239683957</v>
      </c>
      <c r="CH87" s="100">
        <v>11.041004799891834</v>
      </c>
      <c r="CI87" s="100">
        <v>21582.956182828555</v>
      </c>
      <c r="CJ87" s="100">
        <v>14.035074586531186</v>
      </c>
      <c r="CK87" s="100">
        <v>27435.763801751164</v>
      </c>
      <c r="CL87" s="100">
        <v>11.940976896846532</v>
      </c>
      <c r="CM87" s="100">
        <v>23342.221637955601</v>
      </c>
      <c r="CN87" s="100">
        <v>10.672000000000001</v>
      </c>
      <c r="CO87" s="100">
        <v>20861.625599999999</v>
      </c>
      <c r="CP87" s="100">
        <v>13.042661712247325</v>
      </c>
      <c r="CQ87" s="100">
        <v>25495.795115101071</v>
      </c>
      <c r="CR87" s="100">
        <v>9</v>
      </c>
      <c r="CS87" s="100">
        <v>17593.2</v>
      </c>
      <c r="CT87" s="100">
        <v>10.771946740128559</v>
      </c>
      <c r="CU87" s="100">
        <v>21057.001487603306</v>
      </c>
    </row>
    <row r="88" spans="2:99">
      <c r="C88" s="99" t="s">
        <v>254</v>
      </c>
      <c r="D88" s="100">
        <v>5.8369205104837887</v>
      </c>
      <c r="E88" s="100">
        <v>11045.788374039521</v>
      </c>
      <c r="F88" s="100">
        <v>2.7684480419963302</v>
      </c>
      <c r="G88" s="100">
        <v>5239.0110746738546</v>
      </c>
      <c r="H88" s="100">
        <v>2.9770353089783703</v>
      </c>
      <c r="I88" s="100">
        <v>5633.7416187106674</v>
      </c>
      <c r="J88" s="100">
        <v>7.3121441696654497</v>
      </c>
      <c r="K88" s="100">
        <v>13837.501626674895</v>
      </c>
      <c r="L88" s="100">
        <v>7.2068158981367114</v>
      </c>
      <c r="M88" s="100">
        <v>13638.178405633911</v>
      </c>
      <c r="N88" s="100">
        <v>11.062927607009479</v>
      </c>
      <c r="O88" s="100">
        <v>20935.484203504737</v>
      </c>
      <c r="P88" s="100">
        <v>8</v>
      </c>
      <c r="Q88" s="100">
        <v>15139.199999999999</v>
      </c>
      <c r="R88" s="100">
        <v>10.533818246545195</v>
      </c>
      <c r="S88" s="100">
        <v>19934.197649762125</v>
      </c>
      <c r="T88" s="100">
        <v>7.5733403876141683</v>
      </c>
      <c r="U88" s="100">
        <v>14331.789349521052</v>
      </c>
      <c r="V88" s="100">
        <v>8.0435891341055417</v>
      </c>
      <c r="W88" s="100">
        <v>15221.688077381326</v>
      </c>
      <c r="X88" s="100">
        <v>6.5178841667713012</v>
      </c>
      <c r="Y88" s="100">
        <v>12334.44399719801</v>
      </c>
      <c r="Z88" s="100">
        <v>8</v>
      </c>
      <c r="AA88" s="100">
        <v>15139.199999999999</v>
      </c>
      <c r="AB88" s="100">
        <v>9.6694200040413474</v>
      </c>
      <c r="AC88" s="100">
        <v>18298.410415647846</v>
      </c>
      <c r="AD88" s="100">
        <v>9.5408723689307848</v>
      </c>
      <c r="AE88" s="100">
        <v>18055.146870964614</v>
      </c>
      <c r="AF88" s="100">
        <v>8.6926857355755391</v>
      </c>
      <c r="AG88" s="100">
        <v>16450.038486003148</v>
      </c>
      <c r="AH88" s="100">
        <v>13.49953685370431</v>
      </c>
      <c r="AI88" s="100">
        <v>25546.523541950035</v>
      </c>
      <c r="AJ88" s="100">
        <v>6.613685950413223</v>
      </c>
      <c r="AK88" s="100">
        <v>12515.739292561982</v>
      </c>
      <c r="AL88" s="100">
        <v>11.701866666666668</v>
      </c>
      <c r="AM88" s="100">
        <v>22144.61248</v>
      </c>
      <c r="AN88" s="100">
        <v>9.6237251390328957</v>
      </c>
      <c r="AO88" s="100">
        <v>18211.937453105849</v>
      </c>
      <c r="AP88" s="100">
        <v>11</v>
      </c>
      <c r="AQ88" s="100">
        <v>20816.399999999998</v>
      </c>
      <c r="AR88" s="100">
        <v>9.4112139586744679</v>
      </c>
      <c r="AS88" s="100">
        <v>17809.781295395562</v>
      </c>
      <c r="AT88" s="100">
        <v>10.559688452708043</v>
      </c>
      <c r="AU88" s="100">
        <v>19983.154427904698</v>
      </c>
      <c r="AV88" s="100">
        <v>10.581919642857143</v>
      </c>
      <c r="AW88" s="100">
        <v>20025.224732142855</v>
      </c>
      <c r="AX88" s="100">
        <v>13.550881557511897</v>
      </c>
      <c r="AY88" s="100">
        <v>25643.688259435512</v>
      </c>
      <c r="AZ88" s="100">
        <v>11.735531520915748</v>
      </c>
      <c r="BA88" s="100">
        <v>22208.31985018096</v>
      </c>
      <c r="BB88" s="100">
        <v>13</v>
      </c>
      <c r="BC88" s="100">
        <v>24601.199999999997</v>
      </c>
      <c r="BD88" s="100">
        <v>9</v>
      </c>
      <c r="BE88" s="100">
        <v>17031.599999999999</v>
      </c>
      <c r="BF88" s="100">
        <v>8.7547734102861821</v>
      </c>
      <c r="BG88" s="100">
        <v>16567.533201625571</v>
      </c>
      <c r="BH88" s="100">
        <v>9.5221255208104907</v>
      </c>
      <c r="BI88" s="100">
        <v>18019.67033558177</v>
      </c>
      <c r="BJ88" s="100">
        <v>12.640323115091677</v>
      </c>
      <c r="BK88" s="100">
        <v>23920.54746299949</v>
      </c>
      <c r="BL88" s="100">
        <v>7.6356315397414392</v>
      </c>
      <c r="BM88" s="100">
        <v>14449.669125806699</v>
      </c>
      <c r="BN88" s="100">
        <v>7.0349115504682622</v>
      </c>
      <c r="BO88" s="100">
        <v>13312.866618106138</v>
      </c>
      <c r="BP88" s="100">
        <v>12.617901234567901</v>
      </c>
      <c r="BQ88" s="100">
        <v>23878.116296296295</v>
      </c>
      <c r="BR88" s="100">
        <v>9.4972443797718924</v>
      </c>
      <c r="BS88" s="100">
        <v>17972.585264280329</v>
      </c>
      <c r="BT88" s="100">
        <v>11.538802638870409</v>
      </c>
      <c r="BU88" s="100">
        <v>21836.030113798362</v>
      </c>
      <c r="BV88" s="100">
        <v>9</v>
      </c>
      <c r="BW88" s="100">
        <v>17031.599999999999</v>
      </c>
      <c r="BX88" s="100">
        <v>12</v>
      </c>
      <c r="BY88" s="100">
        <v>22708.799999999999</v>
      </c>
      <c r="BZ88" s="100">
        <v>11</v>
      </c>
      <c r="CA88" s="100">
        <v>20816.399999999998</v>
      </c>
      <c r="CB88" s="100">
        <v>6.8341989850402971</v>
      </c>
      <c r="CC88" s="100">
        <v>12933.038159290258</v>
      </c>
      <c r="CD88" s="100">
        <v>11.58756377840694</v>
      </c>
      <c r="CE88" s="100">
        <v>21928.305694257291</v>
      </c>
      <c r="CF88" s="100">
        <v>8.7771548991403581</v>
      </c>
      <c r="CG88" s="100">
        <v>16609.887931133213</v>
      </c>
      <c r="CH88" s="100">
        <v>12.038592752839373</v>
      </c>
      <c r="CI88" s="100">
        <v>22781.832925473227</v>
      </c>
      <c r="CJ88" s="100">
        <v>13.035074586531186</v>
      </c>
      <c r="CK88" s="100">
        <v>24667.575147551615</v>
      </c>
      <c r="CL88" s="100">
        <v>12.940976896846532</v>
      </c>
      <c r="CM88" s="100">
        <v>24489.504679592377</v>
      </c>
      <c r="CN88" s="100">
        <v>11.714</v>
      </c>
      <c r="CO88" s="100">
        <v>22167.5736</v>
      </c>
      <c r="CP88" s="100">
        <v>13.042661712247325</v>
      </c>
      <c r="CQ88" s="100">
        <v>24681.933024256836</v>
      </c>
      <c r="CR88" s="100">
        <v>9</v>
      </c>
      <c r="CS88" s="100">
        <v>17031.599999999999</v>
      </c>
      <c r="CT88" s="100">
        <v>11.953581267217631</v>
      </c>
      <c r="CU88" s="100">
        <v>22620.957190082641</v>
      </c>
    </row>
    <row r="89" spans="2:99">
      <c r="C89" s="99" t="s">
        <v>255</v>
      </c>
      <c r="D89" s="100">
        <v>5.2312742916534631</v>
      </c>
      <c r="E89" s="100">
        <v>12542.503241668343</v>
      </c>
      <c r="F89" s="100">
        <v>2.3729554645682831</v>
      </c>
      <c r="G89" s="100">
        <v>5689.3980218489151</v>
      </c>
      <c r="H89" s="100">
        <v>2.9351184775272618</v>
      </c>
      <c r="I89" s="100">
        <v>7037.2400617193625</v>
      </c>
      <c r="J89" s="100">
        <v>6.5177408011205911</v>
      </c>
      <c r="K89" s="100">
        <v>15626.935344766729</v>
      </c>
      <c r="L89" s="100">
        <v>7.1404755764861489</v>
      </c>
      <c r="M89" s="100">
        <v>17120.004242183189</v>
      </c>
      <c r="N89" s="100">
        <v>9.0594316288422867</v>
      </c>
      <c r="O89" s="100">
        <v>21720.893273312267</v>
      </c>
      <c r="P89" s="100">
        <v>8</v>
      </c>
      <c r="Q89" s="100">
        <v>19180.8</v>
      </c>
      <c r="R89" s="100">
        <v>10.485289315041086</v>
      </c>
      <c r="S89" s="100">
        <v>25139.529661742508</v>
      </c>
      <c r="T89" s="100">
        <v>6.6552461572733348</v>
      </c>
      <c r="U89" s="100">
        <v>15956.618186678546</v>
      </c>
      <c r="V89" s="100">
        <v>7.0435891341055425</v>
      </c>
      <c r="W89" s="100">
        <v>16887.709307931447</v>
      </c>
      <c r="X89" s="100">
        <v>6.4708037879739102</v>
      </c>
      <c r="Y89" s="100">
        <v>15514.399162046246</v>
      </c>
      <c r="Z89" s="100">
        <v>9</v>
      </c>
      <c r="AA89" s="100">
        <v>21578.399999999998</v>
      </c>
      <c r="AB89" s="100">
        <v>10</v>
      </c>
      <c r="AC89" s="100">
        <v>23976</v>
      </c>
      <c r="AD89" s="100">
        <v>10.450726974108987</v>
      </c>
      <c r="AE89" s="100">
        <v>25056.662993123704</v>
      </c>
      <c r="AF89" s="100">
        <v>8.606100018628597</v>
      </c>
      <c r="AG89" s="100">
        <v>20633.985404663923</v>
      </c>
      <c r="AH89" s="100">
        <v>12.49953685370431</v>
      </c>
      <c r="AI89" s="100">
        <v>29968.889560441454</v>
      </c>
      <c r="AJ89" s="100">
        <v>7.613685950413223</v>
      </c>
      <c r="AK89" s="100">
        <v>18254.573434710743</v>
      </c>
      <c r="AL89" s="100">
        <v>11.748657777777778</v>
      </c>
      <c r="AM89" s="100">
        <v>28168.581888000001</v>
      </c>
      <c r="AN89" s="100">
        <v>9.5346215477424821</v>
      </c>
      <c r="AO89" s="100">
        <v>22860.208622867372</v>
      </c>
      <c r="AP89" s="100">
        <v>11</v>
      </c>
      <c r="AQ89" s="100">
        <v>26373.599999999999</v>
      </c>
      <c r="AR89" s="100">
        <v>8.4112139586744679</v>
      </c>
      <c r="AS89" s="100">
        <v>20166.726587317902</v>
      </c>
      <c r="AT89" s="100">
        <v>10.606329157100379</v>
      </c>
      <c r="AU89" s="100">
        <v>25429.73478706387</v>
      </c>
      <c r="AV89" s="100">
        <v>10.623485331632653</v>
      </c>
      <c r="AW89" s="100">
        <v>25470.868431122446</v>
      </c>
      <c r="AX89" s="100">
        <v>11.550881557511897</v>
      </c>
      <c r="AY89" s="100">
        <v>27694.393622290521</v>
      </c>
      <c r="AZ89" s="100">
        <v>12.69226496086188</v>
      </c>
      <c r="BA89" s="100">
        <v>30430.974470162444</v>
      </c>
      <c r="BB89" s="100">
        <v>11</v>
      </c>
      <c r="BC89" s="100">
        <v>26373.599999999999</v>
      </c>
      <c r="BD89" s="100">
        <v>10</v>
      </c>
      <c r="BE89" s="100">
        <v>23976</v>
      </c>
      <c r="BF89" s="100">
        <v>9.7103749743869958</v>
      </c>
      <c r="BG89" s="100">
        <v>23281.595038590262</v>
      </c>
      <c r="BH89" s="100">
        <v>9.5656359808780316</v>
      </c>
      <c r="BI89" s="100">
        <v>22934.568827753166</v>
      </c>
      <c r="BJ89" s="100">
        <v>12.640323115091677</v>
      </c>
      <c r="BK89" s="100">
        <v>30306.438700743805</v>
      </c>
      <c r="BL89" s="100">
        <v>7.7203824117069644</v>
      </c>
      <c r="BM89" s="100">
        <v>18510.388870308616</v>
      </c>
      <c r="BN89" s="100">
        <v>7.0349115504682622</v>
      </c>
      <c r="BO89" s="100">
        <v>16866.903933402704</v>
      </c>
      <c r="BP89" s="100">
        <v>11.52283950617284</v>
      </c>
      <c r="BQ89" s="100">
        <v>27627.16</v>
      </c>
      <c r="BR89" s="100">
        <v>8.4143703164765764</v>
      </c>
      <c r="BS89" s="100">
        <v>20174.294270784238</v>
      </c>
      <c r="BT89" s="100">
        <v>11.489820580791282</v>
      </c>
      <c r="BU89" s="100">
        <v>27547.993824505174</v>
      </c>
      <c r="BV89" s="100">
        <v>8</v>
      </c>
      <c r="BW89" s="100">
        <v>19180.8</v>
      </c>
      <c r="BX89" s="100">
        <v>12</v>
      </c>
      <c r="BY89" s="100">
        <v>28771.199999999997</v>
      </c>
      <c r="BZ89" s="100">
        <v>10</v>
      </c>
      <c r="CA89" s="100">
        <v>23976</v>
      </c>
      <c r="CB89" s="100">
        <v>7.8341989850402971</v>
      </c>
      <c r="CC89" s="100">
        <v>18783.275486532617</v>
      </c>
      <c r="CD89" s="100">
        <v>11.58756377840694</v>
      </c>
      <c r="CE89" s="100">
        <v>27782.342915108478</v>
      </c>
      <c r="CF89" s="100">
        <v>9.6476290826169659</v>
      </c>
      <c r="CG89" s="100">
        <v>23131.155488482436</v>
      </c>
      <c r="CH89" s="100">
        <v>11.041004799891834</v>
      </c>
      <c r="CI89" s="100">
        <v>26471.913108220659</v>
      </c>
      <c r="CJ89" s="100">
        <v>12.035074586531186</v>
      </c>
      <c r="CK89" s="100">
        <v>28855.294828667171</v>
      </c>
      <c r="CL89" s="100">
        <v>12.893928052004206</v>
      </c>
      <c r="CM89" s="100">
        <v>30914.481897485282</v>
      </c>
      <c r="CN89" s="100">
        <v>10.672000000000001</v>
      </c>
      <c r="CO89" s="100">
        <v>25587.1872</v>
      </c>
      <c r="CP89" s="100">
        <v>12.042661712247325</v>
      </c>
      <c r="CQ89" s="100">
        <v>28873.485721284185</v>
      </c>
      <c r="CR89" s="100">
        <v>9</v>
      </c>
      <c r="CS89" s="100">
        <v>21578.399999999998</v>
      </c>
      <c r="CT89" s="100">
        <v>11.771946740128559</v>
      </c>
      <c r="CU89" s="100">
        <v>28224.419504132231</v>
      </c>
    </row>
    <row r="90" spans="2:99">
      <c r="C90" s="99" t="s">
        <v>256</v>
      </c>
      <c r="D90" s="100">
        <v>5.5685917931488813</v>
      </c>
      <c r="E90" s="100">
        <v>12235.30988790672</v>
      </c>
      <c r="F90" s="100">
        <v>2.7684480419963302</v>
      </c>
      <c r="G90" s="100">
        <v>6082.834037874336</v>
      </c>
      <c r="H90" s="100">
        <v>2.9770353089783703</v>
      </c>
      <c r="I90" s="100">
        <v>6541.1419808872752</v>
      </c>
      <c r="J90" s="100">
        <v>7.2796413991131077</v>
      </c>
      <c r="K90" s="100">
        <v>15994.828082131318</v>
      </c>
      <c r="L90" s="100">
        <v>7.1404755764861489</v>
      </c>
      <c r="M90" s="100">
        <v>15689.052936655366</v>
      </c>
      <c r="N90" s="100">
        <v>9.0629276070094793</v>
      </c>
      <c r="O90" s="100">
        <v>19913.064538121227</v>
      </c>
      <c r="P90" s="100">
        <v>7</v>
      </c>
      <c r="Q90" s="100">
        <v>15380.399999999998</v>
      </c>
      <c r="R90" s="100">
        <v>9.5338182465451951</v>
      </c>
      <c r="S90" s="100">
        <v>20947.705451309103</v>
      </c>
      <c r="T90" s="100">
        <v>7.5733403876141683</v>
      </c>
      <c r="U90" s="100">
        <v>16640.14349966585</v>
      </c>
      <c r="V90" s="100">
        <v>8.0435891341055417</v>
      </c>
      <c r="W90" s="100">
        <v>17673.374045456694</v>
      </c>
      <c r="X90" s="100">
        <v>7.4708037879739102</v>
      </c>
      <c r="Y90" s="100">
        <v>16414.850082936275</v>
      </c>
      <c r="Z90" s="100">
        <v>8</v>
      </c>
      <c r="AA90" s="100">
        <v>17577.599999999999</v>
      </c>
      <c r="AB90" s="100">
        <v>9.6694200040413474</v>
      </c>
      <c r="AC90" s="100">
        <v>21245.649632879646</v>
      </c>
      <c r="AD90" s="100">
        <v>10.450726974108987</v>
      </c>
      <c r="AE90" s="100">
        <v>22962.337307512265</v>
      </c>
      <c r="AF90" s="100">
        <v>7.606100018628597</v>
      </c>
      <c r="AG90" s="100">
        <v>16712.122960930752</v>
      </c>
      <c r="AH90" s="100">
        <v>12.544949294950156</v>
      </c>
      <c r="AI90" s="100">
        <v>27563.76259086448</v>
      </c>
      <c r="AJ90" s="100">
        <v>7.613685950413223</v>
      </c>
      <c r="AK90" s="100">
        <v>16728.790770247932</v>
      </c>
      <c r="AL90" s="100">
        <v>11.608284444444445</v>
      </c>
      <c r="AM90" s="100">
        <v>25505.722581333332</v>
      </c>
      <c r="AN90" s="100">
        <v>10.623725139032896</v>
      </c>
      <c r="AO90" s="100">
        <v>23342.448875483078</v>
      </c>
      <c r="AP90" s="100">
        <v>12</v>
      </c>
      <c r="AQ90" s="100">
        <v>26366.399999999998</v>
      </c>
      <c r="AR90" s="100">
        <v>9</v>
      </c>
      <c r="AS90" s="100">
        <v>19774.8</v>
      </c>
      <c r="AT90" s="100">
        <v>9.559688452708043</v>
      </c>
      <c r="AU90" s="100">
        <v>21004.547468290111</v>
      </c>
      <c r="AV90" s="100">
        <v>10.665051020408164</v>
      </c>
      <c r="AW90" s="100">
        <v>23433.250102040816</v>
      </c>
      <c r="AX90" s="100">
        <v>13.550881557511897</v>
      </c>
      <c r="AY90" s="100">
        <v>29773.996958165138</v>
      </c>
      <c r="AZ90" s="100">
        <v>12.69226496086188</v>
      </c>
      <c r="BA90" s="100">
        <v>27887.444572005723</v>
      </c>
      <c r="BB90" s="100">
        <v>10</v>
      </c>
      <c r="BC90" s="100">
        <v>21972</v>
      </c>
      <c r="BD90" s="100">
        <v>9</v>
      </c>
      <c r="BE90" s="100">
        <v>19774.8</v>
      </c>
      <c r="BF90" s="100">
        <v>9.8435702820845563</v>
      </c>
      <c r="BG90" s="100">
        <v>21628.292623796184</v>
      </c>
      <c r="BH90" s="100">
        <v>10.522125520810491</v>
      </c>
      <c r="BI90" s="100">
        <v>23119.21419432481</v>
      </c>
      <c r="BJ90" s="100">
        <v>14.720363504478136</v>
      </c>
      <c r="BK90" s="100">
        <v>32343.582692039359</v>
      </c>
      <c r="BL90" s="100">
        <v>8.6780069757242018</v>
      </c>
      <c r="BM90" s="100">
        <v>19067.316927061216</v>
      </c>
      <c r="BN90" s="100">
        <v>7.0349115504682622</v>
      </c>
      <c r="BO90" s="100">
        <v>15457.107658688865</v>
      </c>
      <c r="BP90" s="100">
        <v>13.52283950617284</v>
      </c>
      <c r="BQ90" s="100">
        <v>29712.382962962962</v>
      </c>
      <c r="BR90" s="100">
        <v>9.4143703164765764</v>
      </c>
      <c r="BS90" s="100">
        <v>20685.254459362332</v>
      </c>
      <c r="BT90" s="100">
        <v>12.538802638870409</v>
      </c>
      <c r="BU90" s="100">
        <v>27550.25715812606</v>
      </c>
      <c r="BV90" s="100">
        <v>9</v>
      </c>
      <c r="BW90" s="100">
        <v>19774.8</v>
      </c>
      <c r="BX90" s="100">
        <v>11</v>
      </c>
      <c r="BY90" s="100">
        <v>24169.199999999997</v>
      </c>
      <c r="BZ90" s="100">
        <v>11</v>
      </c>
      <c r="CA90" s="100">
        <v>24169.199999999997</v>
      </c>
      <c r="CB90" s="100">
        <v>7.7878545969825028</v>
      </c>
      <c r="CC90" s="100">
        <v>17111.474120489955</v>
      </c>
      <c r="CD90" s="100">
        <v>13.545594937092158</v>
      </c>
      <c r="CE90" s="100">
        <v>29762.381195778886</v>
      </c>
      <c r="CF90" s="100">
        <v>9.7771548991403581</v>
      </c>
      <c r="CG90" s="100">
        <v>21482.364744391194</v>
      </c>
      <c r="CH90" s="100">
        <v>10.036180705786911</v>
      </c>
      <c r="CI90" s="100">
        <v>22051.496246754999</v>
      </c>
      <c r="CJ90" s="100">
        <v>12.940976896846532</v>
      </c>
      <c r="CK90" s="100">
        <v>28433.914437751198</v>
      </c>
      <c r="CL90" s="100">
        <v>11.84687920716188</v>
      </c>
      <c r="CM90" s="100">
        <v>26029.962993976082</v>
      </c>
      <c r="CN90" s="100">
        <v>10.629999999999999</v>
      </c>
      <c r="CO90" s="100">
        <v>23356.235999999997</v>
      </c>
      <c r="CP90" s="100">
        <v>13.046216854934602</v>
      </c>
      <c r="CQ90" s="100">
        <v>28665.147673662304</v>
      </c>
      <c r="CR90" s="100">
        <v>8</v>
      </c>
      <c r="CS90" s="100">
        <v>17577.599999999999</v>
      </c>
      <c r="CT90" s="100">
        <v>11.817355371900826</v>
      </c>
      <c r="CU90" s="100">
        <v>25965.093223140491</v>
      </c>
    </row>
    <row r="91" spans="2:99">
      <c r="C91" s="99" t="s">
        <v>257</v>
      </c>
      <c r="D91" s="100">
        <v>5.7881334709683516</v>
      </c>
      <c r="E91" s="100">
        <v>13294.184956120109</v>
      </c>
      <c r="F91" s="100">
        <v>2.7684480419963302</v>
      </c>
      <c r="G91" s="100">
        <v>6358.5714628571704</v>
      </c>
      <c r="H91" s="100">
        <v>2.9560768932528161</v>
      </c>
      <c r="I91" s="100">
        <v>6789.5174084230675</v>
      </c>
      <c r="J91" s="100">
        <v>6.5177408011205911</v>
      </c>
      <c r="K91" s="100">
        <v>14969.947072013772</v>
      </c>
      <c r="L91" s="100">
        <v>7.1736457373114293</v>
      </c>
      <c r="M91" s="100">
        <v>16476.429529456887</v>
      </c>
      <c r="N91" s="100">
        <v>10.062927607009479</v>
      </c>
      <c r="O91" s="100">
        <v>23112.53212777937</v>
      </c>
      <c r="P91" s="100">
        <v>9</v>
      </c>
      <c r="Q91" s="100">
        <v>20671.199999999997</v>
      </c>
      <c r="R91" s="100">
        <v>9.4367603835369778</v>
      </c>
      <c r="S91" s="100">
        <v>21674.351248907729</v>
      </c>
      <c r="T91" s="100">
        <v>6.6552461572733348</v>
      </c>
      <c r="U91" s="100">
        <v>15285.769374025394</v>
      </c>
      <c r="V91" s="100">
        <v>8.0435891341055417</v>
      </c>
      <c r="W91" s="100">
        <v>18474.515523213606</v>
      </c>
      <c r="X91" s="100">
        <v>6.4708037879739102</v>
      </c>
      <c r="Y91" s="100">
        <v>14862.142140218475</v>
      </c>
      <c r="Z91" s="100">
        <v>7</v>
      </c>
      <c r="AA91" s="100">
        <v>16077.599999999999</v>
      </c>
      <c r="AB91" s="100">
        <v>9</v>
      </c>
      <c r="AC91" s="100">
        <v>20671.199999999997</v>
      </c>
      <c r="AD91" s="100">
        <v>9.4507269741089868</v>
      </c>
      <c r="AE91" s="100">
        <v>21706.429714133519</v>
      </c>
      <c r="AF91" s="100">
        <v>8.606100018628597</v>
      </c>
      <c r="AG91" s="100">
        <v>19766.49052278616</v>
      </c>
      <c r="AH91" s="100">
        <v>12.544949294950156</v>
      </c>
      <c r="AI91" s="100">
        <v>28813.239540641513</v>
      </c>
      <c r="AJ91" s="100">
        <v>6.6608925619834709</v>
      </c>
      <c r="AK91" s="100">
        <v>15298.738036363635</v>
      </c>
      <c r="AL91" s="100">
        <v>9.6550755555555554</v>
      </c>
      <c r="AM91" s="100">
        <v>22175.777535999998</v>
      </c>
      <c r="AN91" s="100">
        <v>10.579173343387689</v>
      </c>
      <c r="AO91" s="100">
        <v>24298.245335092841</v>
      </c>
      <c r="AP91" s="100">
        <v>11</v>
      </c>
      <c r="AQ91" s="100">
        <v>25264.799999999996</v>
      </c>
      <c r="AR91" s="100">
        <v>9.448597045826693</v>
      </c>
      <c r="AS91" s="100">
        <v>21701.537694854745</v>
      </c>
      <c r="AT91" s="100">
        <v>9.5130477483157065</v>
      </c>
      <c r="AU91" s="100">
        <v>21849.568068331511</v>
      </c>
      <c r="AV91" s="100">
        <v>11.665051020408164</v>
      </c>
      <c r="AW91" s="100">
        <v>26792.289183673467</v>
      </c>
      <c r="AX91" s="100">
        <v>12.550881557511897</v>
      </c>
      <c r="AY91" s="100">
        <v>28826.86476129332</v>
      </c>
      <c r="AZ91" s="100">
        <v>12.778798080969615</v>
      </c>
      <c r="BA91" s="100">
        <v>29350.34343237101</v>
      </c>
      <c r="BB91" s="100">
        <v>11</v>
      </c>
      <c r="BC91" s="100">
        <v>25264.799999999996</v>
      </c>
      <c r="BD91" s="100">
        <v>9</v>
      </c>
      <c r="BE91" s="100">
        <v>20671.199999999997</v>
      </c>
      <c r="BF91" s="100">
        <v>8.8435702820845563</v>
      </c>
      <c r="BG91" s="100">
        <v>20311.912223891806</v>
      </c>
      <c r="BH91" s="100">
        <v>9.5221255208104907</v>
      </c>
      <c r="BI91" s="100">
        <v>21870.417896197534</v>
      </c>
      <c r="BJ91" s="100">
        <v>12.640323115091677</v>
      </c>
      <c r="BK91" s="100">
        <v>29032.294130742561</v>
      </c>
      <c r="BL91" s="100">
        <v>8.762757847689727</v>
      </c>
      <c r="BM91" s="100">
        <v>20126.302224573763</v>
      </c>
      <c r="BN91" s="100">
        <v>8.0349115504682622</v>
      </c>
      <c r="BO91" s="100">
        <v>18454.584849115501</v>
      </c>
      <c r="BP91" s="100">
        <v>13.52283950617284</v>
      </c>
      <c r="BQ91" s="100">
        <v>31059.257777777773</v>
      </c>
      <c r="BR91" s="100">
        <v>8.4972443797718924</v>
      </c>
      <c r="BS91" s="100">
        <v>19516.470891460081</v>
      </c>
      <c r="BT91" s="100">
        <v>11.538802638870409</v>
      </c>
      <c r="BU91" s="100">
        <v>26502.321900957555</v>
      </c>
      <c r="BV91" s="100">
        <v>9</v>
      </c>
      <c r="BW91" s="100">
        <v>20671.199999999997</v>
      </c>
      <c r="BX91" s="100">
        <v>13</v>
      </c>
      <c r="BY91" s="100">
        <v>29858.399999999998</v>
      </c>
      <c r="BZ91" s="100">
        <v>11</v>
      </c>
      <c r="CA91" s="100">
        <v>25264.799999999996</v>
      </c>
      <c r="CB91" s="100">
        <v>7.8341989850402971</v>
      </c>
      <c r="CC91" s="100">
        <v>17993.588228840552</v>
      </c>
      <c r="CD91" s="100">
        <v>11.545594937092158</v>
      </c>
      <c r="CE91" s="100">
        <v>26517.922451513266</v>
      </c>
      <c r="CF91" s="100">
        <v>7.7771548991403581</v>
      </c>
      <c r="CG91" s="100">
        <v>17862.569372345573</v>
      </c>
      <c r="CH91" s="100">
        <v>10.036180705786911</v>
      </c>
      <c r="CI91" s="100">
        <v>23051.099845051376</v>
      </c>
      <c r="CJ91" s="100">
        <v>13.940976896846532</v>
      </c>
      <c r="CK91" s="100">
        <v>32019.635736677112</v>
      </c>
      <c r="CL91" s="100">
        <v>12.84687920716188</v>
      </c>
      <c r="CM91" s="100">
        <v>29506.712163009404</v>
      </c>
      <c r="CN91" s="100">
        <v>11.629999999999999</v>
      </c>
      <c r="CO91" s="100">
        <v>26711.783999999996</v>
      </c>
      <c r="CP91" s="100">
        <v>13.046216854934602</v>
      </c>
      <c r="CQ91" s="100">
        <v>29964.550872413791</v>
      </c>
      <c r="CR91" s="100">
        <v>8</v>
      </c>
      <c r="CS91" s="100">
        <v>18374.399999999998</v>
      </c>
      <c r="CT91" s="100">
        <v>11.771946740128559</v>
      </c>
      <c r="CU91" s="100">
        <v>27037.80727272727</v>
      </c>
    </row>
    <row r="92" spans="2:99">
      <c r="C92" s="99" t="s">
        <v>258</v>
      </c>
      <c r="D92" s="100">
        <v>6.3937796897986772</v>
      </c>
      <c r="E92" s="100">
        <v>9084.2821832659611</v>
      </c>
      <c r="F92" s="100">
        <v>2.3729554645682831</v>
      </c>
      <c r="G92" s="100">
        <v>3371.4951240586165</v>
      </c>
      <c r="H92" s="100">
        <v>2.9770353089783703</v>
      </c>
      <c r="I92" s="100">
        <v>4229.7717669964686</v>
      </c>
      <c r="J92" s="100">
        <v>7.2796413991131077</v>
      </c>
      <c r="K92" s="100">
        <v>10342.914499859902</v>
      </c>
      <c r="L92" s="100">
        <v>8.6793354722909974</v>
      </c>
      <c r="M92" s="100">
        <v>12331.599839031049</v>
      </c>
      <c r="N92" s="100">
        <v>10.062927607009479</v>
      </c>
      <c r="O92" s="100">
        <v>14297.407544039068</v>
      </c>
      <c r="P92" s="100">
        <v>8</v>
      </c>
      <c r="Q92" s="100">
        <v>11366.4</v>
      </c>
      <c r="R92" s="100">
        <v>10.533818246545195</v>
      </c>
      <c r="S92" s="100">
        <v>14966.448964691413</v>
      </c>
      <c r="T92" s="100">
        <v>7.6961990421029185</v>
      </c>
      <c r="U92" s="100">
        <v>10934.759599019826</v>
      </c>
      <c r="V92" s="100">
        <v>8.0494010186529472</v>
      </c>
      <c r="W92" s="100">
        <v>11436.588967302107</v>
      </c>
      <c r="X92" s="100">
        <v>6.4708037879739102</v>
      </c>
      <c r="Y92" s="100">
        <v>9193.7180219533311</v>
      </c>
      <c r="Z92" s="100">
        <v>8</v>
      </c>
      <c r="AA92" s="100">
        <v>11366.4</v>
      </c>
      <c r="AB92" s="100">
        <v>9.6694200040413474</v>
      </c>
      <c r="AC92" s="100">
        <v>13738.311941741946</v>
      </c>
      <c r="AD92" s="100">
        <v>9.5408723689307848</v>
      </c>
      <c r="AE92" s="100">
        <v>13555.671461776859</v>
      </c>
      <c r="AF92" s="100">
        <v>7.6493928771020681</v>
      </c>
      <c r="AG92" s="100">
        <v>10868.257399786618</v>
      </c>
      <c r="AH92" s="100">
        <v>13.544949294950156</v>
      </c>
      <c r="AI92" s="100">
        <v>19244.663958265181</v>
      </c>
      <c r="AJ92" s="100">
        <v>7.613685950413223</v>
      </c>
      <c r="AK92" s="100">
        <v>10817.524998347108</v>
      </c>
      <c r="AL92" s="100">
        <v>11.748657777777778</v>
      </c>
      <c r="AM92" s="100">
        <v>16692.492970666666</v>
      </c>
      <c r="AN92" s="100">
        <v>9.6237251390328957</v>
      </c>
      <c r="AO92" s="100">
        <v>13673.388677537938</v>
      </c>
      <c r="AP92" s="100">
        <v>11</v>
      </c>
      <c r="AQ92" s="100">
        <v>15628.8</v>
      </c>
      <c r="AR92" s="100">
        <v>9.4859801329789164</v>
      </c>
      <c r="AS92" s="100">
        <v>13477.680572936444</v>
      </c>
      <c r="AT92" s="100">
        <v>10.606329157100379</v>
      </c>
      <c r="AU92" s="100">
        <v>15069.472466408219</v>
      </c>
      <c r="AV92" s="100">
        <v>10.623485331632653</v>
      </c>
      <c r="AW92" s="100">
        <v>15093.847959183673</v>
      </c>
      <c r="AX92" s="100">
        <v>12.550881557511897</v>
      </c>
      <c r="AY92" s="100">
        <v>17832.292516912901</v>
      </c>
      <c r="AZ92" s="100">
        <v>12.778798080969615</v>
      </c>
      <c r="BA92" s="100">
        <v>18156.116313441627</v>
      </c>
      <c r="BB92" s="100">
        <v>13</v>
      </c>
      <c r="BC92" s="100">
        <v>18470.399999999998</v>
      </c>
      <c r="BD92" s="100">
        <v>9</v>
      </c>
      <c r="BE92" s="100">
        <v>12787.199999999999</v>
      </c>
      <c r="BF92" s="100">
        <v>9.7547734102861821</v>
      </c>
      <c r="BG92" s="100">
        <v>13859.582061334608</v>
      </c>
      <c r="BH92" s="100">
        <v>10.652656901013113</v>
      </c>
      <c r="BI92" s="100">
        <v>15135.294924959431</v>
      </c>
      <c r="BJ92" s="100">
        <v>14.720363504478136</v>
      </c>
      <c r="BK92" s="100">
        <v>20914.692467162535</v>
      </c>
      <c r="BL92" s="100">
        <v>8.7203824117069644</v>
      </c>
      <c r="BM92" s="100">
        <v>12389.919330553255</v>
      </c>
      <c r="BN92" s="100">
        <v>8.0349115504682622</v>
      </c>
      <c r="BO92" s="100">
        <v>11416.002330905307</v>
      </c>
      <c r="BP92" s="100">
        <v>13.665432098765432</v>
      </c>
      <c r="BQ92" s="100">
        <v>19415.845925925925</v>
      </c>
      <c r="BR92" s="100">
        <v>9.4558073481242335</v>
      </c>
      <c r="BS92" s="100">
        <v>13434.811080214911</v>
      </c>
      <c r="BT92" s="100">
        <v>13.587784696949537</v>
      </c>
      <c r="BU92" s="100">
        <v>19305.5244974259</v>
      </c>
      <c r="BV92" s="100">
        <v>9</v>
      </c>
      <c r="BW92" s="100">
        <v>12787.199999999999</v>
      </c>
      <c r="BX92" s="100">
        <v>12</v>
      </c>
      <c r="BY92" s="100">
        <v>17049.599999999999</v>
      </c>
      <c r="BZ92" s="100">
        <v>12</v>
      </c>
      <c r="CA92" s="100">
        <v>17049.599999999999</v>
      </c>
      <c r="CB92" s="100">
        <v>6.9268877611558857</v>
      </c>
      <c r="CC92" s="100">
        <v>9841.7221310502828</v>
      </c>
      <c r="CD92" s="100">
        <v>12.545594937092158</v>
      </c>
      <c r="CE92" s="100">
        <v>17824.781286620539</v>
      </c>
      <c r="CF92" s="100">
        <v>9.8203301713148221</v>
      </c>
      <c r="CG92" s="100">
        <v>13952.7251074041</v>
      </c>
      <c r="CH92" s="100">
        <v>10.041004799891834</v>
      </c>
      <c r="CI92" s="100">
        <v>14266.259619686316</v>
      </c>
      <c r="CJ92" s="100">
        <v>13.035074586531186</v>
      </c>
      <c r="CK92" s="100">
        <v>18520.233972543509</v>
      </c>
      <c r="CL92" s="100">
        <v>14.84687920716188</v>
      </c>
      <c r="CM92" s="100">
        <v>21094.445977535597</v>
      </c>
      <c r="CN92" s="100">
        <v>11.629999999999999</v>
      </c>
      <c r="CO92" s="100">
        <v>16523.903999999999</v>
      </c>
      <c r="CP92" s="100">
        <v>13.042661712247325</v>
      </c>
      <c r="CQ92" s="100">
        <v>18531.013760760998</v>
      </c>
      <c r="CR92" s="100">
        <v>9</v>
      </c>
      <c r="CS92" s="100">
        <v>12787.199999999999</v>
      </c>
      <c r="CT92" s="100">
        <v>10.862764003673094</v>
      </c>
      <c r="CU92" s="100">
        <v>15433.815096418732</v>
      </c>
    </row>
    <row r="93" spans="2:99">
      <c r="C93" s="99" t="s">
        <v>259</v>
      </c>
      <c r="D93" s="100">
        <v>5.0117326138339937</v>
      </c>
      <c r="E93" s="100">
        <v>8882.7948847593689</v>
      </c>
      <c r="F93" s="100">
        <v>2.7684480419963302</v>
      </c>
      <c r="G93" s="100">
        <v>4906.7973096342957</v>
      </c>
      <c r="H93" s="100">
        <v>3.4382771675988417</v>
      </c>
      <c r="I93" s="100">
        <v>6094.0024518521868</v>
      </c>
      <c r="J93" s="100">
        <v>6.5177408011205911</v>
      </c>
      <c r="K93" s="100">
        <v>11552.043795906135</v>
      </c>
      <c r="L93" s="100">
        <v>7.8933204439759335</v>
      </c>
      <c r="M93" s="100">
        <v>13990.121154902943</v>
      </c>
      <c r="N93" s="100">
        <v>11.066423585176674</v>
      </c>
      <c r="O93" s="100">
        <v>19614.129162367135</v>
      </c>
      <c r="P93" s="100">
        <v>9</v>
      </c>
      <c r="Q93" s="100">
        <v>15951.599999999999</v>
      </c>
      <c r="R93" s="100">
        <v>10.533818246545195</v>
      </c>
      <c r="S93" s="100">
        <v>18670.139460176702</v>
      </c>
      <c r="T93" s="100">
        <v>7.6552461572733348</v>
      </c>
      <c r="U93" s="100">
        <v>13568.158289151257</v>
      </c>
      <c r="V93" s="100">
        <v>7.0406831918318398</v>
      </c>
      <c r="W93" s="100">
        <v>12478.906889202752</v>
      </c>
      <c r="X93" s="100">
        <v>6.4708037879739102</v>
      </c>
      <c r="Y93" s="100">
        <v>11468.852633804958</v>
      </c>
      <c r="Z93" s="100">
        <v>9</v>
      </c>
      <c r="AA93" s="100">
        <v>15951.599999999999</v>
      </c>
      <c r="AB93" s="100">
        <v>9.6216042894669656</v>
      </c>
      <c r="AC93" s="100">
        <v>17053.331442651248</v>
      </c>
      <c r="AD93" s="100">
        <v>9.5408723689307848</v>
      </c>
      <c r="AE93" s="100">
        <v>16910.242186692922</v>
      </c>
      <c r="AF93" s="100">
        <v>8.6493928771020681</v>
      </c>
      <c r="AG93" s="100">
        <v>15330.183935375704</v>
      </c>
      <c r="AH93" s="100">
        <v>13.544949294950156</v>
      </c>
      <c r="AI93" s="100">
        <v>24007.068130369655</v>
      </c>
      <c r="AJ93" s="100">
        <v>6.6608925619834709</v>
      </c>
      <c r="AK93" s="100">
        <v>11805.765976859502</v>
      </c>
      <c r="AL93" s="100">
        <v>9.7486577777777779</v>
      </c>
      <c r="AM93" s="100">
        <v>17278.521045333331</v>
      </c>
      <c r="AN93" s="100">
        <v>10.579173343387689</v>
      </c>
      <c r="AO93" s="100">
        <v>18750.526833820339</v>
      </c>
      <c r="AP93" s="100">
        <v>11</v>
      </c>
      <c r="AQ93" s="100">
        <v>19496.399999999998</v>
      </c>
      <c r="AR93" s="100">
        <v>9.4112139586744679</v>
      </c>
      <c r="AS93" s="100">
        <v>16680.435620354627</v>
      </c>
      <c r="AT93" s="100">
        <v>11.559688452708043</v>
      </c>
      <c r="AU93" s="100">
        <v>20488.391813579732</v>
      </c>
      <c r="AV93" s="100">
        <v>11.665051020408164</v>
      </c>
      <c r="AW93" s="100">
        <v>20675.13642857143</v>
      </c>
      <c r="AX93" s="100">
        <v>11.504974761052573</v>
      </c>
      <c r="AY93" s="100">
        <v>20391.417266489578</v>
      </c>
      <c r="AZ93" s="100">
        <v>11.822064641023482</v>
      </c>
      <c r="BA93" s="100">
        <v>20953.427369750018</v>
      </c>
      <c r="BB93" s="100">
        <v>13</v>
      </c>
      <c r="BC93" s="100">
        <v>23041.199999999997</v>
      </c>
      <c r="BD93" s="100">
        <v>9</v>
      </c>
      <c r="BE93" s="100">
        <v>15951.599999999999</v>
      </c>
      <c r="BF93" s="100">
        <v>9.7547734102861821</v>
      </c>
      <c r="BG93" s="100">
        <v>17289.360392391227</v>
      </c>
      <c r="BH93" s="100">
        <v>9.5656359808780316</v>
      </c>
      <c r="BI93" s="100">
        <v>16954.133212508223</v>
      </c>
      <c r="BJ93" s="100">
        <v>14.640323115091677</v>
      </c>
      <c r="BK93" s="100">
        <v>25948.508689188486</v>
      </c>
      <c r="BL93" s="100">
        <v>8.762757847689727</v>
      </c>
      <c r="BM93" s="100">
        <v>15531.112009245271</v>
      </c>
      <c r="BN93" s="100">
        <v>8.041259105098856</v>
      </c>
      <c r="BO93" s="100">
        <v>14252.327637877212</v>
      </c>
      <c r="BP93" s="100">
        <v>12.57037037037037</v>
      </c>
      <c r="BQ93" s="100">
        <v>22279.72444444444</v>
      </c>
      <c r="BR93" s="100">
        <v>10.455807348124234</v>
      </c>
      <c r="BS93" s="100">
        <v>18531.87294381539</v>
      </c>
      <c r="BT93" s="100">
        <v>13.587784696949537</v>
      </c>
      <c r="BU93" s="100">
        <v>24082.989596873358</v>
      </c>
      <c r="BV93" s="100">
        <v>9</v>
      </c>
      <c r="BW93" s="100">
        <v>15951.599999999999</v>
      </c>
      <c r="BX93" s="100">
        <v>12</v>
      </c>
      <c r="BY93" s="100">
        <v>21268.799999999999</v>
      </c>
      <c r="BZ93" s="100">
        <v>10</v>
      </c>
      <c r="CA93" s="100">
        <v>17724</v>
      </c>
      <c r="CB93" s="100">
        <v>7.9268877611558857</v>
      </c>
      <c r="CC93" s="100">
        <v>14049.615867872692</v>
      </c>
      <c r="CD93" s="100">
        <v>12.629532619721722</v>
      </c>
      <c r="CE93" s="100">
        <v>22384.583615194777</v>
      </c>
      <c r="CF93" s="100">
        <v>9.7771548991403581</v>
      </c>
      <c r="CG93" s="100">
        <v>17329.029343236369</v>
      </c>
      <c r="CH93" s="100">
        <v>10.038592752839373</v>
      </c>
      <c r="CI93" s="100">
        <v>17792.401795132504</v>
      </c>
      <c r="CJ93" s="100">
        <v>14.082123431373512</v>
      </c>
      <c r="CK93" s="100">
        <v>24959.155569766412</v>
      </c>
      <c r="CL93" s="100">
        <v>13.893928052004206</v>
      </c>
      <c r="CM93" s="100">
        <v>24625.598079372252</v>
      </c>
      <c r="CN93" s="100">
        <v>10.672000000000001</v>
      </c>
      <c r="CO93" s="100">
        <v>18915.052800000001</v>
      </c>
      <c r="CP93" s="100">
        <v>12.042661712247325</v>
      </c>
      <c r="CQ93" s="100">
        <v>21344.413618787155</v>
      </c>
      <c r="CR93" s="100">
        <v>8</v>
      </c>
      <c r="CS93" s="100">
        <v>14179.199999999999</v>
      </c>
      <c r="CT93" s="100">
        <v>11.908172635445363</v>
      </c>
      <c r="CU93" s="100">
        <v>21106.04517906336</v>
      </c>
    </row>
    <row r="94" spans="2:99">
      <c r="C94" s="99" t="s">
        <v>260</v>
      </c>
      <c r="D94" s="100">
        <v>5.2556678114111817</v>
      </c>
      <c r="E94" s="100">
        <v>12588.375541892061</v>
      </c>
      <c r="F94" s="100">
        <v>2.7684480419963302</v>
      </c>
      <c r="G94" s="100">
        <v>6630.9867501896097</v>
      </c>
      <c r="H94" s="100">
        <v>2.9770353089783703</v>
      </c>
      <c r="I94" s="100">
        <v>7130.5949720649924</v>
      </c>
      <c r="J94" s="100">
        <v>6.5827463422252777</v>
      </c>
      <c r="K94" s="100">
        <v>15766.994038897983</v>
      </c>
      <c r="L94" s="100">
        <v>7.1736457373114293</v>
      </c>
      <c r="M94" s="100">
        <v>17182.316270008334</v>
      </c>
      <c r="N94" s="100">
        <v>9.0629276070094793</v>
      </c>
      <c r="O94" s="100">
        <v>21707.524204309102</v>
      </c>
      <c r="P94" s="100">
        <v>8</v>
      </c>
      <c r="Q94" s="100">
        <v>19161.599999999999</v>
      </c>
      <c r="R94" s="100">
        <v>10.485289315041086</v>
      </c>
      <c r="S94" s="100">
        <v>25114.364967386409</v>
      </c>
      <c r="T94" s="100">
        <v>7.6552461572733348</v>
      </c>
      <c r="U94" s="100">
        <v>18335.84559590109</v>
      </c>
      <c r="V94" s="100">
        <v>7.037777249558137</v>
      </c>
      <c r="W94" s="100">
        <v>16856.884068141648</v>
      </c>
      <c r="X94" s="100">
        <v>6.4237234091765192</v>
      </c>
      <c r="Y94" s="100">
        <v>15386.102309659598</v>
      </c>
      <c r="Z94" s="100">
        <v>8</v>
      </c>
      <c r="AA94" s="100">
        <v>19161.599999999999</v>
      </c>
      <c r="AB94" s="100">
        <v>9</v>
      </c>
      <c r="AC94" s="100">
        <v>21556.799999999999</v>
      </c>
      <c r="AD94" s="100">
        <v>8.4507269741089868</v>
      </c>
      <c r="AE94" s="100">
        <v>20241.181248385845</v>
      </c>
      <c r="AF94" s="100">
        <v>8.5628071601551259</v>
      </c>
      <c r="AG94" s="100">
        <v>20509.635710003557</v>
      </c>
      <c r="AH94" s="100">
        <v>13.49953685370431</v>
      </c>
      <c r="AI94" s="100">
        <v>32334.090671992559</v>
      </c>
      <c r="AJ94" s="100">
        <v>7.5192727272727273</v>
      </c>
      <c r="AK94" s="100">
        <v>18010.162036363636</v>
      </c>
      <c r="AL94" s="100">
        <v>10.608284444444445</v>
      </c>
      <c r="AM94" s="100">
        <v>25408.962901333332</v>
      </c>
      <c r="AN94" s="100">
        <v>9.6237251390328957</v>
      </c>
      <c r="AO94" s="100">
        <v>23050.74645301159</v>
      </c>
      <c r="AP94" s="100">
        <v>12</v>
      </c>
      <c r="AQ94" s="100">
        <v>28742.399999999998</v>
      </c>
      <c r="AR94" s="100">
        <v>9.4112139586744679</v>
      </c>
      <c r="AS94" s="100">
        <v>22541.739673817083</v>
      </c>
      <c r="AT94" s="100">
        <v>10.513047748315707</v>
      </c>
      <c r="AU94" s="100">
        <v>25180.851966765778</v>
      </c>
      <c r="AV94" s="100">
        <v>11.623485331632653</v>
      </c>
      <c r="AW94" s="100">
        <v>27840.572066326527</v>
      </c>
      <c r="AX94" s="100">
        <v>11.550881557511897</v>
      </c>
      <c r="AY94" s="100">
        <v>27666.671506552491</v>
      </c>
      <c r="AZ94" s="100">
        <v>11.778798080969615</v>
      </c>
      <c r="BA94" s="100">
        <v>28212.577163538419</v>
      </c>
      <c r="BB94" s="100">
        <v>12</v>
      </c>
      <c r="BC94" s="100">
        <v>28742.399999999998</v>
      </c>
      <c r="BD94" s="100">
        <v>10</v>
      </c>
      <c r="BE94" s="100">
        <v>23952</v>
      </c>
      <c r="BF94" s="100">
        <v>7.7103749743869958</v>
      </c>
      <c r="BG94" s="100">
        <v>18467.890138651732</v>
      </c>
      <c r="BH94" s="100">
        <v>10.565635980878032</v>
      </c>
      <c r="BI94" s="100">
        <v>25306.811301399059</v>
      </c>
      <c r="BJ94" s="100">
        <v>11.680343309784908</v>
      </c>
      <c r="BK94" s="100">
        <v>27976.75829559681</v>
      </c>
      <c r="BL94" s="100">
        <v>8.762757847689727</v>
      </c>
      <c r="BM94" s="100">
        <v>20988.557596786432</v>
      </c>
      <c r="BN94" s="100">
        <v>7.0380853277835591</v>
      </c>
      <c r="BO94" s="100">
        <v>16857.621977107181</v>
      </c>
      <c r="BP94" s="100">
        <v>13.52283950617284</v>
      </c>
      <c r="BQ94" s="100">
        <v>32389.905185185184</v>
      </c>
      <c r="BR94" s="100">
        <v>9.4558073481242335</v>
      </c>
      <c r="BS94" s="100">
        <v>22648.549760227161</v>
      </c>
      <c r="BT94" s="100">
        <v>12.538802638870409</v>
      </c>
      <c r="BU94" s="100">
        <v>30032.940080622404</v>
      </c>
      <c r="BV94" s="100">
        <v>9</v>
      </c>
      <c r="BW94" s="100">
        <v>21556.799999999999</v>
      </c>
      <c r="BX94" s="100">
        <v>12</v>
      </c>
      <c r="BY94" s="100">
        <v>28742.399999999998</v>
      </c>
      <c r="BZ94" s="100">
        <v>12</v>
      </c>
      <c r="CA94" s="100">
        <v>28742.399999999998</v>
      </c>
      <c r="CB94" s="100">
        <v>6.8805433730980914</v>
      </c>
      <c r="CC94" s="100">
        <v>16480.277487244548</v>
      </c>
      <c r="CD94" s="100">
        <v>12.503626095777378</v>
      </c>
      <c r="CE94" s="100">
        <v>29948.685224605972</v>
      </c>
      <c r="CF94" s="100">
        <v>8.733979626965894</v>
      </c>
      <c r="CG94" s="100">
        <v>20919.628002508707</v>
      </c>
      <c r="CH94" s="100">
        <v>11.036180705786911</v>
      </c>
      <c r="CI94" s="100">
        <v>26433.86002650081</v>
      </c>
      <c r="CJ94" s="100">
        <v>13.082123431373512</v>
      </c>
      <c r="CK94" s="100">
        <v>31334.302042825835</v>
      </c>
      <c r="CL94" s="100">
        <v>12.84687920716188</v>
      </c>
      <c r="CM94" s="100">
        <v>30770.845076994134</v>
      </c>
      <c r="CN94" s="100">
        <v>11.672000000000001</v>
      </c>
      <c r="CO94" s="100">
        <v>27956.774399999998</v>
      </c>
      <c r="CP94" s="100">
        <v>11.042661712247325</v>
      </c>
      <c r="CQ94" s="100">
        <v>26449.383333174792</v>
      </c>
      <c r="CR94" s="100">
        <v>8</v>
      </c>
      <c r="CS94" s="100">
        <v>19161.599999999999</v>
      </c>
      <c r="CT94" s="100">
        <v>11.771946740128559</v>
      </c>
      <c r="CU94" s="100">
        <v>28196.166831955921</v>
      </c>
    </row>
    <row r="95" spans="2:99">
      <c r="B95" s="99" t="s">
        <v>132</v>
      </c>
      <c r="C95" s="99" t="s">
        <v>261</v>
      </c>
      <c r="D95" s="100">
        <v>8.9097468690382104</v>
      </c>
      <c r="E95" s="100">
        <v>15438.80937466941</v>
      </c>
      <c r="F95" s="100">
        <v>9.88731443570118</v>
      </c>
      <c r="G95" s="100">
        <v>17132.738454183003</v>
      </c>
      <c r="H95" s="100">
        <v>14.298497617234629</v>
      </c>
      <c r="I95" s="100">
        <v>24776.436671144165</v>
      </c>
      <c r="J95" s="100">
        <v>20.361962647195263</v>
      </c>
      <c r="K95" s="100">
        <v>35283.208875059951</v>
      </c>
      <c r="L95" s="100">
        <v>24.62175833287759</v>
      </c>
      <c r="M95" s="100">
        <v>42664.582839210285</v>
      </c>
      <c r="N95" s="100">
        <v>20.041951738006318</v>
      </c>
      <c r="O95" s="100">
        <v>34728.693971617351</v>
      </c>
      <c r="P95" s="100">
        <v>30</v>
      </c>
      <c r="Q95" s="100">
        <v>51984</v>
      </c>
      <c r="R95" s="100">
        <v>29.679405041057521</v>
      </c>
      <c r="S95" s="100">
        <v>51428.473055144474</v>
      </c>
      <c r="T95" s="100">
        <v>23.614293272443753</v>
      </c>
      <c r="U95" s="100">
        <v>40918.84738249053</v>
      </c>
      <c r="V95" s="100">
        <v>29.049401018652947</v>
      </c>
      <c r="W95" s="100">
        <v>50336.802085121824</v>
      </c>
      <c r="X95" s="100">
        <v>18.612044924366081</v>
      </c>
      <c r="Y95" s="100">
        <v>32250.951444941544</v>
      </c>
      <c r="Z95" s="100">
        <v>22</v>
      </c>
      <c r="AA95" s="100">
        <v>38121.599999999999</v>
      </c>
      <c r="AB95" s="100">
        <v>25</v>
      </c>
      <c r="AC95" s="100">
        <v>43320</v>
      </c>
      <c r="AD95" s="100">
        <v>28.631017763752581</v>
      </c>
      <c r="AE95" s="100">
        <v>49611.827581030469</v>
      </c>
      <c r="AF95" s="100">
        <v>24.649392877102066</v>
      </c>
      <c r="AG95" s="100">
        <v>42712.467977442459</v>
      </c>
      <c r="AH95" s="100">
        <v>27.544949294950158</v>
      </c>
      <c r="AI95" s="100">
        <v>47729.888138289629</v>
      </c>
      <c r="AJ95" s="100">
        <v>24.802512396694215</v>
      </c>
      <c r="AK95" s="100">
        <v>42977.793480991735</v>
      </c>
      <c r="AL95" s="100">
        <v>31</v>
      </c>
      <c r="AM95" s="100">
        <v>53716.799999999996</v>
      </c>
      <c r="AN95" s="100">
        <v>20.623725139032896</v>
      </c>
      <c r="AO95" s="100">
        <v>35736.790920916203</v>
      </c>
      <c r="AP95" s="100">
        <v>22</v>
      </c>
      <c r="AQ95" s="100">
        <v>38121.599999999999</v>
      </c>
      <c r="AR95" s="100">
        <v>15</v>
      </c>
      <c r="AS95" s="100">
        <v>25992</v>
      </c>
      <c r="AT95" s="100">
        <v>28.606329157100379</v>
      </c>
      <c r="AU95" s="100">
        <v>49569.047163423536</v>
      </c>
      <c r="AV95" s="100">
        <v>18.706616709183674</v>
      </c>
      <c r="AW95" s="100">
        <v>32414.825433673468</v>
      </c>
      <c r="AX95" s="100">
        <v>18.688601946889872</v>
      </c>
      <c r="AY95" s="100">
        <v>32383.609453570767</v>
      </c>
      <c r="AZ95" s="100">
        <v>21.69226496086188</v>
      </c>
      <c r="BA95" s="100">
        <v>37588.356724181467</v>
      </c>
      <c r="BB95" s="100">
        <v>33</v>
      </c>
      <c r="BC95" s="100">
        <v>57182.400000000001</v>
      </c>
      <c r="BD95" s="100">
        <v>27.585798816568047</v>
      </c>
      <c r="BE95" s="100">
        <v>47800.672189349112</v>
      </c>
      <c r="BF95" s="100">
        <v>19.621578102588622</v>
      </c>
      <c r="BG95" s="100">
        <v>34000.270536165561</v>
      </c>
      <c r="BH95" s="100">
        <v>20.435104600675409</v>
      </c>
      <c r="BI95" s="100">
        <v>35409.949252050348</v>
      </c>
      <c r="BJ95" s="100">
        <v>26.720363504478136</v>
      </c>
      <c r="BK95" s="100">
        <v>46301.045880559715</v>
      </c>
      <c r="BL95" s="100">
        <v>29.508505231793151</v>
      </c>
      <c r="BM95" s="100">
        <v>51132.33786565117</v>
      </c>
      <c r="BN95" s="100">
        <v>19.057127991675337</v>
      </c>
      <c r="BO95" s="100">
        <v>33022.19138397502</v>
      </c>
      <c r="BP95" s="100">
        <v>22.47530864197531</v>
      </c>
      <c r="BQ95" s="100">
        <v>38945.214814814819</v>
      </c>
      <c r="BR95" s="100">
        <v>17.662992506362521</v>
      </c>
      <c r="BS95" s="100">
        <v>30606.433415024974</v>
      </c>
      <c r="BT95" s="100">
        <v>26.881677045424304</v>
      </c>
      <c r="BU95" s="100">
        <v>46580.569984311231</v>
      </c>
      <c r="BV95" s="100">
        <v>20</v>
      </c>
      <c r="BW95" s="100">
        <v>34656</v>
      </c>
      <c r="BX95" s="100">
        <v>34.232856244101917</v>
      </c>
      <c r="BY95" s="100">
        <v>59318.693299779799</v>
      </c>
      <c r="BZ95" s="100">
        <v>26</v>
      </c>
      <c r="CA95" s="100">
        <v>45052.799999999996</v>
      </c>
      <c r="CB95" s="100">
        <v>20.509788268635738</v>
      </c>
      <c r="CC95" s="100">
        <v>35539.361111892009</v>
      </c>
      <c r="CD95" s="100">
        <v>20.461657254462597</v>
      </c>
      <c r="CE95" s="100">
        <v>35455.959690532785</v>
      </c>
      <c r="CF95" s="100">
        <v>18.647629082616966</v>
      </c>
      <c r="CG95" s="100">
        <v>32312.611674358679</v>
      </c>
      <c r="CH95" s="100">
        <v>16.041004799891834</v>
      </c>
      <c r="CI95" s="100">
        <v>27795.853117252569</v>
      </c>
      <c r="CJ95" s="100">
        <v>26.517537293265594</v>
      </c>
      <c r="CK95" s="100">
        <v>45949.588621770621</v>
      </c>
      <c r="CL95" s="100">
        <v>18.56458613810792</v>
      </c>
      <c r="CM95" s="100">
        <v>32168.714860113403</v>
      </c>
      <c r="CN95" s="100">
        <v>25.504000000000001</v>
      </c>
      <c r="CO95" s="100">
        <v>44193.331200000001</v>
      </c>
      <c r="CP95" s="100">
        <v>29.046216854934602</v>
      </c>
      <c r="CQ95" s="100">
        <v>50331.284566230679</v>
      </c>
      <c r="CR95" s="100">
        <v>30.332708573625528</v>
      </c>
      <c r="CS95" s="100">
        <v>52560.517416378316</v>
      </c>
      <c r="CT95" s="100">
        <v>20.635720844811754</v>
      </c>
      <c r="CU95" s="100">
        <v>35757.577079889808</v>
      </c>
    </row>
    <row r="96" spans="2:99">
      <c r="C96" s="99" t="s">
        <v>262</v>
      </c>
      <c r="D96" s="100">
        <v>10.580324406982875</v>
      </c>
      <c r="E96" s="100">
        <v>8709.7230518283013</v>
      </c>
      <c r="F96" s="100">
        <v>9.4918218582731324</v>
      </c>
      <c r="G96" s="100">
        <v>7813.6677537304422</v>
      </c>
      <c r="H96" s="100">
        <v>15.619191233261095</v>
      </c>
      <c r="I96" s="100">
        <v>12857.718223220532</v>
      </c>
      <c r="J96" s="100">
        <v>21.885763843180296</v>
      </c>
      <c r="K96" s="100">
        <v>18016.360795706019</v>
      </c>
      <c r="L96" s="100">
        <v>26.127448067857159</v>
      </c>
      <c r="M96" s="100">
        <v>21508.11524946001</v>
      </c>
      <c r="N96" s="100">
        <v>21.041951738006318</v>
      </c>
      <c r="O96" s="100">
        <v>17321.734670726801</v>
      </c>
      <c r="P96" s="100">
        <v>29</v>
      </c>
      <c r="Q96" s="100">
        <v>23872.799999999999</v>
      </c>
      <c r="R96" s="100">
        <v>28.824991835569847</v>
      </c>
      <c r="S96" s="100">
        <v>23728.733279041095</v>
      </c>
      <c r="T96" s="100">
        <v>24.737151926932501</v>
      </c>
      <c r="U96" s="100">
        <v>20363.623466250832</v>
      </c>
      <c r="V96" s="100">
        <v>34.046495076379244</v>
      </c>
      <c r="W96" s="100">
        <v>28027.074746875391</v>
      </c>
      <c r="X96" s="100">
        <v>18.706205681960864</v>
      </c>
      <c r="Y96" s="100">
        <v>15398.948517390181</v>
      </c>
      <c r="Z96" s="100">
        <v>25</v>
      </c>
      <c r="AA96" s="100">
        <v>20580</v>
      </c>
      <c r="AB96" s="100">
        <v>30</v>
      </c>
      <c r="AC96" s="100">
        <v>24695.999999999996</v>
      </c>
      <c r="AD96" s="100">
        <v>26.766235855985279</v>
      </c>
      <c r="AE96" s="100">
        <v>22033.965356647081</v>
      </c>
      <c r="AF96" s="100">
        <v>29.649392877102066</v>
      </c>
      <c r="AG96" s="100">
        <v>24407.380216430418</v>
      </c>
      <c r="AH96" s="100">
        <v>28.681186618687693</v>
      </c>
      <c r="AI96" s="100">
        <v>23610.352824503709</v>
      </c>
      <c r="AJ96" s="100">
        <v>25</v>
      </c>
      <c r="AK96" s="100">
        <v>20580</v>
      </c>
      <c r="AL96" s="100">
        <v>31</v>
      </c>
      <c r="AM96" s="100">
        <v>25519.199999999997</v>
      </c>
      <c r="AN96" s="100">
        <v>20.623725139032896</v>
      </c>
      <c r="AO96" s="100">
        <v>16977.450534451877</v>
      </c>
      <c r="AP96" s="100">
        <v>24</v>
      </c>
      <c r="AQ96" s="100">
        <v>19756.8</v>
      </c>
      <c r="AR96" s="100">
        <v>16</v>
      </c>
      <c r="AS96" s="100">
        <v>13171.199999999999</v>
      </c>
      <c r="AT96" s="100">
        <v>29.559688452708045</v>
      </c>
      <c r="AU96" s="100">
        <v>24333.53553426926</v>
      </c>
      <c r="AV96" s="100">
        <v>17.706616709183674</v>
      </c>
      <c r="AW96" s="100">
        <v>14576.086874999999</v>
      </c>
      <c r="AX96" s="100">
        <v>18.688601946889872</v>
      </c>
      <c r="AY96" s="100">
        <v>15384.457122679742</v>
      </c>
      <c r="AZ96" s="100">
        <v>24.73553152091575</v>
      </c>
      <c r="BA96" s="100">
        <v>20362.289548017845</v>
      </c>
      <c r="BB96" s="100">
        <v>30</v>
      </c>
      <c r="BC96" s="100">
        <v>24695.999999999996</v>
      </c>
      <c r="BD96" s="100">
        <v>26</v>
      </c>
      <c r="BE96" s="100">
        <v>21403.199999999997</v>
      </c>
      <c r="BF96" s="100">
        <v>19.577179666689435</v>
      </c>
      <c r="BG96" s="100">
        <v>16115.934301618741</v>
      </c>
      <c r="BH96" s="100">
        <v>23.435104600675409</v>
      </c>
      <c r="BI96" s="100">
        <v>19291.778107275994</v>
      </c>
      <c r="BJ96" s="100">
        <v>32.720363504478136</v>
      </c>
      <c r="BK96" s="100">
        <v>26935.403236886399</v>
      </c>
      <c r="BL96" s="100">
        <v>34.466129795810389</v>
      </c>
      <c r="BM96" s="100">
        <v>28372.518047911111</v>
      </c>
      <c r="BN96" s="100">
        <v>20.063475546305931</v>
      </c>
      <c r="BO96" s="100">
        <v>16516.253069719041</v>
      </c>
      <c r="BP96" s="100">
        <v>26.47530864197531</v>
      </c>
      <c r="BQ96" s="100">
        <v>21794.474074074074</v>
      </c>
      <c r="BR96" s="100">
        <v>21.704429538010181</v>
      </c>
      <c r="BS96" s="100">
        <v>17867.086395689981</v>
      </c>
      <c r="BT96" s="100">
        <v>31.832694987345178</v>
      </c>
      <c r="BU96" s="100">
        <v>26204.674513582548</v>
      </c>
      <c r="BV96" s="100">
        <v>20</v>
      </c>
      <c r="BW96" s="100">
        <v>16464</v>
      </c>
      <c r="BX96" s="100">
        <v>32.254024993565729</v>
      </c>
      <c r="BY96" s="100">
        <v>26551.513374703307</v>
      </c>
      <c r="BZ96" s="100">
        <v>29</v>
      </c>
      <c r="CA96" s="100">
        <v>23872.799999999999</v>
      </c>
      <c r="CB96" s="100">
        <v>24.556132656693531</v>
      </c>
      <c r="CC96" s="100">
        <v>20214.608402990114</v>
      </c>
      <c r="CD96" s="100">
        <v>19.503626095777378</v>
      </c>
      <c r="CE96" s="100">
        <v>16055.385002043937</v>
      </c>
      <c r="CF96" s="100">
        <v>20.647629082616966</v>
      </c>
      <c r="CG96" s="100">
        <v>16997.128260810285</v>
      </c>
      <c r="CH96" s="100">
        <v>19.038592752839374</v>
      </c>
      <c r="CI96" s="100">
        <v>15672.569554137372</v>
      </c>
      <c r="CJ96" s="100">
        <v>28.56458613810792</v>
      </c>
      <c r="CK96" s="100">
        <v>23514.367308890436</v>
      </c>
      <c r="CL96" s="100">
        <v>18.517537293265594</v>
      </c>
      <c r="CM96" s="100">
        <v>15243.636699816236</v>
      </c>
      <c r="CN96" s="100">
        <v>24.545999999999999</v>
      </c>
      <c r="CO96" s="100">
        <v>20206.267199999998</v>
      </c>
      <c r="CP96" s="100">
        <v>31.049771997621878</v>
      </c>
      <c r="CQ96" s="100">
        <v>25560.172308442328</v>
      </c>
      <c r="CR96" s="100">
        <v>36.365979430988084</v>
      </c>
      <c r="CS96" s="100">
        <v>29936.474267589387</v>
      </c>
      <c r="CT96" s="100">
        <v>22.635720844811754</v>
      </c>
      <c r="CU96" s="100">
        <v>18633.725399449035</v>
      </c>
    </row>
    <row r="97" spans="2:99">
      <c r="C97" s="99" t="s">
        <v>263</v>
      </c>
      <c r="D97" s="100">
        <v>9.466606048353098</v>
      </c>
      <c r="E97" s="100">
        <v>17312.529141228144</v>
      </c>
      <c r="F97" s="100">
        <v>8.7008367034170391</v>
      </c>
      <c r="G97" s="100">
        <v>15912.090163209081</v>
      </c>
      <c r="H97" s="100">
        <v>11.992288324132268</v>
      </c>
      <c r="I97" s="100">
        <v>21931.496887173093</v>
      </c>
      <c r="J97" s="100">
        <v>18.83816145121023</v>
      </c>
      <c r="K97" s="100">
        <v>34451.229661973266</v>
      </c>
      <c r="L97" s="100">
        <v>20.857533995428671</v>
      </c>
      <c r="M97" s="100">
        <v>38144.258170839952</v>
      </c>
      <c r="N97" s="100">
        <v>20.041951738006318</v>
      </c>
      <c r="O97" s="100">
        <v>36652.721338465955</v>
      </c>
      <c r="P97" s="100">
        <v>30</v>
      </c>
      <c r="Q97" s="100">
        <v>54864</v>
      </c>
      <c r="R97" s="100">
        <v>27.72793397256163</v>
      </c>
      <c r="S97" s="100">
        <v>50708.84564902071</v>
      </c>
      <c r="T97" s="100">
        <v>21.696199042102918</v>
      </c>
      <c r="U97" s="100">
        <v>39678.008808197817</v>
      </c>
      <c r="V97" s="100">
        <v>30.049401018652947</v>
      </c>
      <c r="W97" s="100">
        <v>54954.344582912512</v>
      </c>
      <c r="X97" s="100">
        <v>16.612044924366081</v>
      </c>
      <c r="Y97" s="100">
        <v>30380.107757680689</v>
      </c>
      <c r="Z97" s="100">
        <v>23</v>
      </c>
      <c r="AA97" s="100">
        <v>42062.400000000001</v>
      </c>
      <c r="AB97" s="100">
        <v>24</v>
      </c>
      <c r="AC97" s="100">
        <v>43891.199999999997</v>
      </c>
      <c r="AD97" s="100">
        <v>27.676090461163483</v>
      </c>
      <c r="AE97" s="100">
        <v>50614.034235375773</v>
      </c>
      <c r="AF97" s="100">
        <v>26.606100018628595</v>
      </c>
      <c r="AG97" s="100">
        <v>48657.235714067974</v>
      </c>
      <c r="AH97" s="100">
        <v>23.544949294950158</v>
      </c>
      <c r="AI97" s="100">
        <v>43059.003270604844</v>
      </c>
      <c r="AJ97" s="100">
        <v>22.802512396694215</v>
      </c>
      <c r="AK97" s="100">
        <v>41701.23467107438</v>
      </c>
      <c r="AL97" s="100">
        <v>27</v>
      </c>
      <c r="AM97" s="100">
        <v>49377.599999999999</v>
      </c>
      <c r="AN97" s="100">
        <v>20.623725139032896</v>
      </c>
      <c r="AO97" s="100">
        <v>37716.668534263357</v>
      </c>
      <c r="AP97" s="100">
        <v>23</v>
      </c>
      <c r="AQ97" s="100">
        <v>42062.400000000001</v>
      </c>
      <c r="AR97" s="100">
        <v>16</v>
      </c>
      <c r="AS97" s="100">
        <v>29260.799999999999</v>
      </c>
      <c r="AT97" s="100">
        <v>29.559688452708045</v>
      </c>
      <c r="AU97" s="100">
        <v>54058.75824231247</v>
      </c>
      <c r="AV97" s="100">
        <v>18.665051020408164</v>
      </c>
      <c r="AW97" s="100">
        <v>34134.645306122453</v>
      </c>
      <c r="AX97" s="100">
        <v>20.642695150430548</v>
      </c>
      <c r="AY97" s="100">
        <v>37751.360891107382</v>
      </c>
      <c r="AZ97" s="100">
        <v>18.73553152091575</v>
      </c>
      <c r="BA97" s="100">
        <v>34263.540045450725</v>
      </c>
      <c r="BB97" s="100">
        <v>29</v>
      </c>
      <c r="BC97" s="100">
        <v>53035.199999999997</v>
      </c>
      <c r="BD97" s="100">
        <v>26</v>
      </c>
      <c r="BE97" s="100">
        <v>47548.799999999996</v>
      </c>
      <c r="BF97" s="100">
        <v>17.577179666689435</v>
      </c>
      <c r="BG97" s="100">
        <v>32145.146174441637</v>
      </c>
      <c r="BH97" s="100">
        <v>21.435104600675409</v>
      </c>
      <c r="BI97" s="100">
        <v>39200.519293715188</v>
      </c>
      <c r="BJ97" s="100">
        <v>26.800403893864598</v>
      </c>
      <c r="BK97" s="100">
        <v>49012.578641099572</v>
      </c>
      <c r="BL97" s="100">
        <v>30.466129795810389</v>
      </c>
      <c r="BM97" s="100">
        <v>55716.458170578037</v>
      </c>
      <c r="BN97" s="100">
        <v>19.05395421436004</v>
      </c>
      <c r="BO97" s="100">
        <v>34845.871467221637</v>
      </c>
      <c r="BP97" s="100">
        <v>22.427777777777777</v>
      </c>
      <c r="BQ97" s="100">
        <v>41015.919999999998</v>
      </c>
      <c r="BR97" s="100">
        <v>18.621555474714864</v>
      </c>
      <c r="BS97" s="100">
        <v>34055.100652158544</v>
      </c>
      <c r="BT97" s="100">
        <v>28.832694987345178</v>
      </c>
      <c r="BU97" s="100">
        <v>52729.232592856861</v>
      </c>
      <c r="BV97" s="100">
        <v>19</v>
      </c>
      <c r="BW97" s="100">
        <v>34747.199999999997</v>
      </c>
      <c r="BX97" s="100">
        <v>34.211687494638106</v>
      </c>
      <c r="BY97" s="100">
        <v>62566.33409019417</v>
      </c>
      <c r="BZ97" s="100">
        <v>31</v>
      </c>
      <c r="CA97" s="100">
        <v>56692.799999999996</v>
      </c>
      <c r="CB97" s="100">
        <v>23.556132656693531</v>
      </c>
      <c r="CC97" s="100">
        <v>43079.455402561129</v>
      </c>
      <c r="CD97" s="100">
        <v>19.461657254462597</v>
      </c>
      <c r="CE97" s="100">
        <v>35591.478786961197</v>
      </c>
      <c r="CF97" s="100">
        <v>20.561278538268038</v>
      </c>
      <c r="CG97" s="100">
        <v>37602.466190784588</v>
      </c>
      <c r="CH97" s="100">
        <v>16.038592752839374</v>
      </c>
      <c r="CI97" s="100">
        <v>29331.378426392646</v>
      </c>
      <c r="CJ97" s="100">
        <v>30.423439603580938</v>
      </c>
      <c r="CK97" s="100">
        <v>55638.38634702882</v>
      </c>
      <c r="CL97" s="100">
        <v>17.611634982950246</v>
      </c>
      <c r="CM97" s="100">
        <v>32208.158056819408</v>
      </c>
      <c r="CN97" s="100">
        <v>22.504000000000001</v>
      </c>
      <c r="CO97" s="100">
        <v>41155.315200000005</v>
      </c>
      <c r="CP97" s="100">
        <v>28.053327140309158</v>
      </c>
      <c r="CQ97" s="100">
        <v>51303.924674197384</v>
      </c>
      <c r="CR97" s="100">
        <v>29.332708573625528</v>
      </c>
      <c r="CS97" s="100">
        <v>53643.657439446361</v>
      </c>
      <c r="CT97" s="100">
        <v>20.590312213039486</v>
      </c>
      <c r="CU97" s="100">
        <v>37655.562975206609</v>
      </c>
    </row>
    <row r="98" spans="2:99">
      <c r="C98" s="99" t="s">
        <v>264</v>
      </c>
      <c r="D98" s="100">
        <v>10.023465227667987</v>
      </c>
      <c r="E98" s="100">
        <v>12665.650661681268</v>
      </c>
      <c r="F98" s="100">
        <v>9.88731443570118</v>
      </c>
      <c r="G98" s="100">
        <v>12493.61052095201</v>
      </c>
      <c r="H98" s="100">
        <v>13.7323069673281</v>
      </c>
      <c r="I98" s="100">
        <v>17352.143083915784</v>
      </c>
      <c r="J98" s="100">
        <v>21.18886878629246</v>
      </c>
      <c r="K98" s="100">
        <v>26774.254598359152</v>
      </c>
      <c r="L98" s="100">
        <v>21.577208702093174</v>
      </c>
      <c r="M98" s="100">
        <v>27264.960915964934</v>
      </c>
      <c r="N98" s="100">
        <v>23.045447716173513</v>
      </c>
      <c r="O98" s="100">
        <v>29120.227734156848</v>
      </c>
      <c r="P98" s="100">
        <v>26</v>
      </c>
      <c r="Q98" s="100">
        <v>32853.599999999999</v>
      </c>
      <c r="R98" s="100">
        <v>29.824991835569847</v>
      </c>
      <c r="S98" s="100">
        <v>37686.859683426053</v>
      </c>
      <c r="T98" s="100">
        <v>23.655246157273336</v>
      </c>
      <c r="U98" s="100">
        <v>29890.769044330584</v>
      </c>
      <c r="V98" s="100">
        <v>30.05230696092665</v>
      </c>
      <c r="W98" s="100">
        <v>37974.09507582691</v>
      </c>
      <c r="X98" s="100">
        <v>19.564964545568692</v>
      </c>
      <c r="Y98" s="100">
        <v>24722.289199780596</v>
      </c>
      <c r="Z98" s="100">
        <v>25</v>
      </c>
      <c r="AA98" s="100">
        <v>31589.999999999996</v>
      </c>
      <c r="AB98" s="100">
        <v>28</v>
      </c>
      <c r="AC98" s="100">
        <v>35380.799999999996</v>
      </c>
      <c r="AD98" s="100">
        <v>26.766235855985279</v>
      </c>
      <c r="AE98" s="100">
        <v>33821.815627622993</v>
      </c>
      <c r="AF98" s="100">
        <v>25.649392877102066</v>
      </c>
      <c r="AG98" s="100">
        <v>32410.572839506167</v>
      </c>
      <c r="AH98" s="100">
        <v>26.635774177441849</v>
      </c>
      <c r="AI98" s="100">
        <v>33656.964250615521</v>
      </c>
      <c r="AJ98" s="100">
        <v>24.896925619834711</v>
      </c>
      <c r="AK98" s="100">
        <v>31459.755213223139</v>
      </c>
      <c r="AL98" s="100">
        <v>34</v>
      </c>
      <c r="AM98" s="100">
        <v>42962.399999999994</v>
      </c>
      <c r="AN98" s="100">
        <v>21.623725139032896</v>
      </c>
      <c r="AO98" s="100">
        <v>27323.739085681966</v>
      </c>
      <c r="AP98" s="100">
        <v>24</v>
      </c>
      <c r="AQ98" s="100">
        <v>30326.399999999998</v>
      </c>
      <c r="AR98" s="100">
        <v>16</v>
      </c>
      <c r="AS98" s="100">
        <v>20217.599999999999</v>
      </c>
      <c r="AT98" s="100">
        <v>30.652969861492718</v>
      </c>
      <c r="AU98" s="100">
        <v>38733.092716982195</v>
      </c>
      <c r="AV98" s="100">
        <v>17.748182397959184</v>
      </c>
      <c r="AW98" s="100">
        <v>22426.603278061222</v>
      </c>
      <c r="AX98" s="100">
        <v>18.734508743349195</v>
      </c>
      <c r="AY98" s="100">
        <v>23672.925248096042</v>
      </c>
      <c r="AZ98" s="100">
        <v>21.778798080969615</v>
      </c>
      <c r="BA98" s="100">
        <v>27519.689255113204</v>
      </c>
      <c r="BB98" s="100">
        <v>33</v>
      </c>
      <c r="BC98" s="100">
        <v>41698.799999999996</v>
      </c>
      <c r="BD98" s="100">
        <v>27</v>
      </c>
      <c r="BE98" s="100">
        <v>34117.199999999997</v>
      </c>
      <c r="BF98" s="100">
        <v>22.577179666689435</v>
      </c>
      <c r="BG98" s="100">
        <v>28528.524226828769</v>
      </c>
      <c r="BH98" s="100">
        <v>20.391594140607868</v>
      </c>
      <c r="BI98" s="100">
        <v>25766.818356072101</v>
      </c>
      <c r="BJ98" s="100">
        <v>32.760383699171364</v>
      </c>
      <c r="BK98" s="100">
        <v>41396.020842272934</v>
      </c>
      <c r="BL98" s="100">
        <v>34.466129795810389</v>
      </c>
      <c r="BM98" s="100">
        <v>43551.401609986002</v>
      </c>
      <c r="BN98" s="100">
        <v>21.060301768990634</v>
      </c>
      <c r="BO98" s="100">
        <v>26611.797315296564</v>
      </c>
      <c r="BP98" s="100">
        <v>26.52283950617284</v>
      </c>
      <c r="BQ98" s="100">
        <v>33514.259999999995</v>
      </c>
      <c r="BR98" s="100">
        <v>17.745866569657839</v>
      </c>
      <c r="BS98" s="100">
        <v>22423.676997419643</v>
      </c>
      <c r="BT98" s="100">
        <v>29.881677045424304</v>
      </c>
      <c r="BU98" s="100">
        <v>37758.487114598145</v>
      </c>
      <c r="BV98" s="100">
        <v>19</v>
      </c>
      <c r="BW98" s="100">
        <v>24008.399999999998</v>
      </c>
      <c r="BX98" s="100">
        <v>31.232856244101917</v>
      </c>
      <c r="BY98" s="100">
        <v>39465.837150047177</v>
      </c>
      <c r="BZ98" s="100">
        <v>31</v>
      </c>
      <c r="CA98" s="100">
        <v>39171.599999999999</v>
      </c>
      <c r="CB98" s="100">
        <v>22.509788268635738</v>
      </c>
      <c r="CC98" s="100">
        <v>28443.368456248118</v>
      </c>
      <c r="CD98" s="100">
        <v>19.461657254462597</v>
      </c>
      <c r="CE98" s="100">
        <v>24591.750106738935</v>
      </c>
      <c r="CF98" s="100">
        <v>20.690804354791428</v>
      </c>
      <c r="CG98" s="100">
        <v>26144.900382714448</v>
      </c>
      <c r="CH98" s="100">
        <v>20.041004799891834</v>
      </c>
      <c r="CI98" s="100">
        <v>25323.81366514332</v>
      </c>
      <c r="CJ98" s="100">
        <v>27.517537293265594</v>
      </c>
      <c r="CK98" s="100">
        <v>34771.160123770402</v>
      </c>
      <c r="CL98" s="100">
        <v>19.611634982950246</v>
      </c>
      <c r="CM98" s="100">
        <v>24781.261964455931</v>
      </c>
      <c r="CN98" s="100">
        <v>21.545999999999999</v>
      </c>
      <c r="CO98" s="100">
        <v>27225.525599999997</v>
      </c>
      <c r="CP98" s="100">
        <v>29.049771997621878</v>
      </c>
      <c r="CQ98" s="100">
        <v>36707.291896195005</v>
      </c>
      <c r="CR98" s="100">
        <v>32.332708573625531</v>
      </c>
      <c r="CS98" s="100">
        <v>40855.610553633218</v>
      </c>
      <c r="CT98" s="100">
        <v>19.681129476584022</v>
      </c>
      <c r="CU98" s="100">
        <v>24869.075206611567</v>
      </c>
    </row>
    <row r="99" spans="2:99">
      <c r="C99" s="99" t="s">
        <v>265</v>
      </c>
      <c r="D99" s="100">
        <v>7.2391693310935459</v>
      </c>
      <c r="E99" s="100">
        <v>39682.23060532238</v>
      </c>
      <c r="F99" s="100">
        <v>6.7233738162768022</v>
      </c>
      <c r="G99" s="100">
        <v>36854.845911302917</v>
      </c>
      <c r="H99" s="100">
        <v>10.398821878357028</v>
      </c>
      <c r="I99" s="100">
        <v>57002.182008401876</v>
      </c>
      <c r="J99" s="100">
        <v>13.37484618305324</v>
      </c>
      <c r="K99" s="100">
        <v>73315.556837024633</v>
      </c>
      <c r="L99" s="100">
        <v>15.454939279699056</v>
      </c>
      <c r="M99" s="100">
        <v>84717.795155598345</v>
      </c>
      <c r="N99" s="100">
        <v>16.031463803504739</v>
      </c>
      <c r="O99" s="100">
        <v>87878.071985291564</v>
      </c>
      <c r="P99" s="100">
        <v>20</v>
      </c>
      <c r="Q99" s="100">
        <v>109631.99999999999</v>
      </c>
      <c r="R99" s="100">
        <v>18.630876109553412</v>
      </c>
      <c r="S99" s="100">
        <v>102127.01048212798</v>
      </c>
      <c r="T99" s="100">
        <v>17.532387502784584</v>
      </c>
      <c r="U99" s="100">
        <v>96105.535335263965</v>
      </c>
      <c r="V99" s="100">
        <v>21.037777249558136</v>
      </c>
      <c r="W99" s="100">
        <v>115320.67977117786</v>
      </c>
      <c r="X99" s="100">
        <v>13.423723409176519</v>
      </c>
      <c r="Y99" s="100">
        <v>73583.482239742007</v>
      </c>
      <c r="Z99" s="100">
        <v>17</v>
      </c>
      <c r="AA99" s="100">
        <v>93187.199999999997</v>
      </c>
      <c r="AB99" s="100">
        <v>18</v>
      </c>
      <c r="AC99" s="100">
        <v>98668.799999999988</v>
      </c>
      <c r="AD99" s="100">
        <v>21.495799671519887</v>
      </c>
      <c r="AE99" s="100">
        <v>117831.3754794034</v>
      </c>
      <c r="AF99" s="100">
        <v>17.476221443208182</v>
      </c>
      <c r="AG99" s="100">
        <v>95797.655463089963</v>
      </c>
      <c r="AH99" s="100">
        <v>17.454124412458462</v>
      </c>
      <c r="AI99" s="100">
        <v>95676.528379332303</v>
      </c>
      <c r="AJ99" s="100">
        <v>16</v>
      </c>
      <c r="AK99" s="100">
        <v>87705.599999999991</v>
      </c>
      <c r="AL99" s="100">
        <v>23.608284444444443</v>
      </c>
      <c r="AM99" s="100">
        <v>129411.17201066665</v>
      </c>
      <c r="AN99" s="100">
        <v>16.445517956452068</v>
      </c>
      <c r="AO99" s="100">
        <v>90147.751230087655</v>
      </c>
      <c r="AP99" s="100">
        <v>17</v>
      </c>
      <c r="AQ99" s="100">
        <v>93187.199999999997</v>
      </c>
      <c r="AR99" s="100">
        <v>11</v>
      </c>
      <c r="AS99" s="100">
        <v>60297.599999999991</v>
      </c>
      <c r="AT99" s="100">
        <v>21.419766339531034</v>
      </c>
      <c r="AU99" s="100">
        <v>117414.5911667733</v>
      </c>
      <c r="AV99" s="100">
        <v>12.581919642857143</v>
      </c>
      <c r="AW99" s="100">
        <v>68969.05071428571</v>
      </c>
      <c r="AX99" s="100">
        <v>14.504974761052573</v>
      </c>
      <c r="AY99" s="100">
        <v>79510.469650185769</v>
      </c>
      <c r="AZ99" s="100">
        <v>16.562465280700277</v>
      </c>
      <c r="BA99" s="100">
        <v>90788.809682686624</v>
      </c>
      <c r="BB99" s="100">
        <v>24</v>
      </c>
      <c r="BC99" s="100">
        <v>131558.39999999999</v>
      </c>
      <c r="BD99" s="100">
        <v>17</v>
      </c>
      <c r="BE99" s="100">
        <v>93187.199999999997</v>
      </c>
      <c r="BF99" s="100">
        <v>14.399585923092685</v>
      </c>
      <c r="BG99" s="100">
        <v>78932.770196024852</v>
      </c>
      <c r="BH99" s="100">
        <v>14.304573220472786</v>
      </c>
      <c r="BI99" s="100">
        <v>78411.948565343613</v>
      </c>
      <c r="BJ99" s="100">
        <v>19.640323115091679</v>
      </c>
      <c r="BK99" s="100">
        <v>107660.39518768653</v>
      </c>
      <c r="BL99" s="100">
        <v>20.339003487862101</v>
      </c>
      <c r="BM99" s="100">
        <v>111490.28151906488</v>
      </c>
      <c r="BN99" s="100">
        <v>14.047606659729448</v>
      </c>
      <c r="BO99" s="100">
        <v>77003.360665972941</v>
      </c>
      <c r="BP99" s="100">
        <v>16.380246913580248</v>
      </c>
      <c r="BQ99" s="100">
        <v>89789.96148148147</v>
      </c>
      <c r="BR99" s="100">
        <v>15.53868141141955</v>
      </c>
      <c r="BS99" s="100">
        <v>85176.836024837394</v>
      </c>
      <c r="BT99" s="100">
        <v>20.587784696949537</v>
      </c>
      <c r="BU99" s="100">
        <v>112854.00059479858</v>
      </c>
      <c r="BV99" s="100">
        <v>13</v>
      </c>
      <c r="BW99" s="100">
        <v>71260.799999999988</v>
      </c>
      <c r="BX99" s="100">
        <v>21</v>
      </c>
      <c r="BY99" s="100">
        <v>115113.59999999999</v>
      </c>
      <c r="BZ99" s="100">
        <v>21</v>
      </c>
      <c r="CA99" s="100">
        <v>115113.59999999999</v>
      </c>
      <c r="CB99" s="100">
        <v>17.417099492520148</v>
      </c>
      <c r="CC99" s="100">
        <v>95473.572578198437</v>
      </c>
      <c r="CD99" s="100">
        <v>14.377719571833033</v>
      </c>
      <c r="CE99" s="100">
        <v>78812.907604959953</v>
      </c>
      <c r="CF99" s="100">
        <v>13.474927993919108</v>
      </c>
      <c r="CG99" s="100">
        <v>73864.165291466968</v>
      </c>
      <c r="CH99" s="100">
        <v>13.031356611681991</v>
      </c>
      <c r="CI99" s="100">
        <v>71432.684402596002</v>
      </c>
      <c r="CJ99" s="100">
        <v>22.376390758738612</v>
      </c>
      <c r="CK99" s="100">
        <v>122658.42358310157</v>
      </c>
      <c r="CL99" s="100">
        <v>13.376390758738612</v>
      </c>
      <c r="CM99" s="100">
        <v>73324.023583101574</v>
      </c>
      <c r="CN99" s="100">
        <v>17.420000000000002</v>
      </c>
      <c r="CO99" s="100">
        <v>95489.471999999994</v>
      </c>
      <c r="CP99" s="100">
        <v>18.035551426872772</v>
      </c>
      <c r="CQ99" s="100">
        <v>98863.678701545781</v>
      </c>
      <c r="CR99" s="100">
        <v>23.23289600153787</v>
      </c>
      <c r="CS99" s="100">
        <v>127353.44272202998</v>
      </c>
      <c r="CT99" s="100">
        <v>13.45408631772268</v>
      </c>
      <c r="CU99" s="100">
        <v>73749.919559228641</v>
      </c>
    </row>
    <row r="100" spans="2:99">
      <c r="C100" s="99" t="s">
        <v>266</v>
      </c>
      <c r="D100" s="100">
        <v>10.023465227667987</v>
      </c>
      <c r="E100" s="100">
        <v>16262.069985368542</v>
      </c>
      <c r="F100" s="100">
        <v>10.282807013129228</v>
      </c>
      <c r="G100" s="100">
        <v>16682.826098100857</v>
      </c>
      <c r="H100" s="100">
        <v>13.690390135876992</v>
      </c>
      <c r="I100" s="100">
        <v>22211.288956446831</v>
      </c>
      <c r="J100" s="100">
        <v>21.123863245187778</v>
      </c>
      <c r="K100" s="100">
        <v>34271.355728992647</v>
      </c>
      <c r="L100" s="100">
        <v>23.902083626213084</v>
      </c>
      <c r="M100" s="100">
        <v>38778.740475168102</v>
      </c>
      <c r="N100" s="100">
        <v>20.041951738006318</v>
      </c>
      <c r="O100" s="100">
        <v>32516.062499741449</v>
      </c>
      <c r="P100" s="100">
        <v>30</v>
      </c>
      <c r="Q100" s="100">
        <v>48671.999999999993</v>
      </c>
      <c r="R100" s="100">
        <v>26.679405041057521</v>
      </c>
      <c r="S100" s="100">
        <v>43284.666738611719</v>
      </c>
      <c r="T100" s="100">
        <v>24.614293272443753</v>
      </c>
      <c r="U100" s="100">
        <v>39934.22940521274</v>
      </c>
      <c r="V100" s="100">
        <v>29.043589134105542</v>
      </c>
      <c r="W100" s="100">
        <v>47120.319011172825</v>
      </c>
      <c r="X100" s="100">
        <v>15.612044924366083</v>
      </c>
      <c r="Y100" s="100">
        <v>25328.981685291532</v>
      </c>
      <c r="Z100" s="100">
        <v>24</v>
      </c>
      <c r="AA100" s="100">
        <v>38937.599999999999</v>
      </c>
      <c r="AB100" s="100">
        <v>27</v>
      </c>
      <c r="AC100" s="100">
        <v>43804.799999999996</v>
      </c>
      <c r="AD100" s="100">
        <v>24.766235855985279</v>
      </c>
      <c r="AE100" s="100">
        <v>40180.741052750513</v>
      </c>
      <c r="AF100" s="100">
        <v>26.606100018628595</v>
      </c>
      <c r="AG100" s="100">
        <v>43165.736670223028</v>
      </c>
      <c r="AH100" s="100">
        <v>23.590361736196002</v>
      </c>
      <c r="AI100" s="100">
        <v>38273.002880804386</v>
      </c>
      <c r="AJ100" s="100">
        <v>22.802512396694215</v>
      </c>
      <c r="AK100" s="100">
        <v>36994.796112396689</v>
      </c>
      <c r="AL100" s="100">
        <v>28.84224</v>
      </c>
      <c r="AM100" s="100">
        <v>46793.650175999996</v>
      </c>
      <c r="AN100" s="100">
        <v>22.623725139032896</v>
      </c>
      <c r="AO100" s="100">
        <v>36704.731665566964</v>
      </c>
      <c r="AP100" s="100">
        <v>22</v>
      </c>
      <c r="AQ100" s="100">
        <v>35692.799999999996</v>
      </c>
      <c r="AR100" s="100">
        <v>17</v>
      </c>
      <c r="AS100" s="100">
        <v>27580.799999999999</v>
      </c>
      <c r="AT100" s="100">
        <v>28.559688452708045</v>
      </c>
      <c r="AU100" s="100">
        <v>46335.238545673528</v>
      </c>
      <c r="AV100" s="100">
        <v>18.706616709183674</v>
      </c>
      <c r="AW100" s="100">
        <v>30349.61494897959</v>
      </c>
      <c r="AX100" s="100">
        <v>18.688601946889872</v>
      </c>
      <c r="AY100" s="100">
        <v>30320.387798634125</v>
      </c>
      <c r="AZ100" s="100">
        <v>22.778798080969615</v>
      </c>
      <c r="BA100" s="100">
        <v>36956.322006565104</v>
      </c>
      <c r="BB100" s="100">
        <v>28</v>
      </c>
      <c r="BC100" s="100">
        <v>45427.199999999997</v>
      </c>
      <c r="BD100" s="100">
        <v>24</v>
      </c>
      <c r="BE100" s="100">
        <v>38937.599999999999</v>
      </c>
      <c r="BF100" s="100">
        <v>18.577179666689435</v>
      </c>
      <c r="BG100" s="100">
        <v>30139.616291236936</v>
      </c>
      <c r="BH100" s="100">
        <v>22.391594140607868</v>
      </c>
      <c r="BI100" s="100">
        <v>36328.122333722204</v>
      </c>
      <c r="BJ100" s="100">
        <v>30.800403893864598</v>
      </c>
      <c r="BK100" s="100">
        <v>49970.575277405922</v>
      </c>
      <c r="BL100" s="100">
        <v>29.508505231793151</v>
      </c>
      <c r="BM100" s="100">
        <v>47874.598888061206</v>
      </c>
      <c r="BN100" s="100">
        <v>21.060301768990634</v>
      </c>
      <c r="BO100" s="100">
        <v>34168.233590010401</v>
      </c>
      <c r="BP100" s="100">
        <v>26.47530864197531</v>
      </c>
      <c r="BQ100" s="100">
        <v>42953.54074074074</v>
      </c>
      <c r="BR100" s="100">
        <v>17.621555474714864</v>
      </c>
      <c r="BS100" s="100">
        <v>28589.211602177391</v>
      </c>
      <c r="BT100" s="100">
        <v>27.783712929266049</v>
      </c>
      <c r="BU100" s="100">
        <v>45076.295856441233</v>
      </c>
      <c r="BV100" s="100">
        <v>18</v>
      </c>
      <c r="BW100" s="100">
        <v>29203.199999999997</v>
      </c>
      <c r="BX100" s="100">
        <v>29.232856244101917</v>
      </c>
      <c r="BY100" s="100">
        <v>47427.385970430943</v>
      </c>
      <c r="BZ100" s="100">
        <v>27</v>
      </c>
      <c r="CA100" s="100">
        <v>43804.799999999996</v>
      </c>
      <c r="CB100" s="100">
        <v>23.556132656693531</v>
      </c>
      <c r="CC100" s="100">
        <v>38217.469622219585</v>
      </c>
      <c r="CD100" s="100">
        <v>19.419688413147814</v>
      </c>
      <c r="CE100" s="100">
        <v>31506.50248149101</v>
      </c>
      <c r="CF100" s="100">
        <v>20.6044538104425</v>
      </c>
      <c r="CG100" s="100">
        <v>33428.665862061913</v>
      </c>
      <c r="CH100" s="100">
        <v>16.036180705786911</v>
      </c>
      <c r="CI100" s="100">
        <v>26017.099577068682</v>
      </c>
      <c r="CJ100" s="100">
        <v>27.470488448423268</v>
      </c>
      <c r="CK100" s="100">
        <v>44568.120458721904</v>
      </c>
      <c r="CL100" s="100">
        <v>18.611634982950246</v>
      </c>
      <c r="CM100" s="100">
        <v>30195.516596338475</v>
      </c>
      <c r="CN100" s="100">
        <v>22.504000000000001</v>
      </c>
      <c r="CO100" s="100">
        <v>36510.489600000001</v>
      </c>
      <c r="CP100" s="100">
        <v>28.049771997621878</v>
      </c>
      <c r="CQ100" s="100">
        <v>45507.950088941732</v>
      </c>
      <c r="CR100" s="100">
        <v>28.36597943098808</v>
      </c>
      <c r="CS100" s="100">
        <v>46020.96502883506</v>
      </c>
      <c r="CT100" s="100">
        <v>19.635720844811754</v>
      </c>
      <c r="CU100" s="100">
        <v>31856.993498622585</v>
      </c>
    </row>
    <row r="101" spans="2:99">
      <c r="C101" s="99" t="s">
        <v>267</v>
      </c>
      <c r="D101" s="100">
        <v>10.023465227667987</v>
      </c>
      <c r="E101" s="100">
        <v>11931.93300701597</v>
      </c>
      <c r="F101" s="100">
        <v>10.282807013129228</v>
      </c>
      <c r="G101" s="100">
        <v>12240.653468429031</v>
      </c>
      <c r="H101" s="100">
        <v>15.095074127463961</v>
      </c>
      <c r="I101" s="100">
        <v>17969.176241333098</v>
      </c>
      <c r="J101" s="100">
        <v>19.665067590307427</v>
      </c>
      <c r="K101" s="100">
        <v>23409.296459501958</v>
      </c>
      <c r="L101" s="100">
        <v>24.654928493702872</v>
      </c>
      <c r="M101" s="100">
        <v>29349.226878903897</v>
      </c>
      <c r="N101" s="100">
        <v>23.045447716173513</v>
      </c>
      <c r="O101" s="100">
        <v>27433.300961332945</v>
      </c>
      <c r="P101" s="100">
        <v>30</v>
      </c>
      <c r="Q101" s="100">
        <v>35711.999999999993</v>
      </c>
      <c r="R101" s="100">
        <v>29.776462904065738</v>
      </c>
      <c r="S101" s="100">
        <v>35445.901440999849</v>
      </c>
      <c r="T101" s="100">
        <v>22.655246157273336</v>
      </c>
      <c r="U101" s="100">
        <v>26968.805025618174</v>
      </c>
      <c r="V101" s="100">
        <v>34.046495076379244</v>
      </c>
      <c r="W101" s="100">
        <v>40528.947738921845</v>
      </c>
      <c r="X101" s="100">
        <v>16.659125303163474</v>
      </c>
      <c r="Y101" s="100">
        <v>19831.022760885797</v>
      </c>
      <c r="Z101" s="100">
        <v>27</v>
      </c>
      <c r="AA101" s="100">
        <v>32140.799999999996</v>
      </c>
      <c r="AB101" s="100">
        <v>28</v>
      </c>
      <c r="AC101" s="100">
        <v>33331.199999999997</v>
      </c>
      <c r="AD101" s="100">
        <v>25.766235855985279</v>
      </c>
      <c r="AE101" s="100">
        <v>30672.127162964873</v>
      </c>
      <c r="AF101" s="100">
        <v>26.692685735575537</v>
      </c>
      <c r="AG101" s="100">
        <v>31774.973099629115</v>
      </c>
      <c r="AH101" s="100">
        <v>26.590361736196002</v>
      </c>
      <c r="AI101" s="100">
        <v>31653.166610767716</v>
      </c>
      <c r="AJ101" s="100">
        <v>25</v>
      </c>
      <c r="AK101" s="100">
        <v>29759.999999999996</v>
      </c>
      <c r="AL101" s="100">
        <v>30.889031111111112</v>
      </c>
      <c r="AM101" s="100">
        <v>36770.302634666667</v>
      </c>
      <c r="AN101" s="100">
        <v>22.668276934678104</v>
      </c>
      <c r="AO101" s="100">
        <v>26984.316863040811</v>
      </c>
      <c r="AP101" s="100">
        <v>24</v>
      </c>
      <c r="AQ101" s="100">
        <v>28569.599999999999</v>
      </c>
      <c r="AR101" s="100">
        <v>16</v>
      </c>
      <c r="AS101" s="100">
        <v>19046.399999999998</v>
      </c>
      <c r="AT101" s="100">
        <v>29.606329157100379</v>
      </c>
      <c r="AU101" s="100">
        <v>35243.374228612287</v>
      </c>
      <c r="AV101" s="100">
        <v>19.748182397959184</v>
      </c>
      <c r="AW101" s="100">
        <v>23508.236326530608</v>
      </c>
      <c r="AX101" s="100">
        <v>18.688601946889872</v>
      </c>
      <c r="AY101" s="100">
        <v>22246.911757577702</v>
      </c>
      <c r="AZ101" s="100">
        <v>23.73553152091575</v>
      </c>
      <c r="BA101" s="100">
        <v>28254.776722498103</v>
      </c>
      <c r="BB101" s="100">
        <v>32</v>
      </c>
      <c r="BC101" s="100">
        <v>38092.799999999996</v>
      </c>
      <c r="BD101" s="100">
        <v>24</v>
      </c>
      <c r="BE101" s="100">
        <v>28569.599999999999</v>
      </c>
      <c r="BF101" s="100">
        <v>19.665976538487808</v>
      </c>
      <c r="BG101" s="100">
        <v>23410.378471415883</v>
      </c>
      <c r="BH101" s="100">
        <v>22.435104600675409</v>
      </c>
      <c r="BI101" s="100">
        <v>26706.748516644002</v>
      </c>
      <c r="BJ101" s="100">
        <v>32.800403893864598</v>
      </c>
      <c r="BK101" s="100">
        <v>39045.60079525641</v>
      </c>
      <c r="BL101" s="100">
        <v>33.550880667775914</v>
      </c>
      <c r="BM101" s="100">
        <v>39938.968346920446</v>
      </c>
      <c r="BN101" s="100">
        <v>18.057127991675337</v>
      </c>
      <c r="BO101" s="100">
        <v>21495.20516129032</v>
      </c>
      <c r="BP101" s="100">
        <v>26.427777777777777</v>
      </c>
      <c r="BQ101" s="100">
        <v>31459.626666666663</v>
      </c>
      <c r="BR101" s="100">
        <v>18.745866569657839</v>
      </c>
      <c r="BS101" s="100">
        <v>22315.079564520689</v>
      </c>
      <c r="BT101" s="100">
        <v>28.783712929266049</v>
      </c>
      <c r="BU101" s="100">
        <v>34264.131870998302</v>
      </c>
      <c r="BV101" s="100">
        <v>20</v>
      </c>
      <c r="BW101" s="100">
        <v>23807.999999999996</v>
      </c>
      <c r="BX101" s="100">
        <v>30.254024993565729</v>
      </c>
      <c r="BY101" s="100">
        <v>36014.391352340637</v>
      </c>
      <c r="BZ101" s="100">
        <v>30</v>
      </c>
      <c r="CA101" s="100">
        <v>35711.999999999993</v>
      </c>
      <c r="CB101" s="100">
        <v>24.556132656693531</v>
      </c>
      <c r="CC101" s="100">
        <v>29231.620314527976</v>
      </c>
      <c r="CD101" s="100">
        <v>19.503626095777378</v>
      </c>
      <c r="CE101" s="100">
        <v>23217.116504413389</v>
      </c>
      <c r="CF101" s="100">
        <v>20.6044538104425</v>
      </c>
      <c r="CG101" s="100">
        <v>24527.54181595075</v>
      </c>
      <c r="CH101" s="100">
        <v>18.036180705786911</v>
      </c>
      <c r="CI101" s="100">
        <v>21470.269512168736</v>
      </c>
      <c r="CJ101" s="100">
        <v>33.470488448423268</v>
      </c>
      <c r="CK101" s="100">
        <v>39843.269449003055</v>
      </c>
      <c r="CL101" s="100">
        <v>19.56458613810792</v>
      </c>
      <c r="CM101" s="100">
        <v>23289.683338803665</v>
      </c>
      <c r="CN101" s="100">
        <v>23.545999999999999</v>
      </c>
      <c r="CO101" s="100">
        <v>28029.158399999997</v>
      </c>
      <c r="CP101" s="100">
        <v>30.053327140309158</v>
      </c>
      <c r="CQ101" s="100">
        <v>35775.480627824014</v>
      </c>
      <c r="CR101" s="100">
        <v>31.36597943098808</v>
      </c>
      <c r="CS101" s="100">
        <v>37338.061914648206</v>
      </c>
      <c r="CT101" s="100">
        <v>21.635720844811754</v>
      </c>
      <c r="CU101" s="100">
        <v>25755.162093663908</v>
      </c>
    </row>
    <row r="102" spans="2:99">
      <c r="C102" s="99" t="s">
        <v>268</v>
      </c>
      <c r="D102" s="100">
        <v>10.580324406982875</v>
      </c>
      <c r="E102" s="100">
        <v>20517.365090021191</v>
      </c>
      <c r="F102" s="100">
        <v>8.7008367034170391</v>
      </c>
      <c r="G102" s="100">
        <v>16872.662535266321</v>
      </c>
      <c r="H102" s="100">
        <v>11.845422701395105</v>
      </c>
      <c r="I102" s="100">
        <v>22970.643702545385</v>
      </c>
      <c r="J102" s="100">
        <v>20.361962647195263</v>
      </c>
      <c r="K102" s="100">
        <v>39485.917965441047</v>
      </c>
      <c r="L102" s="100">
        <v>20.824363834603389</v>
      </c>
      <c r="M102" s="100">
        <v>40382.606348062887</v>
      </c>
      <c r="N102" s="100">
        <v>21.041951738006318</v>
      </c>
      <c r="O102" s="100">
        <v>40804.552810341847</v>
      </c>
      <c r="P102" s="100">
        <v>27</v>
      </c>
      <c r="Q102" s="100">
        <v>52358.399999999994</v>
      </c>
      <c r="R102" s="100">
        <v>25.776462904065738</v>
      </c>
      <c r="S102" s="100">
        <v>49985.716863564274</v>
      </c>
      <c r="T102" s="100">
        <v>23.696199042102918</v>
      </c>
      <c r="U102" s="100">
        <v>45951.669182445978</v>
      </c>
      <c r="V102" s="100">
        <v>27.043589134105542</v>
      </c>
      <c r="W102" s="100">
        <v>52442.928048857459</v>
      </c>
      <c r="X102" s="100">
        <v>16.612044924366081</v>
      </c>
      <c r="Y102" s="100">
        <v>32214.077517330701</v>
      </c>
      <c r="Z102" s="100">
        <v>25</v>
      </c>
      <c r="AA102" s="100">
        <v>48479.999999999993</v>
      </c>
      <c r="AB102" s="100">
        <v>24</v>
      </c>
      <c r="AC102" s="100">
        <v>46540.799999999996</v>
      </c>
      <c r="AD102" s="100">
        <v>26.721163158574381</v>
      </c>
      <c r="AE102" s="100">
        <v>51817.679597107432</v>
      </c>
      <c r="AF102" s="100">
        <v>23.692685735575537</v>
      </c>
      <c r="AG102" s="100">
        <v>45944.856178428076</v>
      </c>
      <c r="AH102" s="100">
        <v>22.635774177441849</v>
      </c>
      <c r="AI102" s="100">
        <v>43895.293284895233</v>
      </c>
      <c r="AJ102" s="100">
        <v>25.755305785123966</v>
      </c>
      <c r="AK102" s="100">
        <v>49944.688978512393</v>
      </c>
      <c r="AL102" s="100">
        <v>30</v>
      </c>
      <c r="AM102" s="100">
        <v>58175.999999999993</v>
      </c>
      <c r="AN102" s="100">
        <v>22.534621547742482</v>
      </c>
      <c r="AO102" s="100">
        <v>43699.138105382219</v>
      </c>
      <c r="AP102" s="100">
        <v>24</v>
      </c>
      <c r="AQ102" s="100">
        <v>46540.799999999996</v>
      </c>
      <c r="AR102" s="100">
        <v>14</v>
      </c>
      <c r="AS102" s="100">
        <v>27148.799999999996</v>
      </c>
      <c r="AT102" s="100">
        <v>28.606329157100379</v>
      </c>
      <c r="AU102" s="100">
        <v>55473.393501449049</v>
      </c>
      <c r="AV102" s="100">
        <v>16.665051020408164</v>
      </c>
      <c r="AW102" s="100">
        <v>32316.866938775507</v>
      </c>
      <c r="AX102" s="100">
        <v>19.688601946889872</v>
      </c>
      <c r="AY102" s="100">
        <v>38180.136895408832</v>
      </c>
      <c r="AZ102" s="100">
        <v>19.648998400808011</v>
      </c>
      <c r="BA102" s="100">
        <v>38103.337698846895</v>
      </c>
      <c r="BB102" s="100">
        <v>33</v>
      </c>
      <c r="BC102" s="100">
        <v>63993.599999999991</v>
      </c>
      <c r="BD102" s="100">
        <v>22</v>
      </c>
      <c r="BE102" s="100">
        <v>42662.399999999994</v>
      </c>
      <c r="BF102" s="100">
        <v>18.577179666689435</v>
      </c>
      <c r="BG102" s="100">
        <v>36024.866809644147</v>
      </c>
      <c r="BH102" s="100">
        <v>19.348083680540327</v>
      </c>
      <c r="BI102" s="100">
        <v>37519.803873303797</v>
      </c>
      <c r="BJ102" s="100">
        <v>30.640323115091679</v>
      </c>
      <c r="BK102" s="100">
        <v>59417.714584785776</v>
      </c>
      <c r="BL102" s="100">
        <v>31.508505231793151</v>
      </c>
      <c r="BM102" s="100">
        <v>61101.293345493272</v>
      </c>
      <c r="BN102" s="100">
        <v>17.050780437044747</v>
      </c>
      <c r="BO102" s="100">
        <v>33064.873423517172</v>
      </c>
      <c r="BP102" s="100">
        <v>23.427777777777777</v>
      </c>
      <c r="BQ102" s="100">
        <v>45431.14666666666</v>
      </c>
      <c r="BR102" s="100">
        <v>19.704429538010181</v>
      </c>
      <c r="BS102" s="100">
        <v>38210.829760109344</v>
      </c>
      <c r="BT102" s="100">
        <v>26.734730871186922</v>
      </c>
      <c r="BU102" s="100">
        <v>51843.990105405675</v>
      </c>
      <c r="BV102" s="100">
        <v>17</v>
      </c>
      <c r="BW102" s="100">
        <v>32966.399999999994</v>
      </c>
      <c r="BX102" s="100">
        <v>31.254024993565729</v>
      </c>
      <c r="BY102" s="100">
        <v>60607.805267522657</v>
      </c>
      <c r="BZ102" s="100">
        <v>27</v>
      </c>
      <c r="CA102" s="100">
        <v>52358.399999999994</v>
      </c>
      <c r="CB102" s="100">
        <v>22.556132656693531</v>
      </c>
      <c r="CC102" s="100">
        <v>43740.852447860088</v>
      </c>
      <c r="CD102" s="100">
        <v>17.461657254462597</v>
      </c>
      <c r="CE102" s="100">
        <v>33861.645747853865</v>
      </c>
      <c r="CF102" s="100">
        <v>18.561278538268038</v>
      </c>
      <c r="CG102" s="100">
        <v>35994.031341409376</v>
      </c>
      <c r="CH102" s="100">
        <v>16.038592752839374</v>
      </c>
      <c r="CI102" s="100">
        <v>31102.039066306112</v>
      </c>
      <c r="CJ102" s="100">
        <v>26.423439603580938</v>
      </c>
      <c r="CK102" s="100">
        <v>51240.334079264154</v>
      </c>
      <c r="CL102" s="100">
        <v>18.517537293265594</v>
      </c>
      <c r="CM102" s="100">
        <v>35909.208319100639</v>
      </c>
      <c r="CN102" s="100">
        <v>23.504000000000001</v>
      </c>
      <c r="CO102" s="100">
        <v>45578.9568</v>
      </c>
      <c r="CP102" s="100">
        <v>28.042661712247323</v>
      </c>
      <c r="CQ102" s="100">
        <v>54380.32959239</v>
      </c>
      <c r="CR102" s="100">
        <v>30.332708573625528</v>
      </c>
      <c r="CS102" s="100">
        <v>58821.188465974621</v>
      </c>
      <c r="CT102" s="100">
        <v>17.681129476584022</v>
      </c>
      <c r="CU102" s="100">
        <v>34287.246280991734</v>
      </c>
    </row>
    <row r="103" spans="2:99">
      <c r="C103" s="99" t="s">
        <v>269</v>
      </c>
      <c r="D103" s="100">
        <v>10.023465227667987</v>
      </c>
      <c r="E103" s="100">
        <v>20327.587481710678</v>
      </c>
      <c r="F103" s="100">
        <v>9.0963292808450866</v>
      </c>
      <c r="G103" s="100">
        <v>18447.355781553837</v>
      </c>
      <c r="H103" s="100">
        <v>11.887339532846212</v>
      </c>
      <c r="I103" s="100">
        <v>24107.524572612117</v>
      </c>
      <c r="J103" s="100">
        <v>18.773155910105544</v>
      </c>
      <c r="K103" s="100">
        <v>38071.960185694043</v>
      </c>
      <c r="L103" s="100">
        <v>23.116068597898025</v>
      </c>
      <c r="M103" s="100">
        <v>46879.387116537197</v>
      </c>
      <c r="N103" s="100">
        <v>22.038455759839128</v>
      </c>
      <c r="O103" s="100">
        <v>44693.988280953752</v>
      </c>
      <c r="P103" s="100">
        <v>26</v>
      </c>
      <c r="Q103" s="100">
        <v>52728</v>
      </c>
      <c r="R103" s="100">
        <v>25.776462904065738</v>
      </c>
      <c r="S103" s="100">
        <v>52274.666769445321</v>
      </c>
      <c r="T103" s="100">
        <v>19.655246157273336</v>
      </c>
      <c r="U103" s="100">
        <v>39860.839206950324</v>
      </c>
      <c r="V103" s="100">
        <v>31.046495076379244</v>
      </c>
      <c r="W103" s="100">
        <v>62962.29201489711</v>
      </c>
      <c r="X103" s="100">
        <v>15.612044924366083</v>
      </c>
      <c r="Y103" s="100">
        <v>31661.227106614417</v>
      </c>
      <c r="Z103" s="100">
        <v>25</v>
      </c>
      <c r="AA103" s="100">
        <v>50700</v>
      </c>
      <c r="AB103" s="100">
        <v>23</v>
      </c>
      <c r="AC103" s="100">
        <v>46644</v>
      </c>
      <c r="AD103" s="100">
        <v>27.721163158574381</v>
      </c>
      <c r="AE103" s="100">
        <v>56218.518885588848</v>
      </c>
      <c r="AF103" s="100">
        <v>24.649392877102066</v>
      </c>
      <c r="AG103" s="100">
        <v>49988.968754762987</v>
      </c>
      <c r="AH103" s="100">
        <v>23.590361736196002</v>
      </c>
      <c r="AI103" s="100">
        <v>47841.25360100549</v>
      </c>
      <c r="AJ103" s="100">
        <v>21.755305785123966</v>
      </c>
      <c r="AK103" s="100">
        <v>44119.7601322314</v>
      </c>
      <c r="AL103" s="100">
        <v>27</v>
      </c>
      <c r="AM103" s="100">
        <v>54756</v>
      </c>
      <c r="AN103" s="100">
        <v>21.623725139032896</v>
      </c>
      <c r="AO103" s="100">
        <v>43852.914581958714</v>
      </c>
      <c r="AP103" s="100">
        <v>24</v>
      </c>
      <c r="AQ103" s="100">
        <v>48672</v>
      </c>
      <c r="AR103" s="100">
        <v>15</v>
      </c>
      <c r="AS103" s="100">
        <v>30420</v>
      </c>
      <c r="AT103" s="100">
        <v>25.559688452708045</v>
      </c>
      <c r="AU103" s="100">
        <v>51835.048182091916</v>
      </c>
      <c r="AV103" s="100">
        <v>15.748182397959184</v>
      </c>
      <c r="AW103" s="100">
        <v>31937.313903061226</v>
      </c>
      <c r="AX103" s="100">
        <v>17.642695150430548</v>
      </c>
      <c r="AY103" s="100">
        <v>35779.385765073152</v>
      </c>
      <c r="AZ103" s="100">
        <v>22.69226496086188</v>
      </c>
      <c r="BA103" s="100">
        <v>46019.913340627892</v>
      </c>
      <c r="BB103" s="100">
        <v>28</v>
      </c>
      <c r="BC103" s="100">
        <v>56784</v>
      </c>
      <c r="BD103" s="100">
        <v>25</v>
      </c>
      <c r="BE103" s="100">
        <v>50700</v>
      </c>
      <c r="BF103" s="100">
        <v>19.577179666689435</v>
      </c>
      <c r="BG103" s="100">
        <v>39702.520364046177</v>
      </c>
      <c r="BH103" s="100">
        <v>19.391594140607868</v>
      </c>
      <c r="BI103" s="100">
        <v>39326.152917152758</v>
      </c>
      <c r="BJ103" s="100">
        <v>30.680343309784906</v>
      </c>
      <c r="BK103" s="100">
        <v>62219.736232243791</v>
      </c>
      <c r="BL103" s="100">
        <v>27.508505231793151</v>
      </c>
      <c r="BM103" s="100">
        <v>55787.248610076509</v>
      </c>
      <c r="BN103" s="100">
        <v>17.05395421436004</v>
      </c>
      <c r="BO103" s="100">
        <v>34585.419146722161</v>
      </c>
      <c r="BP103" s="100">
        <v>22.427777777777777</v>
      </c>
      <c r="BQ103" s="100">
        <v>45483.533333333333</v>
      </c>
      <c r="BR103" s="100">
        <v>17.662992506362521</v>
      </c>
      <c r="BS103" s="100">
        <v>35820.548802903191</v>
      </c>
      <c r="BT103" s="100">
        <v>24.685748813107793</v>
      </c>
      <c r="BU103" s="100">
        <v>50062.698592982604</v>
      </c>
      <c r="BV103" s="100">
        <v>17</v>
      </c>
      <c r="BW103" s="100">
        <v>34476</v>
      </c>
      <c r="BX103" s="100">
        <v>32.211687494638106</v>
      </c>
      <c r="BY103" s="100">
        <v>65325.302239126082</v>
      </c>
      <c r="BZ103" s="100">
        <v>29</v>
      </c>
      <c r="CA103" s="100">
        <v>58812</v>
      </c>
      <c r="CB103" s="100">
        <v>22.509788268635738</v>
      </c>
      <c r="CC103" s="100">
        <v>45649.850608793276</v>
      </c>
      <c r="CD103" s="100">
        <v>17.503626095777378</v>
      </c>
      <c r="CE103" s="100">
        <v>35497.353722236519</v>
      </c>
      <c r="CF103" s="100">
        <v>18.561278538268038</v>
      </c>
      <c r="CG103" s="100">
        <v>37642.272875607581</v>
      </c>
      <c r="CH103" s="100">
        <v>18.033768658734452</v>
      </c>
      <c r="CI103" s="100">
        <v>36572.482839913471</v>
      </c>
      <c r="CJ103" s="100">
        <v>27.423439603580938</v>
      </c>
      <c r="CK103" s="100">
        <v>55614.735516062145</v>
      </c>
      <c r="CL103" s="100">
        <v>16.56458613810792</v>
      </c>
      <c r="CM103" s="100">
        <v>33592.980688082862</v>
      </c>
      <c r="CN103" s="100">
        <v>20.545999999999999</v>
      </c>
      <c r="CO103" s="100">
        <v>41667.288</v>
      </c>
      <c r="CP103" s="100">
        <v>25.049771997621878</v>
      </c>
      <c r="CQ103" s="100">
        <v>50800.937611177171</v>
      </c>
      <c r="CR103" s="100">
        <v>31.332708573625528</v>
      </c>
      <c r="CS103" s="100">
        <v>63542.732987312571</v>
      </c>
      <c r="CT103" s="100">
        <v>19.635720844811754</v>
      </c>
      <c r="CU103" s="100">
        <v>39821.241873278239</v>
      </c>
    </row>
    <row r="104" spans="2:99">
      <c r="C104" s="99" t="s">
        <v>270</v>
      </c>
      <c r="D104" s="100">
        <v>8.3528876897233211</v>
      </c>
      <c r="E104" s="100">
        <v>17310.524448182612</v>
      </c>
      <c r="F104" s="100">
        <v>9.88731443570118</v>
      </c>
      <c r="G104" s="100">
        <v>20490.470436547126</v>
      </c>
      <c r="H104" s="100">
        <v>11.992288324132268</v>
      </c>
      <c r="I104" s="100">
        <v>24852.818322931715</v>
      </c>
      <c r="J104" s="100">
        <v>18.043758082665367</v>
      </c>
      <c r="K104" s="100">
        <v>37393.884250515708</v>
      </c>
      <c r="L104" s="100">
        <v>23.868913465387806</v>
      </c>
      <c r="M104" s="100">
        <v>49465.93626566969</v>
      </c>
      <c r="N104" s="100">
        <v>19.041951738006318</v>
      </c>
      <c r="O104" s="100">
        <v>39462.540781844298</v>
      </c>
      <c r="P104" s="100">
        <v>25</v>
      </c>
      <c r="Q104" s="100">
        <v>51810</v>
      </c>
      <c r="R104" s="100">
        <v>25.776462904065738</v>
      </c>
      <c r="S104" s="100">
        <v>53419.141722385837</v>
      </c>
      <c r="T104" s="100">
        <v>21.655246157273336</v>
      </c>
      <c r="U104" s="100">
        <v>44878.332136333265</v>
      </c>
      <c r="V104" s="100">
        <v>27.046495076379244</v>
      </c>
      <c r="W104" s="100">
        <v>56051.156396288352</v>
      </c>
      <c r="X104" s="100">
        <v>16.612044924366081</v>
      </c>
      <c r="Y104" s="100">
        <v>34426.801901256265</v>
      </c>
      <c r="Z104" s="100">
        <v>25</v>
      </c>
      <c r="AA104" s="100">
        <v>51810</v>
      </c>
      <c r="AB104" s="100">
        <v>24</v>
      </c>
      <c r="AC104" s="100">
        <v>49737.600000000006</v>
      </c>
      <c r="AD104" s="100">
        <v>24.631017763752581</v>
      </c>
      <c r="AE104" s="100">
        <v>51045.321213600851</v>
      </c>
      <c r="AF104" s="100">
        <v>27.606100018628595</v>
      </c>
      <c r="AG104" s="100">
        <v>57210.881678605903</v>
      </c>
      <c r="AH104" s="100">
        <v>26.635774177441849</v>
      </c>
      <c r="AI104" s="100">
        <v>55199.97840533049</v>
      </c>
      <c r="AJ104" s="100">
        <v>21.755305785123966</v>
      </c>
      <c r="AK104" s="100">
        <v>45085.695709090905</v>
      </c>
      <c r="AL104" s="100">
        <v>27</v>
      </c>
      <c r="AM104" s="100">
        <v>55954.8</v>
      </c>
      <c r="AN104" s="100">
        <v>18.579173343387691</v>
      </c>
      <c r="AO104" s="100">
        <v>38503.47883683665</v>
      </c>
      <c r="AP104" s="100">
        <v>23</v>
      </c>
      <c r="AQ104" s="100">
        <v>47665.200000000004</v>
      </c>
      <c r="AR104" s="100">
        <v>16</v>
      </c>
      <c r="AS104" s="100">
        <v>33158.400000000001</v>
      </c>
      <c r="AT104" s="100">
        <v>27.606329157100379</v>
      </c>
      <c r="AU104" s="100">
        <v>57211.356545174829</v>
      </c>
      <c r="AV104" s="100">
        <v>16.623485331632654</v>
      </c>
      <c r="AW104" s="100">
        <v>34450.511001275518</v>
      </c>
      <c r="AX104" s="100">
        <v>19.688601946889872</v>
      </c>
      <c r="AY104" s="100">
        <v>40802.658674734572</v>
      </c>
      <c r="AZ104" s="100">
        <v>19.73553152091575</v>
      </c>
      <c r="BA104" s="100">
        <v>40899.915523945798</v>
      </c>
      <c r="BB104" s="100">
        <v>27</v>
      </c>
      <c r="BC104" s="100">
        <v>55954.8</v>
      </c>
      <c r="BD104" s="100">
        <v>25</v>
      </c>
      <c r="BE104" s="100">
        <v>51810</v>
      </c>
      <c r="BF104" s="100">
        <v>20.532781230790246</v>
      </c>
      <c r="BG104" s="100">
        <v>42552.135822689706</v>
      </c>
      <c r="BH104" s="100">
        <v>20.435104600675409</v>
      </c>
      <c r="BI104" s="100">
        <v>42349.710774439722</v>
      </c>
      <c r="BJ104" s="100">
        <v>28.720363504478136</v>
      </c>
      <c r="BK104" s="100">
        <v>59520.081326680491</v>
      </c>
      <c r="BL104" s="100">
        <v>31.466129795810389</v>
      </c>
      <c r="BM104" s="100">
        <v>65210.407388837455</v>
      </c>
      <c r="BN104" s="100">
        <v>20.060301768990634</v>
      </c>
      <c r="BO104" s="100">
        <v>41572.969386056189</v>
      </c>
      <c r="BP104" s="100">
        <v>21.427777777777777</v>
      </c>
      <c r="BQ104" s="100">
        <v>44406.926666666666</v>
      </c>
      <c r="BR104" s="100">
        <v>19.662992506362521</v>
      </c>
      <c r="BS104" s="100">
        <v>40749.58567018569</v>
      </c>
      <c r="BT104" s="100">
        <v>24.783712929266049</v>
      </c>
      <c r="BU104" s="100">
        <v>51361.766674610961</v>
      </c>
      <c r="BV104" s="100">
        <v>18</v>
      </c>
      <c r="BW104" s="100">
        <v>37303.200000000004</v>
      </c>
      <c r="BX104" s="100">
        <v>29.232856244101917</v>
      </c>
      <c r="BY104" s="100">
        <v>60582.171280276816</v>
      </c>
      <c r="BZ104" s="100">
        <v>25</v>
      </c>
      <c r="CA104" s="100">
        <v>51810</v>
      </c>
      <c r="CB104" s="100">
        <v>19.509788268635738</v>
      </c>
      <c r="CC104" s="100">
        <v>40432.085207920703</v>
      </c>
      <c r="CD104" s="100">
        <v>18.503626095777378</v>
      </c>
      <c r="CE104" s="100">
        <v>38346.914720889043</v>
      </c>
      <c r="CF104" s="100">
        <v>19.561278538268038</v>
      </c>
      <c r="CG104" s="100">
        <v>40538.793642706682</v>
      </c>
      <c r="CH104" s="100">
        <v>15.036180705786911</v>
      </c>
      <c r="CI104" s="100">
        <v>31160.980894672797</v>
      </c>
      <c r="CJ104" s="100">
        <v>28.470488448423268</v>
      </c>
      <c r="CK104" s="100">
        <v>59002.240260512386</v>
      </c>
      <c r="CL104" s="100">
        <v>18.56458613810792</v>
      </c>
      <c r="CM104" s="100">
        <v>38473.248312614858</v>
      </c>
      <c r="CN104" s="100">
        <v>20.504000000000001</v>
      </c>
      <c r="CO104" s="100">
        <v>42492.489600000008</v>
      </c>
      <c r="CP104" s="100">
        <v>25.042661712247323</v>
      </c>
      <c r="CQ104" s="100">
        <v>51898.412132461352</v>
      </c>
      <c r="CR104" s="100">
        <v>28.332708573625528</v>
      </c>
      <c r="CS104" s="100">
        <v>58716.705247981547</v>
      </c>
      <c r="CT104" s="100">
        <v>18.590312213039486</v>
      </c>
      <c r="CU104" s="100">
        <v>38526.563030303034</v>
      </c>
    </row>
    <row r="105" spans="2:99">
      <c r="C105" s="99" t="s">
        <v>271</v>
      </c>
      <c r="D105" s="100">
        <v>8.9097468690382104</v>
      </c>
      <c r="E105" s="100">
        <v>17801.674244338345</v>
      </c>
      <c r="F105" s="100">
        <v>8.7008367034170391</v>
      </c>
      <c r="G105" s="100">
        <v>17384.271733427246</v>
      </c>
      <c r="H105" s="100">
        <v>13.271065108707628</v>
      </c>
      <c r="I105" s="100">
        <v>26515.588087197841</v>
      </c>
      <c r="J105" s="100">
        <v>17.346863025777537</v>
      </c>
      <c r="K105" s="100">
        <v>34659.032325503518</v>
      </c>
      <c r="L105" s="100">
        <v>21.577208702093174</v>
      </c>
      <c r="M105" s="100">
        <v>43111.26298678216</v>
      </c>
      <c r="N105" s="100">
        <v>20.038455759839128</v>
      </c>
      <c r="O105" s="100">
        <v>40036.834608158577</v>
      </c>
      <c r="P105" s="100">
        <v>24</v>
      </c>
      <c r="Q105" s="100">
        <v>47952</v>
      </c>
      <c r="R105" s="100">
        <v>26.679405041057521</v>
      </c>
      <c r="S105" s="100">
        <v>53305.451272032929</v>
      </c>
      <c r="T105" s="100">
        <v>20.737151926932501</v>
      </c>
      <c r="U105" s="100">
        <v>41432.829550011134</v>
      </c>
      <c r="V105" s="100">
        <v>31.043589134105542</v>
      </c>
      <c r="W105" s="100">
        <v>62025.091089942871</v>
      </c>
      <c r="X105" s="100">
        <v>17.564964545568692</v>
      </c>
      <c r="Y105" s="100">
        <v>35094.799162046249</v>
      </c>
      <c r="Z105" s="100">
        <v>23</v>
      </c>
      <c r="AA105" s="100">
        <v>45954</v>
      </c>
      <c r="AB105" s="100">
        <v>25</v>
      </c>
      <c r="AC105" s="100">
        <v>49950</v>
      </c>
      <c r="AD105" s="100">
        <v>27.676090461163483</v>
      </c>
      <c r="AE105" s="100">
        <v>55296.828741404635</v>
      </c>
      <c r="AF105" s="100">
        <v>24.606100018628595</v>
      </c>
      <c r="AG105" s="100">
        <v>49162.987837219931</v>
      </c>
      <c r="AH105" s="100">
        <v>24.544949294950158</v>
      </c>
      <c r="AI105" s="100">
        <v>49040.808691310413</v>
      </c>
      <c r="AJ105" s="100">
        <v>23</v>
      </c>
      <c r="AK105" s="100">
        <v>45954</v>
      </c>
      <c r="AL105" s="100">
        <v>27.748657777777776</v>
      </c>
      <c r="AM105" s="100">
        <v>55441.818239999993</v>
      </c>
      <c r="AN105" s="100">
        <v>20.534621547742482</v>
      </c>
      <c r="AO105" s="100">
        <v>41028.173852389482</v>
      </c>
      <c r="AP105" s="100">
        <v>20</v>
      </c>
      <c r="AQ105" s="100">
        <v>39960</v>
      </c>
      <c r="AR105" s="100">
        <v>14</v>
      </c>
      <c r="AS105" s="100">
        <v>27972</v>
      </c>
      <c r="AT105" s="100">
        <v>27.513047748315707</v>
      </c>
      <c r="AU105" s="100">
        <v>54971.06940113478</v>
      </c>
      <c r="AV105" s="100">
        <v>16.665051020408164</v>
      </c>
      <c r="AW105" s="100">
        <v>33296.771938775513</v>
      </c>
      <c r="AX105" s="100">
        <v>18.734508743349195</v>
      </c>
      <c r="AY105" s="100">
        <v>37431.548469211695</v>
      </c>
      <c r="AZ105" s="100">
        <v>21.648998400808011</v>
      </c>
      <c r="BA105" s="100">
        <v>43254.698804814405</v>
      </c>
      <c r="BB105" s="100">
        <v>32</v>
      </c>
      <c r="BC105" s="100">
        <v>63936</v>
      </c>
      <c r="BD105" s="100">
        <v>22</v>
      </c>
      <c r="BE105" s="100">
        <v>43956</v>
      </c>
      <c r="BF105" s="100">
        <v>18.577179666689435</v>
      </c>
      <c r="BG105" s="100">
        <v>37117.20497404549</v>
      </c>
      <c r="BH105" s="100">
        <v>19.435104600675409</v>
      </c>
      <c r="BI105" s="100">
        <v>38831.338992149467</v>
      </c>
      <c r="BJ105" s="100">
        <v>25.760383699171367</v>
      </c>
      <c r="BK105" s="100">
        <v>51469.246630944392</v>
      </c>
      <c r="BL105" s="100">
        <v>30.508505231793151</v>
      </c>
      <c r="BM105" s="100">
        <v>60955.993453122719</v>
      </c>
      <c r="BN105" s="100">
        <v>17.050780437044747</v>
      </c>
      <c r="BO105" s="100">
        <v>34067.459313215404</v>
      </c>
      <c r="BP105" s="100">
        <v>24.47530864197531</v>
      </c>
      <c r="BQ105" s="100">
        <v>48901.666666666672</v>
      </c>
      <c r="BR105" s="100">
        <v>18.662992506362521</v>
      </c>
      <c r="BS105" s="100">
        <v>37288.659027712318</v>
      </c>
      <c r="BT105" s="100">
        <v>24.832694987345178</v>
      </c>
      <c r="BU105" s="100">
        <v>49615.724584715666</v>
      </c>
      <c r="BV105" s="100">
        <v>17</v>
      </c>
      <c r="BW105" s="100">
        <v>33966</v>
      </c>
      <c r="BX105" s="100">
        <v>29</v>
      </c>
      <c r="BY105" s="100">
        <v>57942</v>
      </c>
      <c r="BZ105" s="100">
        <v>27</v>
      </c>
      <c r="CA105" s="100">
        <v>53946</v>
      </c>
      <c r="CB105" s="100">
        <v>23.509788268635738</v>
      </c>
      <c r="CC105" s="100">
        <v>46972.556960734204</v>
      </c>
      <c r="CD105" s="100">
        <v>17.419688413147814</v>
      </c>
      <c r="CE105" s="100">
        <v>34804.537449469331</v>
      </c>
      <c r="CF105" s="100">
        <v>17.647629082616966</v>
      </c>
      <c r="CG105" s="100">
        <v>35259.962907068701</v>
      </c>
      <c r="CH105" s="100">
        <v>16.033768658734452</v>
      </c>
      <c r="CI105" s="100">
        <v>32035.469780151434</v>
      </c>
      <c r="CJ105" s="100">
        <v>25.470488448423268</v>
      </c>
      <c r="CK105" s="100">
        <v>50890.035919949689</v>
      </c>
      <c r="CL105" s="100">
        <v>17.611634982950246</v>
      </c>
      <c r="CM105" s="100">
        <v>35188.046695934594</v>
      </c>
      <c r="CN105" s="100">
        <v>22.504000000000001</v>
      </c>
      <c r="CO105" s="100">
        <v>44962.992000000006</v>
      </c>
      <c r="CP105" s="100">
        <v>24.046216854934602</v>
      </c>
      <c r="CQ105" s="100">
        <v>48044.341276159335</v>
      </c>
      <c r="CR105" s="100">
        <v>31.299437716262975</v>
      </c>
      <c r="CS105" s="100">
        <v>62536.276557093428</v>
      </c>
      <c r="CT105" s="100">
        <v>18.681129476584022</v>
      </c>
      <c r="CU105" s="100">
        <v>37324.896694214876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1215</v>
      </c>
      <c r="E109" s="100">
        <f>SUM(L$6:L$19)+SUM(N$6:N$19)+SUM(P$6:P$19)+SUM(R$6:R$19)</f>
        <v>1650</v>
      </c>
      <c r="F109" s="100">
        <f>SUM(T$6:T$19)+SUM(V$6:V$19)+SUM(X$6:X$19)+SUM(Z$6:Z$19)</f>
        <v>1132</v>
      </c>
      <c r="G109" s="100">
        <f>SUM(AB$6:AB$19)+SUM(AD$6:AD$19)+SUM(AF$6:AF$19)+SUM(AH$6:AH$19)</f>
        <v>1578</v>
      </c>
      <c r="H109" s="100">
        <f>SUM(AJ$6:AJ$19)+SUM(AL$6:AL$19)+SUM(AN$6:AN$19)+SUM(AP$6:AP$19)</f>
        <v>1378</v>
      </c>
      <c r="I109" s="100">
        <f>SUM(AR$6:AR$19)+SUM(AT$6:AT$19)+SUM(AV$6:AV$19)+SUM(AX$6:AX$19)</f>
        <v>1484</v>
      </c>
      <c r="J109" s="100">
        <f>SUM(AZ$6:AZ$19)+SUM(BB$6:BB$19)+SUM(BD$6:BD$19)+SUM(BF$6:BF$19)</f>
        <v>1611</v>
      </c>
      <c r="K109" s="100">
        <f>SUM(BH$6:BH$19)+SUM(BJ$6:BJ$19)+SUM(BL$6:BL$19)+SUM(BN$6:BN$19)</f>
        <v>1695</v>
      </c>
      <c r="L109" s="100">
        <f>SUM(BP$6:BP$19)+SUM(BR$6:BR$19)+SUM(BT$6:BT$19)+SUM(BV$6:BV$19)</f>
        <v>1675</v>
      </c>
      <c r="M109" s="100">
        <f>SUM(BX$6:BX$19)+SUM(BZ$6:BZ$19)+SUM(CB$6:CB$19)+SUM(CD$6:CD$19)</f>
        <v>1435</v>
      </c>
      <c r="N109" s="100">
        <f>SUM(CF$6:CF$19)+SUM(CH$6:CH$19)+SUM(CJ$6:CJ$19)+SUM(CL$6:CL$19)</f>
        <v>1629</v>
      </c>
      <c r="O109" s="100">
        <f>SUM(CN$6:CN$19)+SUM(CP$6:CP$19)+SUM(CR$6:CR$19)+SUM(CT$6:CT$19)</f>
        <v>1618</v>
      </c>
    </row>
    <row r="110" spans="2:99">
      <c r="C110" s="99" t="s">
        <v>127</v>
      </c>
      <c r="D110" s="100">
        <f>SUM(D$20:D$36)+SUM(F$20:F$36)+SUM(H$20:H$36)+SUM(J$20:J$36)</f>
        <v>2651</v>
      </c>
      <c r="E110" s="100">
        <f>SUM(L$20:L$36)+SUM(N$20:N$36)+SUM(P$20:P$36)+SUM(R$20:R$36)</f>
        <v>2798</v>
      </c>
      <c r="F110" s="100">
        <f>SUM(T$20:T$36)+SUM(V$20:V$36)+SUM(X$20:X$36)+SUM(Z$20:Z$36)</f>
        <v>3140</v>
      </c>
      <c r="G110" s="100">
        <f>SUM(AB$20:AB$36)+SUM(AD$20:AD$36)+SUM(AF$20:AF$36)+SUM(AH$20:AH$36)</f>
        <v>2546</v>
      </c>
      <c r="H110" s="100">
        <f>SUM(AJ$20:AJ$36)+SUM(AL$20:AL$36)+SUM(AN$20:AN$36)+SUM(AP$20:AP$36)</f>
        <v>3179</v>
      </c>
      <c r="I110" s="100">
        <f>SUM(AR$20:AR$36)+SUM(AT$20:AT$36)+SUM(AV$20:AV$36)+SUM(AX$20:AX$36)</f>
        <v>2911</v>
      </c>
      <c r="J110" s="100">
        <f>SUM(AZ$20:AZ$36)+SUM(BB$20:BB$36)+SUM(BD$20:BD$36)+SUM(BF$20:BF$36)</f>
        <v>3024</v>
      </c>
      <c r="K110" s="100">
        <f>SUM(BH$20:BH$36)+SUM(BJ$20:BJ$36)+SUM(BL$20:BL$36)+SUM(BN$20:BN$36)</f>
        <v>3338</v>
      </c>
      <c r="L110" s="100">
        <f>SUM(BP$20:BP$36)+SUM(BR$20:BR$36)+SUM(BT$20:BT$36)+SUM(BV$20:BV$36)</f>
        <v>2885</v>
      </c>
      <c r="M110" s="100">
        <f>SUM(BX$20:BX$36)+SUM(BZ$20:BZ$36)+SUM(CB$20:CB$36)+SUM(CD$20:CD$36)</f>
        <v>3567</v>
      </c>
      <c r="N110" s="100">
        <f>SUM(CF$20:CF$36)+SUM(CH$20:CH$36)+SUM(CJ$20:CJ$36)+SUM(CL$20:CL$36)</f>
        <v>2727</v>
      </c>
      <c r="O110" s="100">
        <f>SUM(CN$20:CN$36)+SUM(CP$20:CP$36)+SUM(CR$20:CR$36)+SUM(CT$20:CT$36)</f>
        <v>3574</v>
      </c>
    </row>
    <row r="111" spans="2:99">
      <c r="C111" s="99" t="s">
        <v>128</v>
      </c>
      <c r="D111" s="100">
        <f>SUM(D$37:D$48)+SUM(F$37:F$48)+SUM(H$37:H$48)+SUM(J$37:J$48)</f>
        <v>846</v>
      </c>
      <c r="E111" s="100">
        <f>SUM(L$37:L$48)+SUM(N$37:N$48)+SUM(P$37:P$48)+SUM(R$37:R$48)</f>
        <v>916</v>
      </c>
      <c r="F111" s="100">
        <f>SUM(T$37:T$48)+SUM(V$37:V$48)+SUM(X$37:X$48)+SUM(Z$37:Z$48)</f>
        <v>980</v>
      </c>
      <c r="G111" s="100">
        <f>SUM(AB$37:AB$48)+SUM(AD$37:AD$48)+SUM(AF$37:AF$48)+SUM(AH$37:AH$48)</f>
        <v>769</v>
      </c>
      <c r="H111" s="100">
        <f>SUM(AJ$37:AJ$48)+SUM(AL$37:AL$48)+SUM(AN$37:AN$48)+SUM(AP$37:AP$48)</f>
        <v>1082</v>
      </c>
      <c r="I111" s="100">
        <f>SUM(AR$37:AR$48)+SUM(AT$37:AT$48)+SUM(AV$37:AV$48)+SUM(AX$37:AX$48)</f>
        <v>903</v>
      </c>
      <c r="J111" s="100">
        <f>SUM(AZ$37:AZ$48)+SUM(BB$37:BB$48)+SUM(BD$37:BD$48)+SUM(BF$37:BF$48)</f>
        <v>776</v>
      </c>
      <c r="K111" s="100">
        <f>SUM(BH$37:BH$48)+SUM(BJ$37:BJ$48)+SUM(BL$37:BL$48)+SUM(BN$37:BN$48)</f>
        <v>851</v>
      </c>
      <c r="L111" s="100">
        <f>SUM(BP$37:BP$48)+SUM(BR$37:BR$48)+SUM(BT$37:BT$48)+SUM(BV$37:BV$48)</f>
        <v>868</v>
      </c>
      <c r="M111" s="100">
        <f>SUM(BX$37:BX$48)+SUM(BZ$37:BZ$48)+SUM(CB$37:CB$48)+SUM(CD$37:CD$48)</f>
        <v>989</v>
      </c>
      <c r="N111" s="100">
        <f>SUM(CF$37:CF$48)+SUM(CH$37:CH$48)+SUM(CJ$37:CJ$48)+SUM(CL$37:CL$48)</f>
        <v>1083</v>
      </c>
      <c r="O111" s="100">
        <f>SUM(CN$37:CN$48)+SUM(CP$37:CP$48)+SUM(CR$37:CR$48)+SUM(CT$37:CT$48)</f>
        <v>918</v>
      </c>
    </row>
    <row r="112" spans="2:99">
      <c r="C112" s="99" t="s">
        <v>129</v>
      </c>
      <c r="D112" s="100">
        <f>SUM(D$49:D$70)+SUM(F$49:F$70)+SUM(H$49:H$70)+SUM(J$49:J$70)</f>
        <v>877.50947940552385</v>
      </c>
      <c r="E112" s="100">
        <f>SUM(L$49:L$70)+SUM(N$49:N$70)+SUM(P$49:P$70)+SUM(R$49:R$70)</f>
        <v>1185.9238893572897</v>
      </c>
      <c r="F112" s="100">
        <f>SUM(T$49:T$70)+SUM(V$49:V$70)+SUM(X$49:X$70)+SUM(Z$49:Z$70)</f>
        <v>1252.9952434820848</v>
      </c>
      <c r="G112" s="100">
        <f>SUM(AB$49:AB$70)+SUM(AD$49:AD$70)+SUM(AF$49:AF$70)+SUM(AH$49:AH$70)</f>
        <v>1299.5641675668924</v>
      </c>
      <c r="H112" s="100">
        <f>SUM(AJ$49:AJ$70)+SUM(AL$49:AL$70)+SUM(AN$49:AN$70)+SUM(AP$49:AP$70)</f>
        <v>1335.4666982520739</v>
      </c>
      <c r="I112" s="100">
        <f>SUM(AR$49:AR$70)+SUM(AT$49:AT$70)+SUM(AV$49:AV$70)+SUM(AX$49:AX$70)</f>
        <v>1348.7338590007321</v>
      </c>
      <c r="J112" s="100">
        <f>SUM(AZ$49:AZ$70)+SUM(BB$49:BB$70)+SUM(BD$49:BD$70)+SUM(BF$49:BF$70)</f>
        <v>1045.0804031776718</v>
      </c>
      <c r="K112" s="100">
        <f>SUM(BH$49:BH$70)+SUM(BJ$49:BJ$70)+SUM(BL$49:BL$70)+SUM(BN$49:BN$70)</f>
        <v>1305.1235181195038</v>
      </c>
      <c r="L112" s="100">
        <f>SUM(BP$49:BP$70)+SUM(BR$49:BR$70)+SUM(BT$49:BT$70)+SUM(BV$49:BV$70)</f>
        <v>1070.032714522667</v>
      </c>
      <c r="M112" s="100">
        <f>SUM(BX$49:BX$70)+SUM(BZ$49:BZ$70)+SUM(CB$49:CB$70)+SUM(CD$49:CD$70)</f>
        <v>979.8537269793519</v>
      </c>
      <c r="N112" s="100">
        <f>SUM(CF$49:CF$70)+SUM(CH$49:CH$70)+SUM(CJ$49:CJ$70)+SUM(CL$49:CL$70)</f>
        <v>1300.2881659611539</v>
      </c>
      <c r="O112" s="100">
        <f>SUM(CN$49:CN$70)+SUM(CP$49:CP$70)+SUM(CR$49:CR$70)+SUM(CT$49:CT$70)</f>
        <v>1046.9478721189844</v>
      </c>
    </row>
    <row r="113" spans="2:15">
      <c r="C113" s="99" t="s">
        <v>130</v>
      </c>
      <c r="D113" s="100">
        <f>SUM(D$71:D$86)+SUM(F$71:F$86)+SUM(H$71:H$86)+SUM(J$71:J$86)</f>
        <v>420.75501331539385</v>
      </c>
      <c r="E113" s="100">
        <f>SUM(L$71:L$86)+SUM(N$71:N$86)+SUM(P$71:P$86)+SUM(R$71:R$86)</f>
        <v>677.46836690391547</v>
      </c>
      <c r="F113" s="100">
        <f>SUM(T$71:T$86)+SUM(V$71:V$86)+SUM(X$71:X$86)+SUM(Z$71:Z$86)</f>
        <v>933.85513712440661</v>
      </c>
      <c r="G113" s="100">
        <f>SUM(AB$71:AB$86)+SUM(AD$71:AD$86)+SUM(AF$71:AF$86)+SUM(AH$71:AH$86)</f>
        <v>833.42336563819129</v>
      </c>
      <c r="H113" s="100">
        <f>SUM(AJ$71:AJ$86)+SUM(AL$71:AL$86)+SUM(AN$71:AN$86)+SUM(AP$71:AP$86)</f>
        <v>748.07126374531185</v>
      </c>
      <c r="I113" s="100">
        <f>SUM(AR$71:AR$86)+SUM(AT$71:AT$86)+SUM(AV$71:AV$86)+SUM(AX$71:AX$86)</f>
        <v>771.24910132181219</v>
      </c>
      <c r="J113" s="100">
        <f>SUM(AZ$71:AZ$86)+SUM(BB$71:BB$86)+SUM(BD$71:BD$86)+SUM(BF$71:BF$86)</f>
        <v>894.21164432321802</v>
      </c>
      <c r="K113" s="100">
        <f>SUM(BH$71:BH$86)+SUM(BJ$71:BJ$86)+SUM(BL$71:BL$86)+SUM(BN$71:BN$86)</f>
        <v>755.89086248654166</v>
      </c>
      <c r="L113" s="100">
        <f>SUM(BP$71:BP$86)+SUM(BR$71:BR$86)+SUM(BT$71:BT$86)+SUM(BV$71:BV$86)</f>
        <v>793.84590058784238</v>
      </c>
      <c r="M113" s="100">
        <f>SUM(BX$71:BX$86)+SUM(BZ$71:BZ$86)+SUM(CB$71:CB$86)+SUM(CD$71:CD$86)</f>
        <v>806.39009047593811</v>
      </c>
      <c r="N113" s="100">
        <f>SUM(CF$71:CF$86)+SUM(CH$71:CH$86)+SUM(CJ$71:CJ$86)+SUM(CL$71:CL$86)</f>
        <v>812.03995868753464</v>
      </c>
      <c r="O113" s="100">
        <f>SUM(CN$71:CN$86)+SUM(CP$71:CP$86)+SUM(CR$71:CR$86)+SUM(CT$71:CT$86)</f>
        <v>848.04585001498617</v>
      </c>
    </row>
    <row r="114" spans="2:15">
      <c r="C114" s="99" t="s">
        <v>131</v>
      </c>
      <c r="D114" s="100">
        <f>SUM(D$87:D$94)+SUM(F$87:F$94)+SUM(H$87:H$94)+SUM(J$87:J$94)</f>
        <v>145.77656615462294</v>
      </c>
      <c r="E114" s="100">
        <f>SUM(L$87:L$94)+SUM(N$87:N$94)+SUM(P$87:P$94)+SUM(R$87:R$94)</f>
        <v>285.1056903938927</v>
      </c>
      <c r="F114" s="100">
        <f>SUM(T$87:T$94)+SUM(V$87:V$94)+SUM(X$87:X$94)+SUM(Z$87:Z$94)</f>
        <v>238.27552247458351</v>
      </c>
      <c r="G114" s="100">
        <f>SUM(AB$87:AB$94)+SUM(AD$87:AD$94)+SUM(AF$87:AF$94)+SUM(AH$87:AH$94)</f>
        <v>325.5092304576404</v>
      </c>
      <c r="H114" s="100">
        <f>SUM(AJ$87:AJ$94)+SUM(AL$87:AL$94)+SUM(AN$87:AN$94)+SUM(AP$87:AP$94)</f>
        <v>314.19746534799492</v>
      </c>
      <c r="I114" s="100">
        <f>SUM(AR$87:AR$94)+SUM(AT$87:AT$94)+SUM(AV$87:AV$94)+SUM(AX$87:AX$94)</f>
        <v>345.57657281465083</v>
      </c>
      <c r="J114" s="100">
        <f>SUM(AZ$87:AZ$94)+SUM(BB$87:BB$94)+SUM(BD$87:BD$94)+SUM(BF$87:BF$94)</f>
        <v>340.09663756567625</v>
      </c>
      <c r="K114" s="100">
        <f>SUM(BH$87:BH$94)+SUM(BJ$87:BJ$94)+SUM(BL$87:BL$94)+SUM(BN$87:BN$94)</f>
        <v>313.82010842915179</v>
      </c>
      <c r="L114" s="100">
        <f>SUM(BP$87:BP$94)+SUM(BR$87:BR$94)+SUM(BT$87:BT$94)+SUM(BV$87:BV$94)</f>
        <v>347.52129405280175</v>
      </c>
      <c r="M114" s="100">
        <f>SUM(BX$87:BX$94)+SUM(BZ$87:BZ$94)+SUM(CB$87:CB$94)+SUM(CD$87:CD$94)</f>
        <v>341.44232422935079</v>
      </c>
      <c r="N114" s="100">
        <f>SUM(CF$87:CF$94)+SUM(CH$87:CH$94)+SUM(CJ$87:CJ$94)+SUM(CL$87:CL$94)</f>
        <v>369.64028112822831</v>
      </c>
      <c r="O114" s="100">
        <f>SUM(CN$87:CN$94)+SUM(CP$87:CP$94)+SUM(CR$87:CR$94)+SUM(CT$87:CT$94)</f>
        <v>350.27006422210434</v>
      </c>
    </row>
    <row r="115" spans="2:15">
      <c r="C115" s="99" t="s">
        <v>132</v>
      </c>
      <c r="D115" s="100">
        <f>SUM(D$95:D$105)+SUM(F$95:F$105)+SUM(H$95:H$105)+SUM(J$95:J$105)</f>
        <v>560.56121829379788</v>
      </c>
      <c r="E115" s="100">
        <f>SUM(L$95:L$105)+SUM(N$95:N$105)+SUM(P$95:P$105)+SUM(R$95:R$105)</f>
        <v>1064.1862967741122</v>
      </c>
      <c r="F115" s="100">
        <f>SUM(T$95:T$105)+SUM(V$95:V$105)+SUM(X$95:X$105)+SUM(Z$95:Z$105)</f>
        <v>1014.3455476020952</v>
      </c>
      <c r="G115" s="100">
        <f>SUM(AB$95:AB$105)+SUM(AD$95:AD$105)+SUM(AF$95:AF$105)+SUM(AH$95:AH$105)</f>
        <v>1113.949417016634</v>
      </c>
      <c r="H115" s="100">
        <f>SUM(AJ$95:AJ$105)+SUM(AL$95:AL$105)+SUM(AN$95:AN$105)+SUM(AP$95:AP$105)</f>
        <v>1047.1631556628229</v>
      </c>
      <c r="I115" s="100">
        <f>SUM(AR$95:AR$105)+SUM(AT$95:AT$105)+SUM(AV$95:AV$105)+SUM(AX$95:AX$105)</f>
        <v>867.20580397566732</v>
      </c>
      <c r="J115" s="100">
        <f>SUM(AZ$95:AZ$105)+SUM(BB$95:BB$105)+SUM(BD$95:BD$105)+SUM(BF$95:BF$105)</f>
        <v>1037.5906925279958</v>
      </c>
      <c r="K115" s="100">
        <f>SUM(BH$95:BH$105)+SUM(BJ$95:BJ$105)+SUM(BL$95:BL$105)+SUM(BN$95:BN$105)</f>
        <v>1078.3947683572412</v>
      </c>
      <c r="L115" s="100">
        <f>SUM(BP$95:BP$105)+SUM(BR$95:BR$105)+SUM(BT$95:BT$105)+SUM(BV$95:BV$105)</f>
        <v>955.89840670010517</v>
      </c>
      <c r="M115" s="100">
        <f>SUM(BX$95:BX$105)+SUM(BZ$95:BZ$105)+SUM(CB$95:CB$105)+SUM(CD$95:CD$105)</f>
        <v>1084.9418088646362</v>
      </c>
      <c r="N115" s="100">
        <f>SUM(CF$95:CF$105)+SUM(CH$95:CH$105)+SUM(CJ$95:CJ$105)+SUM(CL$95:CL$105)</f>
        <v>894.21253919264814</v>
      </c>
      <c r="O115" s="100">
        <f>SUM(CN$95:CN$105)+SUM(CP$95:CP$105)+SUM(CR$95:CR$105)+SUM(CT$95:CT$105)</f>
        <v>1085.6302776824732</v>
      </c>
    </row>
    <row r="116" spans="2:15">
      <c r="C116" s="99" t="s">
        <v>278</v>
      </c>
      <c r="D116" s="100">
        <f t="shared" ref="D116:O116" si="0">SUM(D$109:D$115)</f>
        <v>6716.6022771693379</v>
      </c>
      <c r="E116" s="100">
        <f t="shared" si="0"/>
        <v>8576.6842434292084</v>
      </c>
      <c r="F116" s="100">
        <f t="shared" si="0"/>
        <v>8691.4714506831697</v>
      </c>
      <c r="G116" s="100">
        <f t="shared" si="0"/>
        <v>8465.446180679357</v>
      </c>
      <c r="H116" s="100">
        <f t="shared" si="0"/>
        <v>9083.8985830082038</v>
      </c>
      <c r="I116" s="100">
        <f t="shared" si="0"/>
        <v>8630.7653371128617</v>
      </c>
      <c r="J116" s="100">
        <f t="shared" si="0"/>
        <v>8727.9793775945618</v>
      </c>
      <c r="K116" s="100">
        <f t="shared" si="0"/>
        <v>9337.2292573924387</v>
      </c>
      <c r="L116" s="100">
        <f t="shared" si="0"/>
        <v>8595.2983158634161</v>
      </c>
      <c r="M116" s="100">
        <f t="shared" si="0"/>
        <v>9203.6279505492785</v>
      </c>
      <c r="N116" s="100">
        <f t="shared" si="0"/>
        <v>8815.1809449695647</v>
      </c>
      <c r="O116" s="100">
        <f t="shared" si="0"/>
        <v>9440.8940640385481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D109*pricing!D24*2000</f>
        <v>4875187.5</v>
      </c>
      <c r="E120" s="100">
        <f>E109*pricing!E24*2000</f>
        <v>6620625</v>
      </c>
      <c r="F120" s="100">
        <f>F109*pricing!F24*2000</f>
        <v>4542150.0000000009</v>
      </c>
      <c r="G120" s="100">
        <f>G109*pricing!G24*2000</f>
        <v>6331725</v>
      </c>
      <c r="H120" s="100">
        <f>H109*pricing!H24*2000</f>
        <v>5529225</v>
      </c>
      <c r="I120" s="100">
        <f>I109*pricing!I24*2000</f>
        <v>5954550</v>
      </c>
      <c r="J120" s="100">
        <f>J109*pricing!J24*2000</f>
        <v>6464137.5000000009</v>
      </c>
      <c r="K120" s="100">
        <f>K109*pricing!K24*2000</f>
        <v>6801187.5</v>
      </c>
      <c r="L120" s="100">
        <f>L109*pricing!L24*2000</f>
        <v>6720937.5</v>
      </c>
      <c r="M120" s="100">
        <f>M109*pricing!M24*2000</f>
        <v>5757937.5</v>
      </c>
      <c r="N120" s="100">
        <f>N109*pricing!N24*2000</f>
        <v>6536362.5</v>
      </c>
      <c r="O120" s="100">
        <f>O109*pricing!O24*2000</f>
        <v>6492225</v>
      </c>
    </row>
    <row r="121" spans="2:15">
      <c r="C121" s="99" t="s">
        <v>127</v>
      </c>
      <c r="D121" s="100">
        <f>D110*pricing!D25*2000</f>
        <v>10637137.5</v>
      </c>
      <c r="E121" s="100">
        <f>E110*pricing!E25*2000</f>
        <v>11226975</v>
      </c>
      <c r="F121" s="100">
        <f>F110*pricing!F25*2000</f>
        <v>12599250</v>
      </c>
      <c r="G121" s="100">
        <f>G110*pricing!G25*2000</f>
        <v>10215825</v>
      </c>
      <c r="H121" s="100">
        <f>H110*pricing!H25*2000</f>
        <v>12755737.500000002</v>
      </c>
      <c r="I121" s="100">
        <f>I110*pricing!I25*2000</f>
        <v>11680387.5</v>
      </c>
      <c r="J121" s="100">
        <f>J110*pricing!J25*2000</f>
        <v>12133800.000000002</v>
      </c>
      <c r="K121" s="100">
        <f>K110*pricing!K25*2000</f>
        <v>13393725</v>
      </c>
      <c r="L121" s="100">
        <f>L110*pricing!L25*2000</f>
        <v>11576062.5</v>
      </c>
      <c r="M121" s="100">
        <f>M110*pricing!M25*2000</f>
        <v>14312587.500000002</v>
      </c>
      <c r="N121" s="100">
        <f>N110*pricing!N25*2000</f>
        <v>10942087.5</v>
      </c>
      <c r="O121" s="100">
        <f>O110*pricing!O25*2000</f>
        <v>14340675.000000002</v>
      </c>
    </row>
    <row r="122" spans="2:15">
      <c r="C122" s="99" t="s">
        <v>128</v>
      </c>
      <c r="D122" s="100">
        <f>D111*pricing!D26*2000</f>
        <v>3896887.5000000005</v>
      </c>
      <c r="E122" s="100">
        <f>E111*pricing!E26*2000</f>
        <v>4219325</v>
      </c>
      <c r="F122" s="100">
        <f>F111*pricing!F26*2000</f>
        <v>4514125</v>
      </c>
      <c r="G122" s="100">
        <f>G111*pricing!G26*2000</f>
        <v>3542206.25</v>
      </c>
      <c r="H122" s="100">
        <f>H111*pricing!H26*2000</f>
        <v>4983962.5000000009</v>
      </c>
      <c r="I122" s="100">
        <f>I111*pricing!I26*2000</f>
        <v>4159443.7500000005</v>
      </c>
      <c r="J122" s="100">
        <f>J111*pricing!J26*2000</f>
        <v>3574450.0000000005</v>
      </c>
      <c r="K122" s="100">
        <f>K111*pricing!K26*2000</f>
        <v>3919918.7500000005</v>
      </c>
      <c r="L122" s="100">
        <f>L111*pricing!L26*2000</f>
        <v>3998225.0000000005</v>
      </c>
      <c r="M122" s="100">
        <f>M111*pricing!M26*2000</f>
        <v>4555581.25</v>
      </c>
      <c r="N122" s="100">
        <f>N111*pricing!N26*2000</f>
        <v>4988568.75</v>
      </c>
      <c r="O122" s="100">
        <f>O111*pricing!O26*2000</f>
        <v>4228537.5</v>
      </c>
    </row>
    <row r="123" spans="2:15">
      <c r="C123" s="99" t="s">
        <v>129</v>
      </c>
      <c r="D123" s="100">
        <f>D112*pricing!D27*2000</f>
        <v>4146232.2901911004</v>
      </c>
      <c r="E123" s="100">
        <f>E112*pricing!E27*2000</f>
        <v>5603490.3772131931</v>
      </c>
      <c r="F123" s="100">
        <f>F112*pricing!F27*2000</f>
        <v>5920402.5254528504</v>
      </c>
      <c r="G123" s="100">
        <f>G112*pricing!G27*2000</f>
        <v>6140440.6917535663</v>
      </c>
      <c r="H123" s="100">
        <f>H112*pricing!H27*2000</f>
        <v>6310080.1492410488</v>
      </c>
      <c r="I123" s="100">
        <f>I112*pricing!I27*2000</f>
        <v>6372767.483778459</v>
      </c>
      <c r="J123" s="100">
        <f>J112*pricing!J27*2000</f>
        <v>4938004.9050144991</v>
      </c>
      <c r="K123" s="100">
        <f>K112*pricing!K27*2000</f>
        <v>6166708.6231146548</v>
      </c>
      <c r="L123" s="100">
        <f>L112*pricing!L27*2000</f>
        <v>5055904.5761196008</v>
      </c>
      <c r="M123" s="100">
        <f>M112*pricing!M27*2000</f>
        <v>4629808.8599774372</v>
      </c>
      <c r="N123" s="100">
        <f>N112*pricing!N27*2000</f>
        <v>6143861.5841664523</v>
      </c>
      <c r="O123" s="100">
        <f>O112*pricing!O27*2000</f>
        <v>4946828.6957622003</v>
      </c>
    </row>
    <row r="124" spans="2:15">
      <c r="C124" s="99" t="s">
        <v>130</v>
      </c>
      <c r="D124" s="100">
        <f>D113*pricing!D28*2000</f>
        <v>1988067.4379152358</v>
      </c>
      <c r="E124" s="100">
        <f>E113*pricing!E28*2000</f>
        <v>3201038.0336210006</v>
      </c>
      <c r="F124" s="100">
        <f>F113*pricing!F28*2000</f>
        <v>4412465.5229128208</v>
      </c>
      <c r="G124" s="100">
        <f>G113*pricing!G28*2000</f>
        <v>3937925.4026404535</v>
      </c>
      <c r="H124" s="100">
        <f>H113*pricing!H28*2000</f>
        <v>3534636.7211965979</v>
      </c>
      <c r="I124" s="100">
        <f>I113*pricing!I28*2000</f>
        <v>3644152.0037455624</v>
      </c>
      <c r="J124" s="100">
        <f>J113*pricing!J28*2000</f>
        <v>4225150.0194272045</v>
      </c>
      <c r="K124" s="100">
        <f>K113*pricing!K28*2000</f>
        <v>3571584.3252489092</v>
      </c>
      <c r="L124" s="100">
        <f>L113*pricing!L28*2000</f>
        <v>3750921.880277555</v>
      </c>
      <c r="M124" s="100">
        <f>M113*pricing!M28*2000</f>
        <v>3810193.1774988077</v>
      </c>
      <c r="N124" s="100">
        <f>N113*pricing!N28*2000</f>
        <v>3836888.8047986012</v>
      </c>
      <c r="O124" s="100">
        <f>O113*pricing!O28*2000</f>
        <v>4007016.6413208093</v>
      </c>
    </row>
    <row r="125" spans="2:15">
      <c r="C125" s="99" t="s">
        <v>131</v>
      </c>
      <c r="D125" s="100">
        <f>D114*pricing!D29*2000</f>
        <v>796718.10140008712</v>
      </c>
      <c r="E125" s="100">
        <f>E114*pricing!E29*2000</f>
        <v>1558198.7581464222</v>
      </c>
      <c r="F125" s="100">
        <f>F114*pricing!F29*2000</f>
        <v>1302256.0956382062</v>
      </c>
      <c r="G125" s="100">
        <f>G114*pricing!G29*2000</f>
        <v>1779017.7318577918</v>
      </c>
      <c r="H125" s="100">
        <f>H114*pricing!H29*2000</f>
        <v>1717195.1203134831</v>
      </c>
      <c r="I125" s="100">
        <f>I114*pricing!I29*2000</f>
        <v>1888692.5261307249</v>
      </c>
      <c r="J125" s="100">
        <f>J114*pricing!J29*2000</f>
        <v>1858742.8317283508</v>
      </c>
      <c r="K125" s="100">
        <f>K114*pricing!K29*2000</f>
        <v>1715132.7374774653</v>
      </c>
      <c r="L125" s="100">
        <f>L114*pricing!L29*2000</f>
        <v>1899321.0836107291</v>
      </c>
      <c r="M125" s="100">
        <f>M114*pricing!M29*2000</f>
        <v>1866097.4632170978</v>
      </c>
      <c r="N125" s="100">
        <f>N114*pricing!N29*2000</f>
        <v>2020208.8082463534</v>
      </c>
      <c r="O125" s="100">
        <f>O114*pricing!O29*2000</f>
        <v>1914344.0396882447</v>
      </c>
    </row>
    <row r="126" spans="2:15">
      <c r="C126" s="99" t="s">
        <v>132</v>
      </c>
      <c r="D126" s="100">
        <f>D115*pricing!D30*2000</f>
        <v>2452455.3300353661</v>
      </c>
      <c r="E126" s="100">
        <f>E115*pricing!E30*2000</f>
        <v>4655815.0483867414</v>
      </c>
      <c r="F126" s="100">
        <f>F115*pricing!F30*2000</f>
        <v>4437761.7707591662</v>
      </c>
      <c r="G126" s="100">
        <f>G115*pricing!G30*2000</f>
        <v>4873528.6994477734</v>
      </c>
      <c r="H126" s="100">
        <f>H115*pricing!H30*2000</f>
        <v>4581338.8060248494</v>
      </c>
      <c r="I126" s="100">
        <f>I115*pricing!I30*2000</f>
        <v>3794025.3923935448</v>
      </c>
      <c r="J126" s="100">
        <f>J115*pricing!J30*2000</f>
        <v>4539459.2798099816</v>
      </c>
      <c r="K126" s="100">
        <f>K115*pricing!K30*2000</f>
        <v>4717977.11156293</v>
      </c>
      <c r="L126" s="100">
        <f>L115*pricing!L30*2000</f>
        <v>4182055.5293129599</v>
      </c>
      <c r="M126" s="100">
        <f>M115*pricing!M30*2000</f>
        <v>4746620.4137827838</v>
      </c>
      <c r="N126" s="100">
        <f>N115*pricing!N30*2000</f>
        <v>3912179.8589678355</v>
      </c>
      <c r="O126" s="100">
        <f>O115*pricing!O30*2000</f>
        <v>4749632.4648608202</v>
      </c>
    </row>
    <row r="127" spans="2:15">
      <c r="C127" s="99" t="s">
        <v>278</v>
      </c>
      <c r="D127" s="100">
        <f t="shared" ref="D127:O127" si="1">SUM(D$120:D$126)</f>
        <v>28792685.659541789</v>
      </c>
      <c r="E127" s="100">
        <f t="shared" si="1"/>
        <v>37085467.217367366</v>
      </c>
      <c r="F127" s="100">
        <f t="shared" si="1"/>
        <v>37728410.914763048</v>
      </c>
      <c r="G127" s="100">
        <f t="shared" si="1"/>
        <v>36820668.775699586</v>
      </c>
      <c r="H127" s="100">
        <f t="shared" si="1"/>
        <v>39412175.796775982</v>
      </c>
      <c r="I127" s="100">
        <f t="shared" si="1"/>
        <v>37494018.65604829</v>
      </c>
      <c r="J127" s="100">
        <f t="shared" si="1"/>
        <v>37733744.535980046</v>
      </c>
      <c r="K127" s="100">
        <f t="shared" si="1"/>
        <v>40286234.047403961</v>
      </c>
      <c r="L127" s="100">
        <f t="shared" si="1"/>
        <v>37183428.069320843</v>
      </c>
      <c r="M127" s="100">
        <f t="shared" si="1"/>
        <v>39678826.164476126</v>
      </c>
      <c r="N127" s="100">
        <f t="shared" si="1"/>
        <v>38380157.80617924</v>
      </c>
      <c r="O127" s="100">
        <f t="shared" si="1"/>
        <v>40679259.341632076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608637.59999999986</v>
      </c>
      <c r="E131" s="106">
        <f>SUM(M$6:M$19)+SUM(O$6:O$19)+SUM(Q$6:Q$19)+SUM(S$6:S$19)</f>
        <v>827669.99999999988</v>
      </c>
      <c r="F131" s="106">
        <f>SUM(U$6:U$19)+SUM(W$6:W$19)+SUM(Y$6:Y$19)+SUM(AA$6:AA$19)</f>
        <v>569796</v>
      </c>
      <c r="G131" s="106">
        <f>SUM(AC$6:AC$19)+SUM(AE$6:AE$19)+SUM(AG$6:AG$19)+SUM(AI$6:AI$19)</f>
        <v>797608.79999999993</v>
      </c>
      <c r="H131" s="106">
        <f>SUM(AK$6:AK$19)+SUM(AM$6:AM$19)+SUM(AO$6:AO$19)+SUM(AQ$6:AQ$19)</f>
        <v>691624.79999999981</v>
      </c>
      <c r="I131" s="106">
        <f>SUM(AS$6:AS$19)+SUM(AU$6:AU$19)+SUM(AW$6:AW$19)+SUM(AY$6:AY$19)</f>
        <v>746542.8</v>
      </c>
      <c r="J131" s="106">
        <f>SUM(BA$6:BA$19)+SUM(BC$6:BC$19)+SUM(BE$6:BE$19)+SUM(BG$6:BG$19)</f>
        <v>811677.59999999986</v>
      </c>
      <c r="K131" s="106">
        <f>SUM(BI$6:BI$19)+SUM(BK$6:BK$19)+SUM(BM$6:BM$19)+SUM(BO$6:BO$19)</f>
        <v>855573.6</v>
      </c>
      <c r="L131" s="106">
        <f>SUM(BQ$6:BQ$19)+SUM(BS$6:BS$19)+SUM(BU$6:BU$19)+SUM(BW$6:BW$19)</f>
        <v>844171.2</v>
      </c>
      <c r="M131" s="106">
        <f>SUM(BY$6:BY$19)+SUM(CA$6:CA$19)+SUM(CC$6:CC$19)+SUM(CE$6:CE$19)</f>
        <v>721232.4</v>
      </c>
      <c r="N131" s="106">
        <f>SUM(CG$6:CG$19)+SUM(CI$6:CI$19)+SUM(CK$6:CK$19)+SUM(CM$6:CM$19)</f>
        <v>823630.79999999993</v>
      </c>
      <c r="O131" s="106">
        <f>SUM(CO$6:CO$19)+SUM(CQ$6:CQ$19)+SUM(CS$6:CS$19)+SUM(CU$6:CU$19)</f>
        <v>814558.79999999993</v>
      </c>
    </row>
    <row r="132" spans="2:15">
      <c r="C132" s="105" t="s">
        <v>127</v>
      </c>
      <c r="D132" s="106">
        <f>SUM(E$20:E$36)+SUM(G$20:G$36)+SUM(I$20:I$36)+SUM(K$20:K$36)</f>
        <v>1135855.2</v>
      </c>
      <c r="E132" s="106">
        <f>SUM(M$20:M$36)+SUM(O$20:O$36)+SUM(Q$20:Q$36)+SUM(S$20:S$36)</f>
        <v>1194022.8</v>
      </c>
      <c r="F132" s="106">
        <f>SUM(U$20:U$36)+SUM(W$20:W$36)+SUM(Y$20:Y$36)+SUM(AA$20:AA$36)</f>
        <v>1340811.5999999999</v>
      </c>
      <c r="G132" s="106">
        <f>SUM(AC$20:AC$36)+SUM(AE$20:AE$36)+SUM(AG$20:AG$36)+SUM(AI$20:AI$36)</f>
        <v>1085781.6000000001</v>
      </c>
      <c r="H132" s="106">
        <f>SUM(AK$20:AK$36)+SUM(AM$20:AM$36)+SUM(AO$20:AO$36)+SUM(AQ$20:AQ$36)</f>
        <v>1358133.5999999999</v>
      </c>
      <c r="I132" s="106">
        <f>SUM(AS$20:AS$36)+SUM(AU$20:AU$36)+SUM(AW$20:AW$36)+SUM(AY$20:AY$36)</f>
        <v>1234892.3999999999</v>
      </c>
      <c r="J132" s="106">
        <f>SUM(BA$20:BA$36)+SUM(BC$20:BC$36)+SUM(BE$20:BE$36)+SUM(BG$20:BG$36)</f>
        <v>1296846</v>
      </c>
      <c r="K132" s="106">
        <f>SUM(BI$20:BI$36)+SUM(BK$20:BK$36)+SUM(BM$20:BM$36)+SUM(BO$20:BO$36)</f>
        <v>1422412.7999999998</v>
      </c>
      <c r="L132" s="106">
        <f>SUM(BQ$20:BQ$36)+SUM(BS$20:BS$36)+SUM(BU$20:BU$36)+SUM(BW$20:BW$36)</f>
        <v>1223276.4000000001</v>
      </c>
      <c r="M132" s="106">
        <f>SUM(BY$20:BY$36)+SUM(CA$20:CA$36)+SUM(CC$20:CC$36)+SUM(CE$20:CE$36)</f>
        <v>1522712.4</v>
      </c>
      <c r="N132" s="106">
        <f>SUM(CG$20:CG$36)+SUM(CI$20:CI$36)+SUM(CK$20:CK$36)+SUM(CM$20:CM$36)</f>
        <v>1161262.7999999998</v>
      </c>
      <c r="O132" s="106">
        <f>SUM(CO$20:CO$36)+SUM(CQ$20:CQ$36)+SUM(CS$20:CS$36)+SUM(CU$20:CU$36)</f>
        <v>1521806.4</v>
      </c>
    </row>
    <row r="133" spans="2:15">
      <c r="C133" s="105" t="s">
        <v>128</v>
      </c>
      <c r="D133" s="106">
        <f>SUM(E$37:E$48)+SUM(G$37:G$48)+SUM(I$37:I$48)+SUM(K$37:K$48)</f>
        <v>886338</v>
      </c>
      <c r="E133" s="106">
        <f>SUM(M$37:M$48)+SUM(O$37:O$48)+SUM(Q$37:Q$48)+SUM(S$37:S$48)</f>
        <v>958381.2</v>
      </c>
      <c r="F133" s="106">
        <f>SUM(U$37:U$48)+SUM(W$37:W$48)+SUM(Y$37:Y$48)+SUM(AA$37:AA$48)</f>
        <v>1023546</v>
      </c>
      <c r="G133" s="106">
        <f>SUM(AC$37:AC$48)+SUM(AE$37:AE$48)+SUM(AG$37:AG$48)+SUM(AI$37:AI$48)</f>
        <v>805395.60000000009</v>
      </c>
      <c r="H133" s="106">
        <f>SUM(AK$37:AK$48)+SUM(AM$37:AM$48)+SUM(AO$37:AO$48)+SUM(AQ$37:AQ$48)</f>
        <v>1135651.2000000002</v>
      </c>
      <c r="I133" s="106">
        <f>SUM(AS$37:AS$48)+SUM(AU$37:AU$48)+SUM(AW$37:AW$48)+SUM(AY$37:AY$48)</f>
        <v>951720</v>
      </c>
      <c r="J133" s="106">
        <f>SUM(BA$37:BA$48)+SUM(BC$37:BC$48)+SUM(BE$37:BE$48)+SUM(BG$37:BG$48)</f>
        <v>812286</v>
      </c>
      <c r="K133" s="106">
        <f>SUM(BI$37:BI$48)+SUM(BK$37:BK$48)+SUM(BM$37:BM$48)+SUM(BO$37:BO$48)</f>
        <v>893308.79999999993</v>
      </c>
      <c r="L133" s="106">
        <f>SUM(BQ$37:BQ$48)+SUM(BS$37:BS$48)+SUM(BU$37:BU$48)+SUM(BW$37:BW$48)</f>
        <v>910389.60000000009</v>
      </c>
      <c r="M133" s="106">
        <f>SUM(BY$37:BY$48)+SUM(CA$37:CA$48)+SUM(CC$37:CC$48)+SUM(CE$37:CE$48)</f>
        <v>1038211.2000000001</v>
      </c>
      <c r="N133" s="106">
        <f>SUM(CG$37:CG$48)+SUM(CI$37:CI$48)+SUM(CK$37:CK$48)+SUM(CM$37:CM$48)</f>
        <v>1139979.6000000001</v>
      </c>
      <c r="O133" s="106">
        <f>SUM(CO$37:CO$48)+SUM(CQ$37:CQ$48)+SUM(CS$37:CS$48)+SUM(CU$37:CU$48)</f>
        <v>967453.2</v>
      </c>
    </row>
    <row r="134" spans="2:15">
      <c r="C134" s="105" t="s">
        <v>129</v>
      </c>
      <c r="D134" s="106">
        <f>SUM(E$49:E$70)+SUM(G$49:G$70)+SUM(I$49:I$70)+SUM(K$49:K$70)</f>
        <v>732627.11283727118</v>
      </c>
      <c r="E134" s="106">
        <f>SUM(M$49:M$70)+SUM(O$49:O$70)+SUM(Q$49:Q$70)+SUM(S$49:S$70)</f>
        <v>1002055.8077412525</v>
      </c>
      <c r="F134" s="106">
        <f>SUM(U$49:U$70)+SUM(W$49:W$70)+SUM(Y$49:Y$70)+SUM(AA$49:AA$70)</f>
        <v>1066616.9872164926</v>
      </c>
      <c r="G134" s="106">
        <f>SUM(AC$49:AC$70)+SUM(AE$49:AE$70)+SUM(AG$49:AG$70)+SUM(AI$49:AI$70)</f>
        <v>1100698.6147824973</v>
      </c>
      <c r="H134" s="106">
        <f>SUM(AK$49:AK$70)+SUM(AM$49:AM$70)+SUM(AO$49:AO$70)+SUM(AQ$49:AQ$70)</f>
        <v>1135061.2684542099</v>
      </c>
      <c r="I134" s="106">
        <f>SUM(AS$49:AS$70)+SUM(AU$49:AU$70)+SUM(AW$49:AW$70)+SUM(AY$49:AY$70)</f>
        <v>1141248.9269237646</v>
      </c>
      <c r="J134" s="106">
        <f>SUM(BA$49:BA$70)+SUM(BC$49:BC$70)+SUM(BE$49:BE$70)+SUM(BG$49:BG$70)</f>
        <v>888732.02828071895</v>
      </c>
      <c r="K134" s="106">
        <f>SUM(BI$49:BI$70)+SUM(BK$49:BK$70)+SUM(BM$49:BM$70)+SUM(BO$49:BO$70)</f>
        <v>1109942.818436289</v>
      </c>
      <c r="L134" s="106">
        <f>SUM(BQ$49:BQ$70)+SUM(BS$49:BS$70)+SUM(BU$49:BU$70)+SUM(BW$49:BW$70)</f>
        <v>905887.94782713475</v>
      </c>
      <c r="M134" s="106">
        <f>SUM(BY$49:BY$70)+SUM(CA$49:CA$70)+SUM(CC$49:CC$70)+SUM(CE$49:CE$70)</f>
        <v>830301.66105211945</v>
      </c>
      <c r="N134" s="106">
        <f>SUM(CG$49:CG$70)+SUM(CI$49:CI$70)+SUM(CK$49:CK$70)+SUM(CM$49:CM$70)</f>
        <v>1096409.3839049542</v>
      </c>
      <c r="O134" s="106">
        <f>SUM(CO$49:CO$70)+SUM(CQ$49:CQ$70)+SUM(CS$49:CS$70)+SUM(CU$49:CU$70)</f>
        <v>892722.33177234116</v>
      </c>
    </row>
    <row r="135" spans="2:15">
      <c r="C135" s="105" t="s">
        <v>130</v>
      </c>
      <c r="D135" s="106">
        <f>SUM(E$71:E$86)+SUM(G$71:G$86)+SUM(I$71:I$86)+SUM(K$71:K$86)</f>
        <v>235741.44976101775</v>
      </c>
      <c r="E135" s="106">
        <f>SUM(M$71:M$86)+SUM(O$71:O$86)+SUM(Q$71:Q$86)+SUM(S$71:S$86)</f>
        <v>376847.20531622856</v>
      </c>
      <c r="F135" s="106">
        <f>SUM(U$71:U$86)+SUM(W$71:W$86)+SUM(Y$71:Y$86)+SUM(AA$71:AA$86)</f>
        <v>521075.7102880957</v>
      </c>
      <c r="G135" s="106">
        <f>SUM(AC$71:AC$86)+SUM(AE$71:AE$86)+SUM(AG$71:AG$86)+SUM(AI$71:AI$86)</f>
        <v>464974.06081636483</v>
      </c>
      <c r="H135" s="106">
        <f>SUM(AK$71:AK$86)+SUM(AM$71:AM$86)+SUM(AO$71:AO$86)+SUM(AQ$71:AQ$86)</f>
        <v>416567.66151502007</v>
      </c>
      <c r="I135" s="106">
        <f>SUM(AS$71:AS$86)+SUM(AU$71:AU$86)+SUM(AW$71:AW$86)+SUM(AY$71:AY$86)</f>
        <v>430885.73593269294</v>
      </c>
      <c r="J135" s="106">
        <f>SUM(BA$71:BA$86)+SUM(BC$71:BC$86)+SUM(BE$71:BE$86)+SUM(BG$71:BG$86)</f>
        <v>496665.18974866148</v>
      </c>
      <c r="K135" s="106">
        <f>SUM(BI$71:BI$86)+SUM(BK$71:BK$86)+SUM(BM$71:BM$86)+SUM(BO$71:BO$86)</f>
        <v>421943.94341972482</v>
      </c>
      <c r="L135" s="106">
        <f>SUM(BQ$71:BQ$86)+SUM(BS$71:BS$86)+SUM(BU$71:BU$86)+SUM(BW$71:BW$86)</f>
        <v>445029.24696244096</v>
      </c>
      <c r="M135" s="106">
        <f>SUM(BY$71:BY$86)+SUM(CA$71:CA$86)+SUM(CC$71:CC$86)+SUM(CE$71:CE$86)</f>
        <v>450212.99823441816</v>
      </c>
      <c r="N135" s="106">
        <f>SUM(CG$71:CG$86)+SUM(CI$71:CI$86)+SUM(CK$71:CK$86)+SUM(CM$71:CM$86)</f>
        <v>454828.56872086285</v>
      </c>
      <c r="O135" s="106">
        <f>SUM(CO$71:CO$86)+SUM(CQ$71:CQ$86)+SUM(CS$71:CS$86)+SUM(CU$71:CU$86)</f>
        <v>473765.01226869185</v>
      </c>
    </row>
    <row r="136" spans="2:15">
      <c r="C136" s="105" t="s">
        <v>131</v>
      </c>
      <c r="D136" s="106">
        <f>SUM(E$87:E$94)+SUM(G$87:G$94)+SUM(I$87:I$94)+SUM(K$87:K$94)</f>
        <v>296361.76806290541</v>
      </c>
      <c r="E136" s="106">
        <f>SUM(M$87:M$94)+SUM(O$87:O$94)+SUM(Q$87:Q$94)+SUM(S$87:S$94)</f>
        <v>578887.30408555898</v>
      </c>
      <c r="F136" s="106">
        <f>SUM(U$87:U$94)+SUM(W$87:W$94)+SUM(Y$87:Y$94)+SUM(AA$87:AA$94)</f>
        <v>485171.62178124487</v>
      </c>
      <c r="G136" s="106">
        <f>SUM(AC$87:AC$94)+SUM(AE$87:AE$94)+SUM(AG$87:AG$94)+SUM(AI$87:AI$94)</f>
        <v>663710.62800904387</v>
      </c>
      <c r="H136" s="106">
        <f>SUM(AK$87:AK$94)+SUM(AM$87:AM$94)+SUM(AO$87:AO$94)+SUM(AQ$87:AQ$94)</f>
        <v>641758.06628626457</v>
      </c>
      <c r="I136" s="106">
        <f>SUM(AS$87:AS$94)+SUM(AU$87:AU$94)+SUM(AW$87:AW$94)+SUM(AY$87:AY$94)</f>
        <v>703981.2588336115</v>
      </c>
      <c r="J136" s="106">
        <f>SUM(BA$87:BA$94)+SUM(BC$87:BC$94)+SUM(BE$87:BE$94)+SUM(BG$87:BG$94)</f>
        <v>692233.82686874946</v>
      </c>
      <c r="K136" s="106">
        <f>SUM(BI$87:BI$94)+SUM(BK$87:BK$94)+SUM(BM$87:BM$94)+SUM(BO$87:BO$94)</f>
        <v>637554.64439632965</v>
      </c>
      <c r="L136" s="106">
        <f>SUM(BQ$87:BQ$94)+SUM(BS$87:BS$94)+SUM(BU$87:BU$94)+SUM(BW$87:BW$94)</f>
        <v>706344.31203762291</v>
      </c>
      <c r="M136" s="106">
        <f>SUM(BY$87:BY$94)+SUM(CA$87:CA$94)+SUM(CC$87:CC$94)+SUM(CE$87:CE$94)</f>
        <v>696678.00304293539</v>
      </c>
      <c r="N136" s="106">
        <f>SUM(CG$87:CG$94)+SUM(CI$87:CI$94)+SUM(CK$87:CK$94)+SUM(CM$87:CM$94)</f>
        <v>751831.2101794444</v>
      </c>
      <c r="O136" s="106">
        <f>SUM(CO$87:CO$94)+SUM(CQ$87:CQ$94)+SUM(CS$87:CS$94)+SUM(CU$87:CU$94)</f>
        <v>714010.36650456511</v>
      </c>
    </row>
    <row r="137" spans="2:15">
      <c r="C137" s="105" t="s">
        <v>132</v>
      </c>
      <c r="D137" s="106">
        <f>SUM(E$95:E$105)+SUM(G$95:G$105)+SUM(I$95:I$105)+SUM(K$95:K$105)</f>
        <v>1057964.364388763</v>
      </c>
      <c r="E137" s="106">
        <f>SUM(M$95:M$105)+SUM(O$95:O$105)+SUM(Q$95:Q$105)+SUM(S$95:S$105)</f>
        <v>2008749.8690006288</v>
      </c>
      <c r="F137" s="106">
        <f>SUM(U$95:U$105)+SUM(W$95:W$105)+SUM(Y$95:Y$105)+SUM(AA$95:AA$105)</f>
        <v>1922183.5083980602</v>
      </c>
      <c r="G137" s="106">
        <f>SUM(AC$95:AC$105)+SUM(AE$95:AE$105)+SUM(AG$95:AG$105)+SUM(AI$95:AI$105)</f>
        <v>2105979.3917003628</v>
      </c>
      <c r="H137" s="106">
        <f>SUM(AK$95:AK$105)+SUM(AM$95:AM$105)+SUM(AO$95:AO$105)+SUM(AQ$95:AQ$105)</f>
        <v>1994393.0215694299</v>
      </c>
      <c r="I137" s="106">
        <f>SUM(AS$95:AS$105)+SUM(AU$95:AU$105)+SUM(AW$95:AW$105)+SUM(AY$95:AY$105)</f>
        <v>1651288.4836187176</v>
      </c>
      <c r="J137" s="106">
        <f>SUM(BA$95:BA$105)+SUM(BC$95:BC$105)+SUM(BE$95:BE$105)+SUM(BG$95:BG$105)</f>
        <v>1975732.889710255</v>
      </c>
      <c r="K137" s="106">
        <f>SUM(BI$95:BI$105)+SUM(BK$95:BK$105)+SUM(BM$95:BM$105)+SUM(BO$95:BO$105)</f>
        <v>2020176.4307863908</v>
      </c>
      <c r="L137" s="106">
        <f>SUM(BQ$95:BQ$105)+SUM(BS$95:BS$105)+SUM(BU$95:BU$105)+SUM(BW$95:BW$105)</f>
        <v>1808010.091509152</v>
      </c>
      <c r="M137" s="106">
        <f>SUM(BY$95:BY$105)+SUM(CA$95:CA$105)+SUM(CC$95:CC$105)+SUM(CE$95:CE$105)</f>
        <v>2061998.1869559572</v>
      </c>
      <c r="N137" s="106">
        <f>SUM(CG$95:CG$105)+SUM(CI$95:CI$105)+SUM(CK$95:CK$105)+SUM(CM$95:CM$105)</f>
        <v>1700292.3218639998</v>
      </c>
      <c r="O137" s="106">
        <f>SUM(CO$95:CO$105)+SUM(CQ$95:CQ$105)+SUM(CS$95:CS$105)+SUM(CU$95:CU$105)</f>
        <v>2046248.6853679479</v>
      </c>
    </row>
    <row r="138" spans="2:15">
      <c r="C138" s="105" t="s">
        <v>278</v>
      </c>
      <c r="D138" s="100">
        <f t="shared" ref="D138:O138" si="2">SUM(D$131:D$137)</f>
        <v>4953525.4950499572</v>
      </c>
      <c r="E138" s="100">
        <f t="shared" si="2"/>
        <v>6946614.1861436693</v>
      </c>
      <c r="F138" s="100">
        <f t="shared" si="2"/>
        <v>6929201.4276838936</v>
      </c>
      <c r="G138" s="100">
        <f t="shared" si="2"/>
        <v>7024148.6953082681</v>
      </c>
      <c r="H138" s="100">
        <f t="shared" si="2"/>
        <v>7373189.6178249242</v>
      </c>
      <c r="I138" s="100">
        <f t="shared" si="2"/>
        <v>6860559.605308787</v>
      </c>
      <c r="J138" s="100">
        <f t="shared" si="2"/>
        <v>6974173.5346083846</v>
      </c>
      <c r="K138" s="100">
        <f t="shared" si="2"/>
        <v>7360913.0370387333</v>
      </c>
      <c r="L138" s="100">
        <f t="shared" si="2"/>
        <v>6843108.7983363504</v>
      </c>
      <c r="M138" s="100">
        <f t="shared" si="2"/>
        <v>7321346.8492854293</v>
      </c>
      <c r="N138" s="100">
        <f t="shared" si="2"/>
        <v>7128234.6846692609</v>
      </c>
      <c r="O138" s="100">
        <f t="shared" si="2"/>
        <v>7430564.7959135454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138"/>
  <sheetViews>
    <sheetView workbookViewId="0"/>
  </sheetViews>
  <sheetFormatPr baseColWidth="10" defaultColWidth="8.83203125" defaultRowHeight="12" x14ac:dyDescent="0"/>
  <cols>
    <col min="1" max="16384" width="8.83203125" style="100"/>
  </cols>
  <sheetData>
    <row r="1" spans="1:99">
      <c r="A1" s="101"/>
    </row>
    <row r="2" spans="1:99">
      <c r="B2" s="102" t="s">
        <v>272</v>
      </c>
    </row>
    <row r="3" spans="1:99">
      <c r="B3" s="103" t="s">
        <v>273</v>
      </c>
    </row>
    <row r="4" spans="1:99">
      <c r="A4" s="101"/>
      <c r="B4" s="101"/>
      <c r="C4" s="99" t="s">
        <v>274</v>
      </c>
      <c r="D4" s="99" t="s">
        <v>92</v>
      </c>
      <c r="E4" s="101"/>
      <c r="F4" s="101"/>
      <c r="G4" s="101"/>
      <c r="H4" s="101"/>
      <c r="I4" s="101"/>
      <c r="J4" s="101"/>
      <c r="K4" s="101"/>
      <c r="L4" s="99" t="s">
        <v>93</v>
      </c>
      <c r="M4" s="101"/>
      <c r="N4" s="101"/>
      <c r="O4" s="101"/>
      <c r="P4" s="101"/>
      <c r="Q4" s="101"/>
      <c r="R4" s="101"/>
      <c r="S4" s="101"/>
      <c r="T4" s="99" t="s">
        <v>94</v>
      </c>
      <c r="U4" s="101"/>
      <c r="V4" s="101"/>
      <c r="W4" s="101"/>
      <c r="X4" s="101"/>
      <c r="Y4" s="101"/>
      <c r="Z4" s="101"/>
      <c r="AA4" s="101"/>
      <c r="AB4" s="99" t="s">
        <v>95</v>
      </c>
      <c r="AC4" s="101"/>
      <c r="AD4" s="101"/>
      <c r="AE4" s="101"/>
      <c r="AF4" s="101"/>
      <c r="AG4" s="101"/>
      <c r="AH4" s="101"/>
      <c r="AI4" s="101"/>
      <c r="AJ4" s="99" t="s">
        <v>96</v>
      </c>
      <c r="AK4" s="101"/>
      <c r="AL4" s="101"/>
      <c r="AM4" s="101"/>
      <c r="AN4" s="101"/>
      <c r="AO4" s="101"/>
      <c r="AP4" s="101"/>
      <c r="AQ4" s="101"/>
      <c r="AR4" s="99" t="s">
        <v>97</v>
      </c>
      <c r="AS4" s="101"/>
      <c r="AT4" s="101"/>
      <c r="AU4" s="101"/>
      <c r="AV4" s="101"/>
      <c r="AW4" s="101"/>
      <c r="AX4" s="101"/>
      <c r="AY4" s="101"/>
      <c r="AZ4" s="99" t="s">
        <v>98</v>
      </c>
      <c r="BA4" s="101"/>
      <c r="BB4" s="101"/>
      <c r="BC4" s="101"/>
      <c r="BD4" s="101"/>
      <c r="BE4" s="101"/>
      <c r="BF4" s="101"/>
      <c r="BG4" s="101"/>
      <c r="BH4" s="99" t="s">
        <v>99</v>
      </c>
      <c r="BI4" s="101"/>
      <c r="BJ4" s="101"/>
      <c r="BK4" s="101"/>
      <c r="BL4" s="101"/>
      <c r="BM4" s="101"/>
      <c r="BN4" s="101"/>
      <c r="BO4" s="101"/>
      <c r="BP4" s="99" t="s">
        <v>100</v>
      </c>
      <c r="BQ4" s="101"/>
      <c r="BR4" s="101"/>
      <c r="BS4" s="101"/>
      <c r="BT4" s="101"/>
      <c r="BU4" s="101"/>
      <c r="BV4" s="101"/>
      <c r="BW4" s="101"/>
      <c r="BX4" s="99" t="s">
        <v>101</v>
      </c>
      <c r="BY4" s="101"/>
      <c r="BZ4" s="101"/>
      <c r="CA4" s="101"/>
      <c r="CB4" s="101"/>
      <c r="CC4" s="101"/>
      <c r="CD4" s="101"/>
      <c r="CE4" s="101"/>
      <c r="CF4" s="99" t="s">
        <v>102</v>
      </c>
      <c r="CG4" s="101"/>
      <c r="CH4" s="101"/>
      <c r="CI4" s="101"/>
      <c r="CJ4" s="101"/>
      <c r="CK4" s="101"/>
      <c r="CL4" s="101"/>
      <c r="CM4" s="101"/>
      <c r="CN4" s="99" t="s">
        <v>103</v>
      </c>
      <c r="CO4" s="101"/>
      <c r="CP4" s="101"/>
      <c r="CQ4" s="101"/>
      <c r="CR4" s="101"/>
      <c r="CS4" s="101"/>
      <c r="CT4" s="101"/>
      <c r="CU4" s="101"/>
    </row>
    <row r="5" spans="1:99">
      <c r="B5" s="99" t="s">
        <v>167</v>
      </c>
      <c r="C5" s="99" t="s">
        <v>275</v>
      </c>
      <c r="D5" s="99">
        <v>1</v>
      </c>
      <c r="E5" s="99"/>
      <c r="F5" s="99">
        <v>2</v>
      </c>
      <c r="G5" s="99"/>
      <c r="H5" s="99">
        <v>3</v>
      </c>
      <c r="I5" s="99"/>
      <c r="J5" s="99">
        <v>4</v>
      </c>
      <c r="K5" s="99"/>
      <c r="L5" s="99">
        <v>1</v>
      </c>
      <c r="M5" s="99"/>
      <c r="N5" s="99">
        <v>2</v>
      </c>
      <c r="O5" s="99"/>
      <c r="P5" s="99">
        <v>3</v>
      </c>
      <c r="Q5" s="99"/>
      <c r="R5" s="99">
        <v>4</v>
      </c>
      <c r="S5" s="99"/>
      <c r="T5" s="99">
        <v>1</v>
      </c>
      <c r="U5" s="99"/>
      <c r="V5" s="99">
        <v>2</v>
      </c>
      <c r="W5" s="99"/>
      <c r="X5" s="99">
        <v>3</v>
      </c>
      <c r="Y5" s="99"/>
      <c r="Z5" s="99">
        <v>4</v>
      </c>
      <c r="AA5" s="99"/>
      <c r="AB5" s="99">
        <v>1</v>
      </c>
      <c r="AC5" s="99"/>
      <c r="AD5" s="99">
        <v>2</v>
      </c>
      <c r="AE5" s="99"/>
      <c r="AF5" s="99">
        <v>3</v>
      </c>
      <c r="AG5" s="99"/>
      <c r="AH5" s="99">
        <v>4</v>
      </c>
      <c r="AI5" s="99"/>
      <c r="AJ5" s="99">
        <v>1</v>
      </c>
      <c r="AK5" s="99"/>
      <c r="AL5" s="99">
        <v>2</v>
      </c>
      <c r="AM5" s="99"/>
      <c r="AN5" s="99">
        <v>3</v>
      </c>
      <c r="AO5" s="99"/>
      <c r="AP5" s="99">
        <v>4</v>
      </c>
      <c r="AQ5" s="99"/>
      <c r="AR5" s="99">
        <v>1</v>
      </c>
      <c r="AS5" s="99"/>
      <c r="AT5" s="99">
        <v>2</v>
      </c>
      <c r="AU5" s="99"/>
      <c r="AV5" s="99">
        <v>3</v>
      </c>
      <c r="AW5" s="99"/>
      <c r="AX5" s="99">
        <v>4</v>
      </c>
      <c r="AY5" s="99"/>
      <c r="AZ5" s="99">
        <v>1</v>
      </c>
      <c r="BA5" s="99"/>
      <c r="BB5" s="99">
        <v>2</v>
      </c>
      <c r="BC5" s="99"/>
      <c r="BD5" s="99">
        <v>3</v>
      </c>
      <c r="BE5" s="99"/>
      <c r="BF5" s="99">
        <v>4</v>
      </c>
      <c r="BG5" s="99"/>
      <c r="BH5" s="99">
        <v>1</v>
      </c>
      <c r="BI5" s="99"/>
      <c r="BJ5" s="99">
        <v>2</v>
      </c>
      <c r="BK5" s="99"/>
      <c r="BL5" s="99">
        <v>3</v>
      </c>
      <c r="BM5" s="99"/>
      <c r="BN5" s="99">
        <v>4</v>
      </c>
      <c r="BO5" s="99"/>
      <c r="BP5" s="99">
        <v>1</v>
      </c>
      <c r="BQ5" s="99"/>
      <c r="BR5" s="99">
        <v>2</v>
      </c>
      <c r="BS5" s="99"/>
      <c r="BT5" s="99">
        <v>3</v>
      </c>
      <c r="BU5" s="99"/>
      <c r="BV5" s="99">
        <v>4</v>
      </c>
      <c r="BW5" s="99"/>
      <c r="BX5" s="99">
        <v>1</v>
      </c>
      <c r="BY5" s="99"/>
      <c r="BZ5" s="99">
        <v>2</v>
      </c>
      <c r="CA5" s="99"/>
      <c r="CB5" s="99">
        <v>3</v>
      </c>
      <c r="CC5" s="99"/>
      <c r="CD5" s="99">
        <v>4</v>
      </c>
      <c r="CE5" s="99"/>
      <c r="CF5" s="99">
        <v>1</v>
      </c>
      <c r="CG5" s="99"/>
      <c r="CH5" s="99">
        <v>2</v>
      </c>
      <c r="CI5" s="99"/>
      <c r="CJ5" s="99">
        <v>3</v>
      </c>
      <c r="CK5" s="99"/>
      <c r="CL5" s="99">
        <v>4</v>
      </c>
      <c r="CM5" s="99"/>
      <c r="CN5" s="99">
        <v>1</v>
      </c>
      <c r="CO5" s="99"/>
      <c r="CP5" s="99">
        <v>2</v>
      </c>
      <c r="CQ5" s="99"/>
      <c r="CR5" s="99">
        <v>3</v>
      </c>
      <c r="CS5" s="99"/>
      <c r="CT5" s="99">
        <v>4</v>
      </c>
      <c r="CU5" s="99"/>
    </row>
    <row r="6" spans="1:99">
      <c r="B6" s="99" t="s">
        <v>126</v>
      </c>
      <c r="C6" s="99" t="s">
        <v>172</v>
      </c>
      <c r="D6" s="100">
        <v>10</v>
      </c>
      <c r="E6" s="100">
        <v>5784</v>
      </c>
      <c r="F6" s="100">
        <v>14</v>
      </c>
      <c r="G6" s="100">
        <v>8097.5999999999995</v>
      </c>
      <c r="H6" s="100">
        <v>19</v>
      </c>
      <c r="I6" s="100">
        <v>10989.6</v>
      </c>
      <c r="J6" s="100">
        <v>18</v>
      </c>
      <c r="K6" s="100">
        <v>10411.199999999999</v>
      </c>
      <c r="L6" s="100">
        <v>17</v>
      </c>
      <c r="M6" s="100">
        <v>9832.7999999999993</v>
      </c>
      <c r="N6" s="100">
        <v>15</v>
      </c>
      <c r="O6" s="100">
        <v>8676</v>
      </c>
      <c r="P6" s="100">
        <v>20</v>
      </c>
      <c r="Q6" s="100">
        <v>11568</v>
      </c>
      <c r="R6" s="100">
        <v>10</v>
      </c>
      <c r="S6" s="100">
        <v>5784</v>
      </c>
      <c r="T6" s="100">
        <v>14</v>
      </c>
      <c r="U6" s="100">
        <v>8097.5999999999995</v>
      </c>
      <c r="V6" s="100">
        <v>18</v>
      </c>
      <c r="W6" s="100">
        <v>10411.199999999999</v>
      </c>
      <c r="X6" s="100">
        <v>17</v>
      </c>
      <c r="Y6" s="100">
        <v>9832.7999999999993</v>
      </c>
      <c r="Z6" s="100">
        <v>16</v>
      </c>
      <c r="AA6" s="100">
        <v>9254.4</v>
      </c>
      <c r="AB6" s="100">
        <v>11</v>
      </c>
      <c r="AC6" s="100">
        <v>6362.4</v>
      </c>
      <c r="AD6" s="100">
        <v>19</v>
      </c>
      <c r="AE6" s="100">
        <v>10989.6</v>
      </c>
      <c r="AF6" s="100">
        <v>19</v>
      </c>
      <c r="AG6" s="100">
        <v>10989.6</v>
      </c>
      <c r="AH6" s="100">
        <v>16</v>
      </c>
      <c r="AI6" s="100">
        <v>9254.4</v>
      </c>
      <c r="AJ6" s="100">
        <v>17</v>
      </c>
      <c r="AK6" s="100">
        <v>9832.7999999999993</v>
      </c>
      <c r="AL6" s="100">
        <v>11</v>
      </c>
      <c r="AM6" s="100">
        <v>6362.4</v>
      </c>
      <c r="AN6" s="100">
        <v>20</v>
      </c>
      <c r="AO6" s="100">
        <v>11568</v>
      </c>
      <c r="AP6" s="100">
        <v>11</v>
      </c>
      <c r="AQ6" s="100">
        <v>6362.4</v>
      </c>
      <c r="AR6" s="100">
        <v>17</v>
      </c>
      <c r="AS6" s="100">
        <v>9832.7999999999993</v>
      </c>
      <c r="AT6" s="100">
        <v>15</v>
      </c>
      <c r="AU6" s="100">
        <v>8676</v>
      </c>
      <c r="AV6" s="100">
        <v>14</v>
      </c>
      <c r="AW6" s="100">
        <v>8097.5999999999995</v>
      </c>
      <c r="AX6" s="100">
        <v>17</v>
      </c>
      <c r="AY6" s="100">
        <v>9832.7999999999993</v>
      </c>
      <c r="AZ6" s="100">
        <v>12</v>
      </c>
      <c r="BA6" s="100">
        <v>6940.7999999999993</v>
      </c>
      <c r="BB6" s="100">
        <v>20</v>
      </c>
      <c r="BC6" s="100">
        <v>11568</v>
      </c>
      <c r="BD6" s="100">
        <v>11</v>
      </c>
      <c r="BE6" s="100">
        <v>6362.4</v>
      </c>
      <c r="BF6" s="100">
        <v>15</v>
      </c>
      <c r="BG6" s="100">
        <v>8676</v>
      </c>
      <c r="BH6" s="100">
        <v>20</v>
      </c>
      <c r="BI6" s="100">
        <v>11568</v>
      </c>
      <c r="BJ6" s="100">
        <v>15</v>
      </c>
      <c r="BK6" s="100">
        <v>8676</v>
      </c>
      <c r="BL6" s="100">
        <v>11</v>
      </c>
      <c r="BM6" s="100">
        <v>6362.4</v>
      </c>
      <c r="BN6" s="100">
        <v>20</v>
      </c>
      <c r="BO6" s="100">
        <v>11568</v>
      </c>
      <c r="BP6" s="100">
        <v>20</v>
      </c>
      <c r="BQ6" s="100">
        <v>11568</v>
      </c>
      <c r="BR6" s="100">
        <v>17</v>
      </c>
      <c r="BS6" s="100">
        <v>9832.7999999999993</v>
      </c>
      <c r="BT6" s="100">
        <v>13</v>
      </c>
      <c r="BU6" s="100">
        <v>7519.2</v>
      </c>
      <c r="BV6" s="100">
        <v>17</v>
      </c>
      <c r="BW6" s="100">
        <v>9832.7999999999993</v>
      </c>
      <c r="BX6" s="100">
        <v>15</v>
      </c>
      <c r="BY6" s="100">
        <v>8676</v>
      </c>
      <c r="BZ6" s="100">
        <v>21</v>
      </c>
      <c r="CA6" s="100">
        <v>12146.4</v>
      </c>
      <c r="CB6" s="100">
        <v>15</v>
      </c>
      <c r="CC6" s="100">
        <v>8676</v>
      </c>
      <c r="CD6" s="100">
        <v>23</v>
      </c>
      <c r="CE6" s="100">
        <v>13303.199999999999</v>
      </c>
      <c r="CF6" s="100">
        <v>19</v>
      </c>
      <c r="CG6" s="100">
        <v>10989.6</v>
      </c>
      <c r="CH6" s="100">
        <v>17</v>
      </c>
      <c r="CI6" s="100">
        <v>9832.7999999999993</v>
      </c>
      <c r="CJ6" s="100">
        <v>15</v>
      </c>
      <c r="CK6" s="100">
        <v>8676</v>
      </c>
      <c r="CL6" s="100">
        <v>23</v>
      </c>
      <c r="CM6" s="100">
        <v>13303.199999999999</v>
      </c>
      <c r="CN6" s="100">
        <v>14</v>
      </c>
      <c r="CO6" s="100">
        <v>8097.5999999999995</v>
      </c>
      <c r="CP6" s="100">
        <v>21</v>
      </c>
      <c r="CQ6" s="100">
        <v>12146.4</v>
      </c>
      <c r="CR6" s="100">
        <v>21</v>
      </c>
      <c r="CS6" s="100">
        <v>12146.4</v>
      </c>
      <c r="CT6" s="100">
        <v>14</v>
      </c>
      <c r="CU6" s="100">
        <v>8097.5999999999995</v>
      </c>
    </row>
    <row r="7" spans="1:99">
      <c r="C7" s="99" t="s">
        <v>173</v>
      </c>
      <c r="D7" s="100">
        <v>8</v>
      </c>
      <c r="E7" s="100">
        <v>6307.2</v>
      </c>
      <c r="F7" s="100">
        <v>15</v>
      </c>
      <c r="G7" s="100">
        <v>11826</v>
      </c>
      <c r="H7" s="100">
        <v>17</v>
      </c>
      <c r="I7" s="100">
        <v>13402.8</v>
      </c>
      <c r="J7" s="100">
        <v>16</v>
      </c>
      <c r="K7" s="100">
        <v>12614.4</v>
      </c>
      <c r="L7" s="100">
        <v>16</v>
      </c>
      <c r="M7" s="100">
        <v>12614.4</v>
      </c>
      <c r="N7" s="100">
        <v>15</v>
      </c>
      <c r="O7" s="100">
        <v>11826</v>
      </c>
      <c r="P7" s="100">
        <v>19</v>
      </c>
      <c r="Q7" s="100">
        <v>14979.6</v>
      </c>
      <c r="R7" s="100">
        <v>11</v>
      </c>
      <c r="S7" s="100">
        <v>8672.4</v>
      </c>
      <c r="T7" s="100">
        <v>16</v>
      </c>
      <c r="U7" s="100">
        <v>12614.4</v>
      </c>
      <c r="V7" s="100">
        <v>18</v>
      </c>
      <c r="W7" s="100">
        <v>14191.199999999999</v>
      </c>
      <c r="X7" s="100">
        <v>17</v>
      </c>
      <c r="Y7" s="100">
        <v>13402.8</v>
      </c>
      <c r="Z7" s="100">
        <v>15</v>
      </c>
      <c r="AA7" s="100">
        <v>11826</v>
      </c>
      <c r="AB7" s="100">
        <v>10</v>
      </c>
      <c r="AC7" s="100">
        <v>7884</v>
      </c>
      <c r="AD7" s="100">
        <v>18</v>
      </c>
      <c r="AE7" s="100">
        <v>14191.199999999999</v>
      </c>
      <c r="AF7" s="100">
        <v>19</v>
      </c>
      <c r="AG7" s="100">
        <v>14979.6</v>
      </c>
      <c r="AH7" s="100">
        <v>16</v>
      </c>
      <c r="AI7" s="100">
        <v>12614.4</v>
      </c>
      <c r="AJ7" s="100">
        <v>19</v>
      </c>
      <c r="AK7" s="100">
        <v>14979.6</v>
      </c>
      <c r="AL7" s="100">
        <v>12</v>
      </c>
      <c r="AM7" s="100">
        <v>9460.7999999999993</v>
      </c>
      <c r="AN7" s="100">
        <v>18</v>
      </c>
      <c r="AO7" s="100">
        <v>14191.199999999999</v>
      </c>
      <c r="AP7" s="100">
        <v>11</v>
      </c>
      <c r="AQ7" s="100">
        <v>8672.4</v>
      </c>
      <c r="AR7" s="100">
        <v>15</v>
      </c>
      <c r="AS7" s="100">
        <v>11826</v>
      </c>
      <c r="AT7" s="100">
        <v>15</v>
      </c>
      <c r="AU7" s="100">
        <v>11826</v>
      </c>
      <c r="AV7" s="100">
        <v>14</v>
      </c>
      <c r="AW7" s="100">
        <v>11037.6</v>
      </c>
      <c r="AX7" s="100">
        <v>16</v>
      </c>
      <c r="AY7" s="100">
        <v>12614.4</v>
      </c>
      <c r="AZ7" s="100">
        <v>12</v>
      </c>
      <c r="BA7" s="100">
        <v>9460.7999999999993</v>
      </c>
      <c r="BB7" s="100">
        <v>18</v>
      </c>
      <c r="BC7" s="100">
        <v>14191.199999999999</v>
      </c>
      <c r="BD7" s="100">
        <v>11</v>
      </c>
      <c r="BE7" s="100">
        <v>8672.4</v>
      </c>
      <c r="BF7" s="100">
        <v>13</v>
      </c>
      <c r="BG7" s="100">
        <v>10249.199999999999</v>
      </c>
      <c r="BH7" s="100">
        <v>18</v>
      </c>
      <c r="BI7" s="100">
        <v>14191.199999999999</v>
      </c>
      <c r="BJ7" s="100">
        <v>14</v>
      </c>
      <c r="BK7" s="100">
        <v>11037.6</v>
      </c>
      <c r="BL7" s="100">
        <v>11</v>
      </c>
      <c r="BM7" s="100">
        <v>8672.4</v>
      </c>
      <c r="BN7" s="100">
        <v>18</v>
      </c>
      <c r="BO7" s="100">
        <v>14191.199999999999</v>
      </c>
      <c r="BP7" s="100">
        <v>18</v>
      </c>
      <c r="BQ7" s="100">
        <v>14191.199999999999</v>
      </c>
      <c r="BR7" s="100">
        <v>17</v>
      </c>
      <c r="BS7" s="100">
        <v>13402.8</v>
      </c>
      <c r="BT7" s="100">
        <v>13</v>
      </c>
      <c r="BU7" s="100">
        <v>10249.199999999999</v>
      </c>
      <c r="BV7" s="100">
        <v>16</v>
      </c>
      <c r="BW7" s="100">
        <v>12614.4</v>
      </c>
      <c r="BX7" s="100">
        <v>17</v>
      </c>
      <c r="BY7" s="100">
        <v>13402.8</v>
      </c>
      <c r="BZ7" s="100">
        <v>20</v>
      </c>
      <c r="CA7" s="100">
        <v>15768</v>
      </c>
      <c r="CB7" s="100">
        <v>15</v>
      </c>
      <c r="CC7" s="100">
        <v>11826</v>
      </c>
      <c r="CD7" s="100">
        <v>19</v>
      </c>
      <c r="CE7" s="100">
        <v>14979.6</v>
      </c>
      <c r="CF7" s="100">
        <v>18</v>
      </c>
      <c r="CG7" s="100">
        <v>14191.199999999999</v>
      </c>
      <c r="CH7" s="100">
        <v>16</v>
      </c>
      <c r="CI7" s="100">
        <v>12614.4</v>
      </c>
      <c r="CJ7" s="100">
        <v>15</v>
      </c>
      <c r="CK7" s="100">
        <v>11826</v>
      </c>
      <c r="CL7" s="100">
        <v>23</v>
      </c>
      <c r="CM7" s="100">
        <v>18133.2</v>
      </c>
      <c r="CN7" s="100">
        <v>13</v>
      </c>
      <c r="CO7" s="100">
        <v>10249.199999999999</v>
      </c>
      <c r="CP7" s="100">
        <v>19</v>
      </c>
      <c r="CQ7" s="100">
        <v>14979.6</v>
      </c>
      <c r="CR7" s="100">
        <v>23</v>
      </c>
      <c r="CS7" s="100">
        <v>18133.2</v>
      </c>
      <c r="CT7" s="100">
        <v>13</v>
      </c>
      <c r="CU7" s="100">
        <v>10249.199999999999</v>
      </c>
    </row>
    <row r="8" spans="1:99">
      <c r="C8" s="99" t="s">
        <v>174</v>
      </c>
      <c r="D8" s="100">
        <v>10</v>
      </c>
      <c r="E8" s="100">
        <v>3095.9999999999995</v>
      </c>
      <c r="F8" s="100">
        <v>14</v>
      </c>
      <c r="G8" s="100">
        <v>4334.3999999999996</v>
      </c>
      <c r="H8" s="100">
        <v>17</v>
      </c>
      <c r="I8" s="100">
        <v>5263.2</v>
      </c>
      <c r="J8" s="100">
        <v>16</v>
      </c>
      <c r="K8" s="100">
        <v>4953.5999999999995</v>
      </c>
      <c r="L8" s="100">
        <v>16</v>
      </c>
      <c r="M8" s="100">
        <v>4953.5999999999995</v>
      </c>
      <c r="N8" s="100">
        <v>14</v>
      </c>
      <c r="O8" s="100">
        <v>4334.3999999999996</v>
      </c>
      <c r="P8" s="100">
        <v>20</v>
      </c>
      <c r="Q8" s="100">
        <v>6191.9999999999991</v>
      </c>
      <c r="R8" s="100">
        <v>10</v>
      </c>
      <c r="S8" s="100">
        <v>3095.9999999999995</v>
      </c>
      <c r="T8" s="100">
        <v>17</v>
      </c>
      <c r="U8" s="100">
        <v>5263.2</v>
      </c>
      <c r="V8" s="100">
        <v>21</v>
      </c>
      <c r="W8" s="100">
        <v>6501.5999999999995</v>
      </c>
      <c r="X8" s="100">
        <v>16</v>
      </c>
      <c r="Y8" s="100">
        <v>4953.5999999999995</v>
      </c>
      <c r="Z8" s="100">
        <v>18</v>
      </c>
      <c r="AA8" s="100">
        <v>5572.7999999999993</v>
      </c>
      <c r="AB8" s="100">
        <v>10</v>
      </c>
      <c r="AC8" s="100">
        <v>3095.9999999999995</v>
      </c>
      <c r="AD8" s="100">
        <v>18</v>
      </c>
      <c r="AE8" s="100">
        <v>5572.7999999999993</v>
      </c>
      <c r="AF8" s="100">
        <v>18</v>
      </c>
      <c r="AG8" s="100">
        <v>5572.7999999999993</v>
      </c>
      <c r="AH8" s="100">
        <v>17</v>
      </c>
      <c r="AI8" s="100">
        <v>5263.2</v>
      </c>
      <c r="AJ8" s="100">
        <v>20</v>
      </c>
      <c r="AK8" s="100">
        <v>6191.9999999999991</v>
      </c>
      <c r="AL8" s="100">
        <v>12</v>
      </c>
      <c r="AM8" s="100">
        <v>3715.2</v>
      </c>
      <c r="AN8" s="100">
        <v>20</v>
      </c>
      <c r="AO8" s="100">
        <v>6191.9999999999991</v>
      </c>
      <c r="AP8" s="100">
        <v>10</v>
      </c>
      <c r="AQ8" s="100">
        <v>3095.9999999999995</v>
      </c>
      <c r="AR8" s="100">
        <v>15</v>
      </c>
      <c r="AS8" s="100">
        <v>4643.9999999999991</v>
      </c>
      <c r="AT8" s="100">
        <v>16</v>
      </c>
      <c r="AU8" s="100">
        <v>4953.5999999999995</v>
      </c>
      <c r="AV8" s="100">
        <v>15</v>
      </c>
      <c r="AW8" s="100">
        <v>4643.9999999999991</v>
      </c>
      <c r="AX8" s="100">
        <v>16</v>
      </c>
      <c r="AY8" s="100">
        <v>4953.5999999999995</v>
      </c>
      <c r="AZ8" s="100">
        <v>10</v>
      </c>
      <c r="BA8" s="100">
        <v>3095.9999999999995</v>
      </c>
      <c r="BB8" s="100">
        <v>21</v>
      </c>
      <c r="BC8" s="100">
        <v>6501.5999999999995</v>
      </c>
      <c r="BD8" s="100">
        <v>11</v>
      </c>
      <c r="BE8" s="100">
        <v>3405.5999999999995</v>
      </c>
      <c r="BF8" s="100">
        <v>15</v>
      </c>
      <c r="BG8" s="100">
        <v>4643.9999999999991</v>
      </c>
      <c r="BH8" s="100">
        <v>21</v>
      </c>
      <c r="BI8" s="100">
        <v>6501.5999999999995</v>
      </c>
      <c r="BJ8" s="100">
        <v>16</v>
      </c>
      <c r="BK8" s="100">
        <v>4953.5999999999995</v>
      </c>
      <c r="BL8" s="100">
        <v>12</v>
      </c>
      <c r="BM8" s="100">
        <v>3715.2</v>
      </c>
      <c r="BN8" s="100">
        <v>21</v>
      </c>
      <c r="BO8" s="100">
        <v>6501.5999999999995</v>
      </c>
      <c r="BP8" s="100">
        <v>22</v>
      </c>
      <c r="BQ8" s="100">
        <v>6811.1999999999989</v>
      </c>
      <c r="BR8" s="100">
        <v>16</v>
      </c>
      <c r="BS8" s="100">
        <v>4953.5999999999995</v>
      </c>
      <c r="BT8" s="100">
        <v>14</v>
      </c>
      <c r="BU8" s="100">
        <v>4334.3999999999996</v>
      </c>
      <c r="BV8" s="100">
        <v>16</v>
      </c>
      <c r="BW8" s="100">
        <v>4953.5999999999995</v>
      </c>
      <c r="BX8" s="100">
        <v>16</v>
      </c>
      <c r="BY8" s="100">
        <v>4953.5999999999995</v>
      </c>
      <c r="BZ8" s="100">
        <v>19</v>
      </c>
      <c r="CA8" s="100">
        <v>5882.4</v>
      </c>
      <c r="CB8" s="100">
        <v>16</v>
      </c>
      <c r="CC8" s="100">
        <v>4953.5999999999995</v>
      </c>
      <c r="CD8" s="100">
        <v>23</v>
      </c>
      <c r="CE8" s="100">
        <v>7120.7999999999993</v>
      </c>
      <c r="CF8" s="100">
        <v>19</v>
      </c>
      <c r="CG8" s="100">
        <v>5882.4</v>
      </c>
      <c r="CH8" s="100">
        <v>15</v>
      </c>
      <c r="CI8" s="100">
        <v>4643.9999999999991</v>
      </c>
      <c r="CJ8" s="100">
        <v>15</v>
      </c>
      <c r="CK8" s="100">
        <v>4643.9999999999991</v>
      </c>
      <c r="CL8" s="100">
        <v>22</v>
      </c>
      <c r="CM8" s="100">
        <v>6811.1999999999989</v>
      </c>
      <c r="CN8" s="100">
        <v>15</v>
      </c>
      <c r="CO8" s="100">
        <v>4643.9999999999991</v>
      </c>
      <c r="CP8" s="100">
        <v>20</v>
      </c>
      <c r="CQ8" s="100">
        <v>6191.9999999999991</v>
      </c>
      <c r="CR8" s="100">
        <v>21</v>
      </c>
      <c r="CS8" s="100">
        <v>6501.5999999999995</v>
      </c>
      <c r="CT8" s="100">
        <v>13</v>
      </c>
      <c r="CU8" s="100">
        <v>4024.7999999999997</v>
      </c>
    </row>
    <row r="9" spans="1:99">
      <c r="C9" s="99" t="s">
        <v>175</v>
      </c>
      <c r="D9" s="100">
        <v>8</v>
      </c>
      <c r="E9" s="100">
        <v>5616</v>
      </c>
      <c r="F9" s="100">
        <v>15</v>
      </c>
      <c r="G9" s="100">
        <v>10530</v>
      </c>
      <c r="H9" s="100">
        <v>17</v>
      </c>
      <c r="I9" s="100">
        <v>11934</v>
      </c>
      <c r="J9" s="100">
        <v>16</v>
      </c>
      <c r="K9" s="100">
        <v>11232</v>
      </c>
      <c r="L9" s="100">
        <v>17</v>
      </c>
      <c r="M9" s="100">
        <v>11934</v>
      </c>
      <c r="N9" s="100">
        <v>15</v>
      </c>
      <c r="O9" s="100">
        <v>10530</v>
      </c>
      <c r="P9" s="100">
        <v>17</v>
      </c>
      <c r="Q9" s="100">
        <v>11934</v>
      </c>
      <c r="R9" s="100">
        <v>11</v>
      </c>
      <c r="S9" s="100">
        <v>7722</v>
      </c>
      <c r="T9" s="100">
        <v>15</v>
      </c>
      <c r="U9" s="100">
        <v>10530</v>
      </c>
      <c r="V9" s="100">
        <v>17</v>
      </c>
      <c r="W9" s="100">
        <v>11934</v>
      </c>
      <c r="X9" s="100">
        <v>15</v>
      </c>
      <c r="Y9" s="100">
        <v>10530</v>
      </c>
      <c r="Z9" s="100">
        <v>16</v>
      </c>
      <c r="AA9" s="100">
        <v>11232</v>
      </c>
      <c r="AB9" s="100">
        <v>9</v>
      </c>
      <c r="AC9" s="100">
        <v>6318</v>
      </c>
      <c r="AD9" s="100">
        <v>17</v>
      </c>
      <c r="AE9" s="100">
        <v>11934</v>
      </c>
      <c r="AF9" s="100">
        <v>17</v>
      </c>
      <c r="AG9" s="100">
        <v>11934</v>
      </c>
      <c r="AH9" s="100">
        <v>16</v>
      </c>
      <c r="AI9" s="100">
        <v>11232</v>
      </c>
      <c r="AJ9" s="100">
        <v>18</v>
      </c>
      <c r="AK9" s="100">
        <v>12636</v>
      </c>
      <c r="AL9" s="100">
        <v>13</v>
      </c>
      <c r="AM9" s="100">
        <v>9126</v>
      </c>
      <c r="AN9" s="100">
        <v>19</v>
      </c>
      <c r="AO9" s="100">
        <v>13338</v>
      </c>
      <c r="AP9" s="100">
        <v>11</v>
      </c>
      <c r="AQ9" s="100">
        <v>7722</v>
      </c>
      <c r="AR9" s="100">
        <v>16</v>
      </c>
      <c r="AS9" s="100">
        <v>11232</v>
      </c>
      <c r="AT9" s="100">
        <v>16</v>
      </c>
      <c r="AU9" s="100">
        <v>11232</v>
      </c>
      <c r="AV9" s="100">
        <v>14</v>
      </c>
      <c r="AW9" s="100">
        <v>9828</v>
      </c>
      <c r="AX9" s="100">
        <v>14</v>
      </c>
      <c r="AY9" s="100">
        <v>9828</v>
      </c>
      <c r="AZ9" s="100">
        <v>10</v>
      </c>
      <c r="BA9" s="100">
        <v>7020</v>
      </c>
      <c r="BB9" s="100">
        <v>18</v>
      </c>
      <c r="BC9" s="100">
        <v>12636</v>
      </c>
      <c r="BD9" s="100">
        <v>11</v>
      </c>
      <c r="BE9" s="100">
        <v>7722</v>
      </c>
      <c r="BF9" s="100">
        <v>14</v>
      </c>
      <c r="BG9" s="100">
        <v>9828</v>
      </c>
      <c r="BH9" s="100">
        <v>19</v>
      </c>
      <c r="BI9" s="100">
        <v>13338</v>
      </c>
      <c r="BJ9" s="100">
        <v>15</v>
      </c>
      <c r="BK9" s="100">
        <v>10530</v>
      </c>
      <c r="BL9" s="100">
        <v>12</v>
      </c>
      <c r="BM9" s="100">
        <v>8424</v>
      </c>
      <c r="BN9" s="100">
        <v>20</v>
      </c>
      <c r="BO9" s="100">
        <v>14040</v>
      </c>
      <c r="BP9" s="100">
        <v>18</v>
      </c>
      <c r="BQ9" s="100">
        <v>12636</v>
      </c>
      <c r="BR9" s="100">
        <v>17</v>
      </c>
      <c r="BS9" s="100">
        <v>11934</v>
      </c>
      <c r="BT9" s="100">
        <v>14</v>
      </c>
      <c r="BU9" s="100">
        <v>9828</v>
      </c>
      <c r="BV9" s="100">
        <v>17</v>
      </c>
      <c r="BW9" s="100">
        <v>11934</v>
      </c>
      <c r="BX9" s="100">
        <v>14</v>
      </c>
      <c r="BY9" s="100">
        <v>9828</v>
      </c>
      <c r="BZ9" s="100">
        <v>17</v>
      </c>
      <c r="CA9" s="100">
        <v>11934</v>
      </c>
      <c r="CB9" s="100">
        <v>14</v>
      </c>
      <c r="CC9" s="100">
        <v>9828</v>
      </c>
      <c r="CD9" s="100">
        <v>22</v>
      </c>
      <c r="CE9" s="100">
        <v>15444</v>
      </c>
      <c r="CF9" s="100">
        <v>19</v>
      </c>
      <c r="CG9" s="100">
        <v>13338</v>
      </c>
      <c r="CH9" s="100">
        <v>17</v>
      </c>
      <c r="CI9" s="100">
        <v>11934</v>
      </c>
      <c r="CJ9" s="100">
        <v>15</v>
      </c>
      <c r="CK9" s="100">
        <v>10530</v>
      </c>
      <c r="CL9" s="100">
        <v>21</v>
      </c>
      <c r="CM9" s="100">
        <v>14742</v>
      </c>
      <c r="CN9" s="100">
        <v>15</v>
      </c>
      <c r="CO9" s="100">
        <v>10530</v>
      </c>
      <c r="CP9" s="100">
        <v>20</v>
      </c>
      <c r="CQ9" s="100">
        <v>14040</v>
      </c>
      <c r="CR9" s="100">
        <v>20</v>
      </c>
      <c r="CS9" s="100">
        <v>14040</v>
      </c>
      <c r="CT9" s="100">
        <v>15</v>
      </c>
      <c r="CU9" s="100">
        <v>10530</v>
      </c>
    </row>
    <row r="10" spans="1:99">
      <c r="C10" s="99" t="s">
        <v>176</v>
      </c>
      <c r="D10" s="100">
        <v>9</v>
      </c>
      <c r="E10" s="100">
        <v>4903.2</v>
      </c>
      <c r="F10" s="100">
        <v>15</v>
      </c>
      <c r="G10" s="100">
        <v>8171.9999999999991</v>
      </c>
      <c r="H10" s="100">
        <v>16</v>
      </c>
      <c r="I10" s="100">
        <v>8716.7999999999993</v>
      </c>
      <c r="J10" s="100">
        <v>18</v>
      </c>
      <c r="K10" s="100">
        <v>9806.4</v>
      </c>
      <c r="L10" s="100">
        <v>17</v>
      </c>
      <c r="M10" s="100">
        <v>9261.5999999999985</v>
      </c>
      <c r="N10" s="100">
        <v>13</v>
      </c>
      <c r="O10" s="100">
        <v>7082.4</v>
      </c>
      <c r="P10" s="100">
        <v>18</v>
      </c>
      <c r="Q10" s="100">
        <v>9806.4</v>
      </c>
      <c r="R10" s="100">
        <v>11</v>
      </c>
      <c r="S10" s="100">
        <v>5992.7999999999993</v>
      </c>
      <c r="T10" s="100">
        <v>16</v>
      </c>
      <c r="U10" s="100">
        <v>8716.7999999999993</v>
      </c>
      <c r="V10" s="100">
        <v>19</v>
      </c>
      <c r="W10" s="100">
        <v>10351.199999999999</v>
      </c>
      <c r="X10" s="100">
        <v>16</v>
      </c>
      <c r="Y10" s="100">
        <v>8716.7999999999993</v>
      </c>
      <c r="Z10" s="100">
        <v>18</v>
      </c>
      <c r="AA10" s="100">
        <v>9806.4</v>
      </c>
      <c r="AB10" s="100">
        <v>11</v>
      </c>
      <c r="AC10" s="100">
        <v>5992.7999999999993</v>
      </c>
      <c r="AD10" s="100">
        <v>17</v>
      </c>
      <c r="AE10" s="100">
        <v>9261.5999999999985</v>
      </c>
      <c r="AF10" s="100">
        <v>18</v>
      </c>
      <c r="AG10" s="100">
        <v>9806.4</v>
      </c>
      <c r="AH10" s="100">
        <v>16</v>
      </c>
      <c r="AI10" s="100">
        <v>8716.7999999999993</v>
      </c>
      <c r="AJ10" s="100">
        <v>20</v>
      </c>
      <c r="AK10" s="100">
        <v>10896</v>
      </c>
      <c r="AL10" s="100">
        <v>11</v>
      </c>
      <c r="AM10" s="100">
        <v>5992.7999999999993</v>
      </c>
      <c r="AN10" s="100">
        <v>19</v>
      </c>
      <c r="AO10" s="100">
        <v>10351.199999999999</v>
      </c>
      <c r="AP10" s="100">
        <v>11</v>
      </c>
      <c r="AQ10" s="100">
        <v>5992.7999999999993</v>
      </c>
      <c r="AR10" s="100">
        <v>15</v>
      </c>
      <c r="AS10" s="100">
        <v>8171.9999999999991</v>
      </c>
      <c r="AT10" s="100">
        <v>14</v>
      </c>
      <c r="AU10" s="100">
        <v>7627.1999999999989</v>
      </c>
      <c r="AV10" s="100">
        <v>14</v>
      </c>
      <c r="AW10" s="100">
        <v>7627.1999999999989</v>
      </c>
      <c r="AX10" s="100">
        <v>14</v>
      </c>
      <c r="AY10" s="100">
        <v>7627.1999999999989</v>
      </c>
      <c r="AZ10" s="100">
        <v>11</v>
      </c>
      <c r="BA10" s="100">
        <v>5992.7999999999993</v>
      </c>
      <c r="BB10" s="100">
        <v>21</v>
      </c>
      <c r="BC10" s="100">
        <v>11440.8</v>
      </c>
      <c r="BD10" s="100">
        <v>12</v>
      </c>
      <c r="BE10" s="100">
        <v>6537.5999999999995</v>
      </c>
      <c r="BF10" s="100">
        <v>14</v>
      </c>
      <c r="BG10" s="100">
        <v>7627.1999999999989</v>
      </c>
      <c r="BH10" s="100">
        <v>19</v>
      </c>
      <c r="BI10" s="100">
        <v>10351.199999999999</v>
      </c>
      <c r="BJ10" s="100">
        <v>16</v>
      </c>
      <c r="BK10" s="100">
        <v>8716.7999999999993</v>
      </c>
      <c r="BL10" s="100">
        <v>12</v>
      </c>
      <c r="BM10" s="100">
        <v>6537.5999999999995</v>
      </c>
      <c r="BN10" s="100">
        <v>20</v>
      </c>
      <c r="BO10" s="100">
        <v>10896</v>
      </c>
      <c r="BP10" s="100">
        <v>20</v>
      </c>
      <c r="BQ10" s="100">
        <v>10896</v>
      </c>
      <c r="BR10" s="100">
        <v>18</v>
      </c>
      <c r="BS10" s="100">
        <v>9806.4</v>
      </c>
      <c r="BT10" s="100">
        <v>13</v>
      </c>
      <c r="BU10" s="100">
        <v>7082.4</v>
      </c>
      <c r="BV10" s="100">
        <v>18</v>
      </c>
      <c r="BW10" s="100">
        <v>9806.4</v>
      </c>
      <c r="BX10" s="100">
        <v>17</v>
      </c>
      <c r="BY10" s="100">
        <v>9261.5999999999985</v>
      </c>
      <c r="BZ10" s="100">
        <v>19</v>
      </c>
      <c r="CA10" s="100">
        <v>10351.199999999999</v>
      </c>
      <c r="CB10" s="100">
        <v>15</v>
      </c>
      <c r="CC10" s="100">
        <v>8171.9999999999991</v>
      </c>
      <c r="CD10" s="100">
        <v>23</v>
      </c>
      <c r="CE10" s="100">
        <v>12530.4</v>
      </c>
      <c r="CF10" s="100">
        <v>19</v>
      </c>
      <c r="CG10" s="100">
        <v>10351.199999999999</v>
      </c>
      <c r="CH10" s="100">
        <v>16</v>
      </c>
      <c r="CI10" s="100">
        <v>8716.7999999999993</v>
      </c>
      <c r="CJ10" s="100">
        <v>16</v>
      </c>
      <c r="CK10" s="100">
        <v>8716.7999999999993</v>
      </c>
      <c r="CL10" s="100">
        <v>24</v>
      </c>
      <c r="CM10" s="100">
        <v>13075.199999999999</v>
      </c>
      <c r="CN10" s="100">
        <v>15</v>
      </c>
      <c r="CO10" s="100">
        <v>8171.9999999999991</v>
      </c>
      <c r="CP10" s="100">
        <v>19</v>
      </c>
      <c r="CQ10" s="100">
        <v>10351.199999999999</v>
      </c>
      <c r="CR10" s="100">
        <v>22</v>
      </c>
      <c r="CS10" s="100">
        <v>11985.599999999999</v>
      </c>
      <c r="CT10" s="100">
        <v>13</v>
      </c>
      <c r="CU10" s="100">
        <v>7082.4</v>
      </c>
    </row>
    <row r="11" spans="1:99">
      <c r="C11" s="99" t="s">
        <v>177</v>
      </c>
      <c r="D11" s="100">
        <v>9</v>
      </c>
      <c r="E11" s="100">
        <v>4795.2</v>
      </c>
      <c r="F11" s="100">
        <v>14</v>
      </c>
      <c r="G11" s="100">
        <v>7459.1999999999989</v>
      </c>
      <c r="H11" s="100">
        <v>18</v>
      </c>
      <c r="I11" s="100">
        <v>9590.4</v>
      </c>
      <c r="J11" s="100">
        <v>17</v>
      </c>
      <c r="K11" s="100">
        <v>9057.5999999999985</v>
      </c>
      <c r="L11" s="100">
        <v>17</v>
      </c>
      <c r="M11" s="100">
        <v>9057.5999999999985</v>
      </c>
      <c r="N11" s="100">
        <v>14</v>
      </c>
      <c r="O11" s="100">
        <v>7459.1999999999989</v>
      </c>
      <c r="P11" s="100">
        <v>19</v>
      </c>
      <c r="Q11" s="100">
        <v>10123.199999999999</v>
      </c>
      <c r="R11" s="100">
        <v>10</v>
      </c>
      <c r="S11" s="100">
        <v>5328</v>
      </c>
      <c r="T11" s="100">
        <v>15</v>
      </c>
      <c r="U11" s="100">
        <v>7991.9999999999991</v>
      </c>
      <c r="V11" s="100">
        <v>19</v>
      </c>
      <c r="W11" s="100">
        <v>10123.199999999999</v>
      </c>
      <c r="X11" s="100">
        <v>16</v>
      </c>
      <c r="Y11" s="100">
        <v>8524.7999999999993</v>
      </c>
      <c r="Z11" s="100">
        <v>18</v>
      </c>
      <c r="AA11" s="100">
        <v>9590.4</v>
      </c>
      <c r="AB11" s="100">
        <v>11</v>
      </c>
      <c r="AC11" s="100">
        <v>5860.7999999999993</v>
      </c>
      <c r="AD11" s="100">
        <v>18</v>
      </c>
      <c r="AE11" s="100">
        <v>9590.4</v>
      </c>
      <c r="AF11" s="100">
        <v>19</v>
      </c>
      <c r="AG11" s="100">
        <v>10123.199999999999</v>
      </c>
      <c r="AH11" s="100">
        <v>17</v>
      </c>
      <c r="AI11" s="100">
        <v>9057.5999999999985</v>
      </c>
      <c r="AJ11" s="100">
        <v>20</v>
      </c>
      <c r="AK11" s="100">
        <v>10656</v>
      </c>
      <c r="AL11" s="100">
        <v>11</v>
      </c>
      <c r="AM11" s="100">
        <v>5860.7999999999993</v>
      </c>
      <c r="AN11" s="100">
        <v>19</v>
      </c>
      <c r="AO11" s="100">
        <v>10123.199999999999</v>
      </c>
      <c r="AP11" s="100">
        <v>10</v>
      </c>
      <c r="AQ11" s="100">
        <v>5328</v>
      </c>
      <c r="AR11" s="100">
        <v>16</v>
      </c>
      <c r="AS11" s="100">
        <v>8524.7999999999993</v>
      </c>
      <c r="AT11" s="100">
        <v>15</v>
      </c>
      <c r="AU11" s="100">
        <v>7991.9999999999991</v>
      </c>
      <c r="AV11" s="100">
        <v>15</v>
      </c>
      <c r="AW11" s="100">
        <v>7991.9999999999991</v>
      </c>
      <c r="AX11" s="100">
        <v>17</v>
      </c>
      <c r="AY11" s="100">
        <v>9057.5999999999985</v>
      </c>
      <c r="AZ11" s="100">
        <v>10</v>
      </c>
      <c r="BA11" s="100">
        <v>5328</v>
      </c>
      <c r="BB11" s="100">
        <v>19</v>
      </c>
      <c r="BC11" s="100">
        <v>10123.199999999999</v>
      </c>
      <c r="BD11" s="100">
        <v>12</v>
      </c>
      <c r="BE11" s="100">
        <v>6393.5999999999995</v>
      </c>
      <c r="BF11" s="100">
        <v>13</v>
      </c>
      <c r="BG11" s="100">
        <v>6926.4</v>
      </c>
      <c r="BH11" s="100">
        <v>21</v>
      </c>
      <c r="BI11" s="100">
        <v>11188.8</v>
      </c>
      <c r="BJ11" s="100">
        <v>16</v>
      </c>
      <c r="BK11" s="100">
        <v>8524.7999999999993</v>
      </c>
      <c r="BL11" s="100">
        <v>11</v>
      </c>
      <c r="BM11" s="100">
        <v>5860.7999999999993</v>
      </c>
      <c r="BN11" s="100">
        <v>20</v>
      </c>
      <c r="BO11" s="100">
        <v>10656</v>
      </c>
      <c r="BP11" s="100">
        <v>20</v>
      </c>
      <c r="BQ11" s="100">
        <v>10656</v>
      </c>
      <c r="BR11" s="100">
        <v>17</v>
      </c>
      <c r="BS11" s="100">
        <v>9057.5999999999985</v>
      </c>
      <c r="BT11" s="100">
        <v>12</v>
      </c>
      <c r="BU11" s="100">
        <v>6393.5999999999995</v>
      </c>
      <c r="BV11" s="100">
        <v>16</v>
      </c>
      <c r="BW11" s="100">
        <v>8524.7999999999993</v>
      </c>
      <c r="BX11" s="100">
        <v>15</v>
      </c>
      <c r="BY11" s="100">
        <v>7991.9999999999991</v>
      </c>
      <c r="BZ11" s="100">
        <v>17</v>
      </c>
      <c r="CA11" s="100">
        <v>9057.5999999999985</v>
      </c>
      <c r="CB11" s="100">
        <v>15</v>
      </c>
      <c r="CC11" s="100">
        <v>7991.9999999999991</v>
      </c>
      <c r="CD11" s="100">
        <v>20</v>
      </c>
      <c r="CE11" s="100">
        <v>10656</v>
      </c>
      <c r="CF11" s="100">
        <v>16</v>
      </c>
      <c r="CG11" s="100">
        <v>8524.7999999999993</v>
      </c>
      <c r="CH11" s="100">
        <v>16</v>
      </c>
      <c r="CI11" s="100">
        <v>8524.7999999999993</v>
      </c>
      <c r="CJ11" s="100">
        <v>17</v>
      </c>
      <c r="CK11" s="100">
        <v>9057.5999999999985</v>
      </c>
      <c r="CL11" s="100">
        <v>21</v>
      </c>
      <c r="CM11" s="100">
        <v>11188.8</v>
      </c>
      <c r="CN11" s="100">
        <v>14</v>
      </c>
      <c r="CO11" s="100">
        <v>7459.1999999999989</v>
      </c>
      <c r="CP11" s="100">
        <v>19</v>
      </c>
      <c r="CQ11" s="100">
        <v>10123.199999999999</v>
      </c>
      <c r="CR11" s="100">
        <v>21</v>
      </c>
      <c r="CS11" s="100">
        <v>11188.8</v>
      </c>
      <c r="CT11" s="100">
        <v>14</v>
      </c>
      <c r="CU11" s="100">
        <v>7459.1999999999989</v>
      </c>
    </row>
    <row r="12" spans="1:99">
      <c r="C12" s="99" t="s">
        <v>178</v>
      </c>
      <c r="D12" s="100">
        <v>8</v>
      </c>
      <c r="E12" s="100">
        <v>4502.3999999999996</v>
      </c>
      <c r="F12" s="100">
        <v>14</v>
      </c>
      <c r="G12" s="100">
        <v>7879.1999999999989</v>
      </c>
      <c r="H12" s="100">
        <v>16</v>
      </c>
      <c r="I12" s="100">
        <v>9004.7999999999993</v>
      </c>
      <c r="J12" s="100">
        <v>18</v>
      </c>
      <c r="K12" s="100">
        <v>10130.4</v>
      </c>
      <c r="L12" s="100">
        <v>16</v>
      </c>
      <c r="M12" s="100">
        <v>9004.7999999999993</v>
      </c>
      <c r="N12" s="100">
        <v>16</v>
      </c>
      <c r="O12" s="100">
        <v>9004.7999999999993</v>
      </c>
      <c r="P12" s="100">
        <v>18</v>
      </c>
      <c r="Q12" s="100">
        <v>10130.4</v>
      </c>
      <c r="R12" s="100">
        <v>11</v>
      </c>
      <c r="S12" s="100">
        <v>6190.7999999999993</v>
      </c>
      <c r="T12" s="100">
        <v>16</v>
      </c>
      <c r="U12" s="100">
        <v>9004.7999999999993</v>
      </c>
      <c r="V12" s="100">
        <v>17</v>
      </c>
      <c r="W12" s="100">
        <v>9567.5999999999985</v>
      </c>
      <c r="X12" s="100">
        <v>18</v>
      </c>
      <c r="Y12" s="100">
        <v>10130.4</v>
      </c>
      <c r="Z12" s="100">
        <v>16</v>
      </c>
      <c r="AA12" s="100">
        <v>9004.7999999999993</v>
      </c>
      <c r="AB12" s="100">
        <v>10</v>
      </c>
      <c r="AC12" s="100">
        <v>5628</v>
      </c>
      <c r="AD12" s="100">
        <v>20</v>
      </c>
      <c r="AE12" s="100">
        <v>11256</v>
      </c>
      <c r="AF12" s="100">
        <v>19</v>
      </c>
      <c r="AG12" s="100">
        <v>10693.199999999999</v>
      </c>
      <c r="AH12" s="100">
        <v>17</v>
      </c>
      <c r="AI12" s="100">
        <v>9567.5999999999985</v>
      </c>
      <c r="AJ12" s="100">
        <v>18</v>
      </c>
      <c r="AK12" s="100">
        <v>10130.4</v>
      </c>
      <c r="AL12" s="100">
        <v>11</v>
      </c>
      <c r="AM12" s="100">
        <v>6190.7999999999993</v>
      </c>
      <c r="AN12" s="100">
        <v>19</v>
      </c>
      <c r="AO12" s="100">
        <v>10693.199999999999</v>
      </c>
      <c r="AP12" s="100">
        <v>12</v>
      </c>
      <c r="AQ12" s="100">
        <v>6753.5999999999995</v>
      </c>
      <c r="AR12" s="100">
        <v>16</v>
      </c>
      <c r="AS12" s="100">
        <v>9004.7999999999993</v>
      </c>
      <c r="AT12" s="100">
        <v>13</v>
      </c>
      <c r="AU12" s="100">
        <v>7316.4</v>
      </c>
      <c r="AV12" s="100">
        <v>14</v>
      </c>
      <c r="AW12" s="100">
        <v>7879.1999999999989</v>
      </c>
      <c r="AX12" s="100">
        <v>14</v>
      </c>
      <c r="AY12" s="100">
        <v>7879.1999999999989</v>
      </c>
      <c r="AZ12" s="100">
        <v>11</v>
      </c>
      <c r="BA12" s="100">
        <v>6190.7999999999993</v>
      </c>
      <c r="BB12" s="100">
        <v>21</v>
      </c>
      <c r="BC12" s="100">
        <v>11818.8</v>
      </c>
      <c r="BD12" s="100">
        <v>11</v>
      </c>
      <c r="BE12" s="100">
        <v>6190.7999999999993</v>
      </c>
      <c r="BF12" s="100">
        <v>13</v>
      </c>
      <c r="BG12" s="100">
        <v>7316.4</v>
      </c>
      <c r="BH12" s="100">
        <v>19</v>
      </c>
      <c r="BI12" s="100">
        <v>10693.199999999999</v>
      </c>
      <c r="BJ12" s="100">
        <v>16</v>
      </c>
      <c r="BK12" s="100">
        <v>9004.7999999999993</v>
      </c>
      <c r="BL12" s="100">
        <v>12</v>
      </c>
      <c r="BM12" s="100">
        <v>6753.5999999999995</v>
      </c>
      <c r="BN12" s="100">
        <v>21</v>
      </c>
      <c r="BO12" s="100">
        <v>11818.8</v>
      </c>
      <c r="BP12" s="100">
        <v>19</v>
      </c>
      <c r="BQ12" s="100">
        <v>10693.199999999999</v>
      </c>
      <c r="BR12" s="100">
        <v>17</v>
      </c>
      <c r="BS12" s="100">
        <v>9567.5999999999985</v>
      </c>
      <c r="BT12" s="100">
        <v>12</v>
      </c>
      <c r="BU12" s="100">
        <v>6753.5999999999995</v>
      </c>
      <c r="BV12" s="100">
        <v>18</v>
      </c>
      <c r="BW12" s="100">
        <v>10130.4</v>
      </c>
      <c r="BX12" s="100">
        <v>16</v>
      </c>
      <c r="BY12" s="100">
        <v>9004.7999999999993</v>
      </c>
      <c r="BZ12" s="100">
        <v>18</v>
      </c>
      <c r="CA12" s="100">
        <v>10130.4</v>
      </c>
      <c r="CB12" s="100">
        <v>15</v>
      </c>
      <c r="CC12" s="100">
        <v>8442</v>
      </c>
      <c r="CD12" s="100">
        <v>22</v>
      </c>
      <c r="CE12" s="100">
        <v>12381.599999999999</v>
      </c>
      <c r="CF12" s="100">
        <v>17</v>
      </c>
      <c r="CG12" s="100">
        <v>9567.5999999999985</v>
      </c>
      <c r="CH12" s="100">
        <v>16</v>
      </c>
      <c r="CI12" s="100">
        <v>9004.7999999999993</v>
      </c>
      <c r="CJ12" s="100">
        <v>17</v>
      </c>
      <c r="CK12" s="100">
        <v>9567.5999999999985</v>
      </c>
      <c r="CL12" s="100">
        <v>24</v>
      </c>
      <c r="CM12" s="100">
        <v>13507.199999999999</v>
      </c>
      <c r="CN12" s="100">
        <v>15</v>
      </c>
      <c r="CO12" s="100">
        <v>8442</v>
      </c>
      <c r="CP12" s="100">
        <v>19</v>
      </c>
      <c r="CQ12" s="100">
        <v>10693.199999999999</v>
      </c>
      <c r="CR12" s="100">
        <v>21</v>
      </c>
      <c r="CS12" s="100">
        <v>11818.8</v>
      </c>
      <c r="CT12" s="100">
        <v>15</v>
      </c>
      <c r="CU12" s="100">
        <v>8442</v>
      </c>
    </row>
    <row r="13" spans="1:99">
      <c r="C13" s="99" t="s">
        <v>179</v>
      </c>
      <c r="D13" s="100">
        <v>9</v>
      </c>
      <c r="E13" s="100">
        <v>766.80000000000007</v>
      </c>
      <c r="F13" s="100">
        <v>15</v>
      </c>
      <c r="G13" s="100">
        <v>1278</v>
      </c>
      <c r="H13" s="100">
        <v>19</v>
      </c>
      <c r="I13" s="100">
        <v>1618.8</v>
      </c>
      <c r="J13" s="100">
        <v>17</v>
      </c>
      <c r="K13" s="100">
        <v>1448.4</v>
      </c>
      <c r="L13" s="100">
        <v>17</v>
      </c>
      <c r="M13" s="100">
        <v>1448.4</v>
      </c>
      <c r="N13" s="100">
        <v>16</v>
      </c>
      <c r="O13" s="100">
        <v>1363.2</v>
      </c>
      <c r="P13" s="100">
        <v>18</v>
      </c>
      <c r="Q13" s="100">
        <v>1533.6000000000001</v>
      </c>
      <c r="R13" s="100">
        <v>10</v>
      </c>
      <c r="S13" s="100">
        <v>852</v>
      </c>
      <c r="T13" s="100">
        <v>16</v>
      </c>
      <c r="U13" s="100">
        <v>1363.2</v>
      </c>
      <c r="V13" s="100">
        <v>19</v>
      </c>
      <c r="W13" s="100">
        <v>1618.8</v>
      </c>
      <c r="X13" s="100">
        <v>18</v>
      </c>
      <c r="Y13" s="100">
        <v>1533.6000000000001</v>
      </c>
      <c r="Z13" s="100">
        <v>16</v>
      </c>
      <c r="AA13" s="100">
        <v>1363.2</v>
      </c>
      <c r="AB13" s="100">
        <v>10</v>
      </c>
      <c r="AC13" s="100">
        <v>852</v>
      </c>
      <c r="AD13" s="100">
        <v>19</v>
      </c>
      <c r="AE13" s="100">
        <v>1618.8</v>
      </c>
      <c r="AF13" s="100">
        <v>20</v>
      </c>
      <c r="AG13" s="100">
        <v>1704</v>
      </c>
      <c r="AH13" s="100">
        <v>16</v>
      </c>
      <c r="AI13" s="100">
        <v>1363.2</v>
      </c>
      <c r="AJ13" s="100">
        <v>20</v>
      </c>
      <c r="AK13" s="100">
        <v>1704</v>
      </c>
      <c r="AL13" s="100">
        <v>13</v>
      </c>
      <c r="AM13" s="100">
        <v>1107.6000000000001</v>
      </c>
      <c r="AN13" s="100">
        <v>22</v>
      </c>
      <c r="AO13" s="100">
        <v>1874.4</v>
      </c>
      <c r="AP13" s="100">
        <v>11</v>
      </c>
      <c r="AQ13" s="100">
        <v>937.2</v>
      </c>
      <c r="AR13" s="100">
        <v>17</v>
      </c>
      <c r="AS13" s="100">
        <v>1448.4</v>
      </c>
      <c r="AT13" s="100">
        <v>15</v>
      </c>
      <c r="AU13" s="100">
        <v>1278</v>
      </c>
      <c r="AV13" s="100">
        <v>14</v>
      </c>
      <c r="AW13" s="100">
        <v>1192.8</v>
      </c>
      <c r="AX13" s="100">
        <v>15</v>
      </c>
      <c r="AY13" s="100">
        <v>1278</v>
      </c>
      <c r="AZ13" s="100">
        <v>11</v>
      </c>
      <c r="BA13" s="100">
        <v>937.2</v>
      </c>
      <c r="BB13" s="100">
        <v>22</v>
      </c>
      <c r="BC13" s="100">
        <v>1874.4</v>
      </c>
      <c r="BD13" s="100">
        <v>12</v>
      </c>
      <c r="BE13" s="100">
        <v>1022.4000000000001</v>
      </c>
      <c r="BF13" s="100">
        <v>13</v>
      </c>
      <c r="BG13" s="100">
        <v>1107.6000000000001</v>
      </c>
      <c r="BH13" s="100">
        <v>19</v>
      </c>
      <c r="BI13" s="100">
        <v>1618.8</v>
      </c>
      <c r="BJ13" s="100">
        <v>17</v>
      </c>
      <c r="BK13" s="100">
        <v>1448.4</v>
      </c>
      <c r="BL13" s="100">
        <v>13</v>
      </c>
      <c r="BM13" s="100">
        <v>1107.6000000000001</v>
      </c>
      <c r="BN13" s="100">
        <v>20</v>
      </c>
      <c r="BO13" s="100">
        <v>1704</v>
      </c>
      <c r="BP13" s="100">
        <v>20</v>
      </c>
      <c r="BQ13" s="100">
        <v>1704</v>
      </c>
      <c r="BR13" s="100">
        <v>18</v>
      </c>
      <c r="BS13" s="100">
        <v>1533.6000000000001</v>
      </c>
      <c r="BT13" s="100">
        <v>14</v>
      </c>
      <c r="BU13" s="100">
        <v>1192.8</v>
      </c>
      <c r="BV13" s="100">
        <v>19</v>
      </c>
      <c r="BW13" s="100">
        <v>1618.8</v>
      </c>
      <c r="BX13" s="100">
        <v>16</v>
      </c>
      <c r="BY13" s="100">
        <v>1363.2</v>
      </c>
      <c r="BZ13" s="100">
        <v>22</v>
      </c>
      <c r="CA13" s="100">
        <v>1874.4</v>
      </c>
      <c r="CB13" s="100">
        <v>15</v>
      </c>
      <c r="CC13" s="100">
        <v>1278</v>
      </c>
      <c r="CD13" s="100">
        <v>24</v>
      </c>
      <c r="CE13" s="100">
        <v>2044.8000000000002</v>
      </c>
      <c r="CF13" s="100">
        <v>20</v>
      </c>
      <c r="CG13" s="100">
        <v>1704</v>
      </c>
      <c r="CH13" s="100">
        <v>18</v>
      </c>
      <c r="CI13" s="100">
        <v>1533.6000000000001</v>
      </c>
      <c r="CJ13" s="100">
        <v>18</v>
      </c>
      <c r="CK13" s="100">
        <v>1533.6000000000001</v>
      </c>
      <c r="CL13" s="100">
        <v>21</v>
      </c>
      <c r="CM13" s="100">
        <v>1789.2</v>
      </c>
      <c r="CN13" s="100">
        <v>15</v>
      </c>
      <c r="CO13" s="100">
        <v>1278</v>
      </c>
      <c r="CP13" s="100">
        <v>21</v>
      </c>
      <c r="CQ13" s="100">
        <v>1789.2</v>
      </c>
      <c r="CR13" s="100">
        <v>22</v>
      </c>
      <c r="CS13" s="100">
        <v>1874.4</v>
      </c>
      <c r="CT13" s="100">
        <v>16</v>
      </c>
      <c r="CU13" s="100">
        <v>1363.2</v>
      </c>
    </row>
    <row r="14" spans="1:99">
      <c r="C14" s="99" t="s">
        <v>180</v>
      </c>
      <c r="D14" s="100">
        <v>9</v>
      </c>
      <c r="E14" s="100">
        <v>4395.5999999999995</v>
      </c>
      <c r="F14" s="100">
        <v>16</v>
      </c>
      <c r="G14" s="100">
        <v>7814.4</v>
      </c>
      <c r="H14" s="100">
        <v>17</v>
      </c>
      <c r="I14" s="100">
        <v>8302.7999999999993</v>
      </c>
      <c r="J14" s="100">
        <v>17</v>
      </c>
      <c r="K14" s="100">
        <v>8302.7999999999993</v>
      </c>
      <c r="L14" s="100">
        <v>17</v>
      </c>
      <c r="M14" s="100">
        <v>8302.7999999999993</v>
      </c>
      <c r="N14" s="100">
        <v>16</v>
      </c>
      <c r="O14" s="100">
        <v>7814.4</v>
      </c>
      <c r="P14" s="100">
        <v>17</v>
      </c>
      <c r="Q14" s="100">
        <v>8302.7999999999993</v>
      </c>
      <c r="R14" s="100">
        <v>10</v>
      </c>
      <c r="S14" s="100">
        <v>4884</v>
      </c>
      <c r="T14" s="100">
        <v>15</v>
      </c>
      <c r="U14" s="100">
        <v>7326</v>
      </c>
      <c r="V14" s="100">
        <v>17</v>
      </c>
      <c r="W14" s="100">
        <v>8302.7999999999993</v>
      </c>
      <c r="X14" s="100">
        <v>16</v>
      </c>
      <c r="Y14" s="100">
        <v>7814.4</v>
      </c>
      <c r="Z14" s="100">
        <v>16</v>
      </c>
      <c r="AA14" s="100">
        <v>7814.4</v>
      </c>
      <c r="AB14" s="100">
        <v>10</v>
      </c>
      <c r="AC14" s="100">
        <v>4884</v>
      </c>
      <c r="AD14" s="100">
        <v>19</v>
      </c>
      <c r="AE14" s="100">
        <v>9279.6</v>
      </c>
      <c r="AF14" s="100">
        <v>19</v>
      </c>
      <c r="AG14" s="100">
        <v>9279.6</v>
      </c>
      <c r="AH14" s="100">
        <v>17</v>
      </c>
      <c r="AI14" s="100">
        <v>8302.7999999999993</v>
      </c>
      <c r="AJ14" s="100">
        <v>19</v>
      </c>
      <c r="AK14" s="100">
        <v>9279.6</v>
      </c>
      <c r="AL14" s="100">
        <v>13</v>
      </c>
      <c r="AM14" s="100">
        <v>6349.2</v>
      </c>
      <c r="AN14" s="100">
        <v>20</v>
      </c>
      <c r="AO14" s="100">
        <v>9768</v>
      </c>
      <c r="AP14" s="100">
        <v>10</v>
      </c>
      <c r="AQ14" s="100">
        <v>4884</v>
      </c>
      <c r="AR14" s="100">
        <v>17</v>
      </c>
      <c r="AS14" s="100">
        <v>8302.7999999999993</v>
      </c>
      <c r="AT14" s="100">
        <v>15</v>
      </c>
      <c r="AU14" s="100">
        <v>7326</v>
      </c>
      <c r="AV14" s="100">
        <v>15</v>
      </c>
      <c r="AW14" s="100">
        <v>7326</v>
      </c>
      <c r="AX14" s="100">
        <v>15</v>
      </c>
      <c r="AY14" s="100">
        <v>7326</v>
      </c>
      <c r="AZ14" s="100">
        <v>11</v>
      </c>
      <c r="BA14" s="100">
        <v>5372.4</v>
      </c>
      <c r="BB14" s="100">
        <v>20</v>
      </c>
      <c r="BC14" s="100">
        <v>9768</v>
      </c>
      <c r="BD14" s="100">
        <v>12</v>
      </c>
      <c r="BE14" s="100">
        <v>5860.7999999999993</v>
      </c>
      <c r="BF14" s="100">
        <v>15</v>
      </c>
      <c r="BG14" s="100">
        <v>7326</v>
      </c>
      <c r="BH14" s="100">
        <v>21</v>
      </c>
      <c r="BI14" s="100">
        <v>10256.4</v>
      </c>
      <c r="BJ14" s="100">
        <v>15</v>
      </c>
      <c r="BK14" s="100">
        <v>7326</v>
      </c>
      <c r="BL14" s="100">
        <v>13</v>
      </c>
      <c r="BM14" s="100">
        <v>6349.2</v>
      </c>
      <c r="BN14" s="100">
        <v>20</v>
      </c>
      <c r="BO14" s="100">
        <v>9768</v>
      </c>
      <c r="BP14" s="100">
        <v>19</v>
      </c>
      <c r="BQ14" s="100">
        <v>9279.6</v>
      </c>
      <c r="BR14" s="100">
        <v>18</v>
      </c>
      <c r="BS14" s="100">
        <v>8791.1999999999989</v>
      </c>
      <c r="BT14" s="100">
        <v>14</v>
      </c>
      <c r="BU14" s="100">
        <v>6837.5999999999995</v>
      </c>
      <c r="BV14" s="100">
        <v>16</v>
      </c>
      <c r="BW14" s="100">
        <v>7814.4</v>
      </c>
      <c r="BX14" s="100">
        <v>17</v>
      </c>
      <c r="BY14" s="100">
        <v>8302.7999999999993</v>
      </c>
      <c r="BZ14" s="100">
        <v>20</v>
      </c>
      <c r="CA14" s="100">
        <v>9768</v>
      </c>
      <c r="CB14" s="100">
        <v>16</v>
      </c>
      <c r="CC14" s="100">
        <v>7814.4</v>
      </c>
      <c r="CD14" s="100">
        <v>22</v>
      </c>
      <c r="CE14" s="100">
        <v>10744.8</v>
      </c>
      <c r="CF14" s="100">
        <v>19</v>
      </c>
      <c r="CG14" s="100">
        <v>9279.6</v>
      </c>
      <c r="CH14" s="100">
        <v>16</v>
      </c>
      <c r="CI14" s="100">
        <v>7814.4</v>
      </c>
      <c r="CJ14" s="100">
        <v>15</v>
      </c>
      <c r="CK14" s="100">
        <v>7326</v>
      </c>
      <c r="CL14" s="100">
        <v>21</v>
      </c>
      <c r="CM14" s="100">
        <v>10256.4</v>
      </c>
      <c r="CN14" s="100">
        <v>15</v>
      </c>
      <c r="CO14" s="100">
        <v>7326</v>
      </c>
      <c r="CP14" s="100">
        <v>22</v>
      </c>
      <c r="CQ14" s="100">
        <v>10744.8</v>
      </c>
      <c r="CR14" s="100">
        <v>21</v>
      </c>
      <c r="CS14" s="100">
        <v>10256.4</v>
      </c>
      <c r="CT14" s="100">
        <v>13</v>
      </c>
      <c r="CU14" s="100">
        <v>6349.2</v>
      </c>
    </row>
    <row r="15" spans="1:99">
      <c r="C15" s="99" t="s">
        <v>181</v>
      </c>
      <c r="D15" s="100">
        <v>8</v>
      </c>
      <c r="E15" s="100">
        <v>6105.5999999999995</v>
      </c>
      <c r="F15" s="100">
        <v>15</v>
      </c>
      <c r="G15" s="100">
        <v>11447.999999999998</v>
      </c>
      <c r="H15" s="100">
        <v>18</v>
      </c>
      <c r="I15" s="100">
        <v>13737.599999999999</v>
      </c>
      <c r="J15" s="100">
        <v>16</v>
      </c>
      <c r="K15" s="100">
        <v>12211.199999999999</v>
      </c>
      <c r="L15" s="100">
        <v>16</v>
      </c>
      <c r="M15" s="100">
        <v>12211.199999999999</v>
      </c>
      <c r="N15" s="100">
        <v>14</v>
      </c>
      <c r="O15" s="100">
        <v>10684.8</v>
      </c>
      <c r="P15" s="100">
        <v>17</v>
      </c>
      <c r="Q15" s="100">
        <v>12974.4</v>
      </c>
      <c r="R15" s="100">
        <v>10</v>
      </c>
      <c r="S15" s="100">
        <v>7631.9999999999991</v>
      </c>
      <c r="T15" s="100">
        <v>14</v>
      </c>
      <c r="U15" s="100">
        <v>10684.8</v>
      </c>
      <c r="V15" s="100">
        <v>19</v>
      </c>
      <c r="W15" s="100">
        <v>14500.8</v>
      </c>
      <c r="X15" s="100">
        <v>16</v>
      </c>
      <c r="Y15" s="100">
        <v>12211.199999999999</v>
      </c>
      <c r="Z15" s="100">
        <v>16</v>
      </c>
      <c r="AA15" s="100">
        <v>12211.199999999999</v>
      </c>
      <c r="AB15" s="100">
        <v>11</v>
      </c>
      <c r="AC15" s="100">
        <v>8395.1999999999989</v>
      </c>
      <c r="AD15" s="100">
        <v>19</v>
      </c>
      <c r="AE15" s="100">
        <v>14500.8</v>
      </c>
      <c r="AF15" s="100">
        <v>17</v>
      </c>
      <c r="AG15" s="100">
        <v>12974.4</v>
      </c>
      <c r="AH15" s="100">
        <v>17</v>
      </c>
      <c r="AI15" s="100">
        <v>12974.4</v>
      </c>
      <c r="AJ15" s="100">
        <v>17</v>
      </c>
      <c r="AK15" s="100">
        <v>12974.4</v>
      </c>
      <c r="AL15" s="100">
        <v>12</v>
      </c>
      <c r="AM15" s="100">
        <v>9158.4</v>
      </c>
      <c r="AN15" s="100">
        <v>18</v>
      </c>
      <c r="AO15" s="100">
        <v>13737.599999999999</v>
      </c>
      <c r="AP15" s="100">
        <v>11</v>
      </c>
      <c r="AQ15" s="100">
        <v>8395.1999999999989</v>
      </c>
      <c r="AR15" s="100">
        <v>15</v>
      </c>
      <c r="AS15" s="100">
        <v>11447.999999999998</v>
      </c>
      <c r="AT15" s="100">
        <v>13</v>
      </c>
      <c r="AU15" s="100">
        <v>9921.5999999999985</v>
      </c>
      <c r="AV15" s="100">
        <v>14</v>
      </c>
      <c r="AW15" s="100">
        <v>10684.8</v>
      </c>
      <c r="AX15" s="100">
        <v>14</v>
      </c>
      <c r="AY15" s="100">
        <v>10684.8</v>
      </c>
      <c r="AZ15" s="100">
        <v>10</v>
      </c>
      <c r="BA15" s="100">
        <v>7631.9999999999991</v>
      </c>
      <c r="BB15" s="100">
        <v>20</v>
      </c>
      <c r="BC15" s="100">
        <v>15263.999999999998</v>
      </c>
      <c r="BD15" s="100">
        <v>12</v>
      </c>
      <c r="BE15" s="100">
        <v>9158.4</v>
      </c>
      <c r="BF15" s="100">
        <v>14</v>
      </c>
      <c r="BG15" s="100">
        <v>10684.8</v>
      </c>
      <c r="BH15" s="100">
        <v>17</v>
      </c>
      <c r="BI15" s="100">
        <v>12974.4</v>
      </c>
      <c r="BJ15" s="100">
        <v>15</v>
      </c>
      <c r="BK15" s="100">
        <v>11447.999999999998</v>
      </c>
      <c r="BL15" s="100">
        <v>13</v>
      </c>
      <c r="BM15" s="100">
        <v>9921.5999999999985</v>
      </c>
      <c r="BN15" s="100">
        <v>17</v>
      </c>
      <c r="BO15" s="100">
        <v>12974.4</v>
      </c>
      <c r="BP15" s="100">
        <v>18</v>
      </c>
      <c r="BQ15" s="100">
        <v>13737.599999999999</v>
      </c>
      <c r="BR15" s="100">
        <v>16</v>
      </c>
      <c r="BS15" s="100">
        <v>12211.199999999999</v>
      </c>
      <c r="BT15" s="100">
        <v>12</v>
      </c>
      <c r="BU15" s="100">
        <v>9158.4</v>
      </c>
      <c r="BV15" s="100">
        <v>15</v>
      </c>
      <c r="BW15" s="100">
        <v>11447.999999999998</v>
      </c>
      <c r="BX15" s="100">
        <v>15</v>
      </c>
      <c r="BY15" s="100">
        <v>11447.999999999998</v>
      </c>
      <c r="BZ15" s="100">
        <v>20</v>
      </c>
      <c r="CA15" s="100">
        <v>15263.999999999998</v>
      </c>
      <c r="CB15" s="100">
        <v>15</v>
      </c>
      <c r="CC15" s="100">
        <v>11447.999999999998</v>
      </c>
      <c r="CD15" s="100">
        <v>20</v>
      </c>
      <c r="CE15" s="100">
        <v>15263.999999999998</v>
      </c>
      <c r="CF15" s="100">
        <v>16</v>
      </c>
      <c r="CG15" s="100">
        <v>12211.199999999999</v>
      </c>
      <c r="CH15" s="100">
        <v>14</v>
      </c>
      <c r="CI15" s="100">
        <v>10684.8</v>
      </c>
      <c r="CJ15" s="100">
        <v>16</v>
      </c>
      <c r="CK15" s="100">
        <v>12211.199999999999</v>
      </c>
      <c r="CL15" s="100">
        <v>23</v>
      </c>
      <c r="CM15" s="100">
        <v>17553.599999999999</v>
      </c>
      <c r="CN15" s="100">
        <v>13</v>
      </c>
      <c r="CO15" s="100">
        <v>9921.5999999999985</v>
      </c>
      <c r="CP15" s="100">
        <v>21</v>
      </c>
      <c r="CQ15" s="100">
        <v>16027.199999999999</v>
      </c>
      <c r="CR15" s="100">
        <v>20</v>
      </c>
      <c r="CS15" s="100">
        <v>15263.999999999998</v>
      </c>
      <c r="CT15" s="100">
        <v>14</v>
      </c>
      <c r="CU15" s="100">
        <v>10684.8</v>
      </c>
    </row>
    <row r="16" spans="1:99">
      <c r="C16" s="99" t="s">
        <v>182</v>
      </c>
      <c r="D16" s="100">
        <v>9</v>
      </c>
      <c r="E16" s="100">
        <v>3067.2000000000003</v>
      </c>
      <c r="F16" s="100">
        <v>14</v>
      </c>
      <c r="G16" s="100">
        <v>4771.2</v>
      </c>
      <c r="H16" s="100">
        <v>16</v>
      </c>
      <c r="I16" s="100">
        <v>5452.8</v>
      </c>
      <c r="J16" s="100">
        <v>17</v>
      </c>
      <c r="K16" s="100">
        <v>5793.6</v>
      </c>
      <c r="L16" s="100">
        <v>18</v>
      </c>
      <c r="M16" s="100">
        <v>6134.4000000000005</v>
      </c>
      <c r="N16" s="100">
        <v>16</v>
      </c>
      <c r="O16" s="100">
        <v>5452.8</v>
      </c>
      <c r="P16" s="100">
        <v>18</v>
      </c>
      <c r="Q16" s="100">
        <v>6134.4000000000005</v>
      </c>
      <c r="R16" s="100">
        <v>10</v>
      </c>
      <c r="S16" s="100">
        <v>3408</v>
      </c>
      <c r="T16" s="100">
        <v>16</v>
      </c>
      <c r="U16" s="100">
        <v>5452.8</v>
      </c>
      <c r="V16" s="100">
        <v>18</v>
      </c>
      <c r="W16" s="100">
        <v>6134.4000000000005</v>
      </c>
      <c r="X16" s="100">
        <v>18</v>
      </c>
      <c r="Y16" s="100">
        <v>6134.4000000000005</v>
      </c>
      <c r="Z16" s="100">
        <v>16</v>
      </c>
      <c r="AA16" s="100">
        <v>5452.8</v>
      </c>
      <c r="AB16" s="100">
        <v>10</v>
      </c>
      <c r="AC16" s="100">
        <v>3408</v>
      </c>
      <c r="AD16" s="100">
        <v>18</v>
      </c>
      <c r="AE16" s="100">
        <v>6134.4000000000005</v>
      </c>
      <c r="AF16" s="100">
        <v>20</v>
      </c>
      <c r="AG16" s="100">
        <v>6816</v>
      </c>
      <c r="AH16" s="100">
        <v>16</v>
      </c>
      <c r="AI16" s="100">
        <v>5452.8</v>
      </c>
      <c r="AJ16" s="100">
        <v>18</v>
      </c>
      <c r="AK16" s="100">
        <v>6134.4000000000005</v>
      </c>
      <c r="AL16" s="100">
        <v>11</v>
      </c>
      <c r="AM16" s="100">
        <v>3748.8</v>
      </c>
      <c r="AN16" s="100">
        <v>21</v>
      </c>
      <c r="AO16" s="100">
        <v>7156.8</v>
      </c>
      <c r="AP16" s="100">
        <v>10</v>
      </c>
      <c r="AQ16" s="100">
        <v>3408</v>
      </c>
      <c r="AR16" s="100">
        <v>16</v>
      </c>
      <c r="AS16" s="100">
        <v>5452.8</v>
      </c>
      <c r="AT16" s="100">
        <v>15</v>
      </c>
      <c r="AU16" s="100">
        <v>5112</v>
      </c>
      <c r="AV16" s="100">
        <v>15</v>
      </c>
      <c r="AW16" s="100">
        <v>5112</v>
      </c>
      <c r="AX16" s="100">
        <v>17</v>
      </c>
      <c r="AY16" s="100">
        <v>5793.6</v>
      </c>
      <c r="AZ16" s="100">
        <v>11</v>
      </c>
      <c r="BA16" s="100">
        <v>3748.8</v>
      </c>
      <c r="BB16" s="100">
        <v>22</v>
      </c>
      <c r="BC16" s="100">
        <v>7497.6</v>
      </c>
      <c r="BD16" s="100">
        <v>12</v>
      </c>
      <c r="BE16" s="100">
        <v>4089.6000000000004</v>
      </c>
      <c r="BF16" s="100">
        <v>13</v>
      </c>
      <c r="BG16" s="100">
        <v>4430.4000000000005</v>
      </c>
      <c r="BH16" s="100">
        <v>18</v>
      </c>
      <c r="BI16" s="100">
        <v>6134.4000000000005</v>
      </c>
      <c r="BJ16" s="100">
        <v>18</v>
      </c>
      <c r="BK16" s="100">
        <v>6134.4000000000005</v>
      </c>
      <c r="BL16" s="100">
        <v>14</v>
      </c>
      <c r="BM16" s="100">
        <v>4771.2</v>
      </c>
      <c r="BN16" s="100">
        <v>19</v>
      </c>
      <c r="BO16" s="100">
        <v>6475.2</v>
      </c>
      <c r="BP16" s="100">
        <v>19</v>
      </c>
      <c r="BQ16" s="100">
        <v>6475.2</v>
      </c>
      <c r="BR16" s="100">
        <v>17</v>
      </c>
      <c r="BS16" s="100">
        <v>5793.6</v>
      </c>
      <c r="BT16" s="100">
        <v>14</v>
      </c>
      <c r="BU16" s="100">
        <v>4771.2</v>
      </c>
      <c r="BV16" s="100">
        <v>19</v>
      </c>
      <c r="BW16" s="100">
        <v>6475.2</v>
      </c>
      <c r="BX16" s="100">
        <v>17</v>
      </c>
      <c r="BY16" s="100">
        <v>5793.6</v>
      </c>
      <c r="BZ16" s="100">
        <v>17</v>
      </c>
      <c r="CA16" s="100">
        <v>5793.6</v>
      </c>
      <c r="CB16" s="100">
        <v>17</v>
      </c>
      <c r="CC16" s="100">
        <v>5793.6</v>
      </c>
      <c r="CD16" s="100">
        <v>20</v>
      </c>
      <c r="CE16" s="100">
        <v>6816</v>
      </c>
      <c r="CF16" s="100">
        <v>20</v>
      </c>
      <c r="CG16" s="100">
        <v>6816</v>
      </c>
      <c r="CH16" s="100">
        <v>16</v>
      </c>
      <c r="CI16" s="100">
        <v>5452.8</v>
      </c>
      <c r="CJ16" s="100">
        <v>18</v>
      </c>
      <c r="CK16" s="100">
        <v>6134.4000000000005</v>
      </c>
      <c r="CL16" s="100">
        <v>24</v>
      </c>
      <c r="CM16" s="100">
        <v>8179.2000000000007</v>
      </c>
      <c r="CN16" s="100">
        <v>14</v>
      </c>
      <c r="CO16" s="100">
        <v>4771.2</v>
      </c>
      <c r="CP16" s="100">
        <v>19</v>
      </c>
      <c r="CQ16" s="100">
        <v>6475.2</v>
      </c>
      <c r="CR16" s="100">
        <v>21</v>
      </c>
      <c r="CS16" s="100">
        <v>7156.8</v>
      </c>
      <c r="CT16" s="100">
        <v>14</v>
      </c>
      <c r="CU16" s="100">
        <v>4771.2</v>
      </c>
    </row>
    <row r="17" spans="2:99">
      <c r="C17" s="99" t="s">
        <v>183</v>
      </c>
      <c r="D17" s="100">
        <v>9</v>
      </c>
      <c r="E17" s="100">
        <v>3801.6</v>
      </c>
      <c r="F17" s="100">
        <v>15</v>
      </c>
      <c r="G17" s="100">
        <v>6336</v>
      </c>
      <c r="H17" s="100">
        <v>17</v>
      </c>
      <c r="I17" s="100">
        <v>7180.7999999999993</v>
      </c>
      <c r="J17" s="100">
        <v>17</v>
      </c>
      <c r="K17" s="100">
        <v>7180.7999999999993</v>
      </c>
      <c r="L17" s="100">
        <v>18</v>
      </c>
      <c r="M17" s="100">
        <v>7603.2</v>
      </c>
      <c r="N17" s="100">
        <v>16</v>
      </c>
      <c r="O17" s="100">
        <v>6758.4</v>
      </c>
      <c r="P17" s="100">
        <v>20</v>
      </c>
      <c r="Q17" s="100">
        <v>8448</v>
      </c>
      <c r="R17" s="100">
        <v>10</v>
      </c>
      <c r="S17" s="100">
        <v>4224</v>
      </c>
      <c r="T17" s="100">
        <v>16</v>
      </c>
      <c r="U17" s="100">
        <v>6758.4</v>
      </c>
      <c r="V17" s="100">
        <v>17</v>
      </c>
      <c r="W17" s="100">
        <v>7180.7999999999993</v>
      </c>
      <c r="X17" s="100">
        <v>18</v>
      </c>
      <c r="Y17" s="100">
        <v>7603.2</v>
      </c>
      <c r="Z17" s="100">
        <v>18</v>
      </c>
      <c r="AA17" s="100">
        <v>7603.2</v>
      </c>
      <c r="AB17" s="100">
        <v>11</v>
      </c>
      <c r="AC17" s="100">
        <v>4646.3999999999996</v>
      </c>
      <c r="AD17" s="100">
        <v>18</v>
      </c>
      <c r="AE17" s="100">
        <v>7603.2</v>
      </c>
      <c r="AF17" s="100">
        <v>19</v>
      </c>
      <c r="AG17" s="100">
        <v>8025.5999999999995</v>
      </c>
      <c r="AH17" s="100">
        <v>17</v>
      </c>
      <c r="AI17" s="100">
        <v>7180.7999999999993</v>
      </c>
      <c r="AJ17" s="100">
        <v>20</v>
      </c>
      <c r="AK17" s="100">
        <v>8448</v>
      </c>
      <c r="AL17" s="100">
        <v>12</v>
      </c>
      <c r="AM17" s="100">
        <v>5068.7999999999993</v>
      </c>
      <c r="AN17" s="100">
        <v>19</v>
      </c>
      <c r="AO17" s="100">
        <v>8025.5999999999995</v>
      </c>
      <c r="AP17" s="100">
        <v>10</v>
      </c>
      <c r="AQ17" s="100">
        <v>4224</v>
      </c>
      <c r="AR17" s="100">
        <v>16</v>
      </c>
      <c r="AS17" s="100">
        <v>6758.4</v>
      </c>
      <c r="AT17" s="100">
        <v>14</v>
      </c>
      <c r="AU17" s="100">
        <v>5913.5999999999995</v>
      </c>
      <c r="AV17" s="100">
        <v>14</v>
      </c>
      <c r="AW17" s="100">
        <v>5913.5999999999995</v>
      </c>
      <c r="AX17" s="100">
        <v>16</v>
      </c>
      <c r="AY17" s="100">
        <v>6758.4</v>
      </c>
      <c r="AZ17" s="100">
        <v>11</v>
      </c>
      <c r="BA17" s="100">
        <v>4646.3999999999996</v>
      </c>
      <c r="BB17" s="100">
        <v>21</v>
      </c>
      <c r="BC17" s="100">
        <v>8870.4</v>
      </c>
      <c r="BD17" s="100">
        <v>11</v>
      </c>
      <c r="BE17" s="100">
        <v>4646.3999999999996</v>
      </c>
      <c r="BF17" s="100">
        <v>14</v>
      </c>
      <c r="BG17" s="100">
        <v>5913.5999999999995</v>
      </c>
      <c r="BH17" s="100">
        <v>20</v>
      </c>
      <c r="BI17" s="100">
        <v>8448</v>
      </c>
      <c r="BJ17" s="100">
        <v>16</v>
      </c>
      <c r="BK17" s="100">
        <v>6758.4</v>
      </c>
      <c r="BL17" s="100">
        <v>13</v>
      </c>
      <c r="BM17" s="100">
        <v>5491.2</v>
      </c>
      <c r="BN17" s="100">
        <v>21</v>
      </c>
      <c r="BO17" s="100">
        <v>8870.4</v>
      </c>
      <c r="BP17" s="100">
        <v>22</v>
      </c>
      <c r="BQ17" s="100">
        <v>9292.7999999999993</v>
      </c>
      <c r="BR17" s="100">
        <v>18</v>
      </c>
      <c r="BS17" s="100">
        <v>7603.2</v>
      </c>
      <c r="BT17" s="100">
        <v>13</v>
      </c>
      <c r="BU17" s="100">
        <v>5491.2</v>
      </c>
      <c r="BV17" s="100">
        <v>18</v>
      </c>
      <c r="BW17" s="100">
        <v>7603.2</v>
      </c>
      <c r="BX17" s="100">
        <v>15</v>
      </c>
      <c r="BY17" s="100">
        <v>6336</v>
      </c>
      <c r="BZ17" s="100">
        <v>20</v>
      </c>
      <c r="CA17" s="100">
        <v>8448</v>
      </c>
      <c r="CB17" s="100">
        <v>14</v>
      </c>
      <c r="CC17" s="100">
        <v>5913.5999999999995</v>
      </c>
      <c r="CD17" s="100">
        <v>20</v>
      </c>
      <c r="CE17" s="100">
        <v>8448</v>
      </c>
      <c r="CF17" s="100">
        <v>19</v>
      </c>
      <c r="CG17" s="100">
        <v>8025.5999999999995</v>
      </c>
      <c r="CH17" s="100">
        <v>17</v>
      </c>
      <c r="CI17" s="100">
        <v>7180.7999999999993</v>
      </c>
      <c r="CJ17" s="100">
        <v>18</v>
      </c>
      <c r="CK17" s="100">
        <v>7603.2</v>
      </c>
      <c r="CL17" s="100">
        <v>22</v>
      </c>
      <c r="CM17" s="100">
        <v>9292.7999999999993</v>
      </c>
      <c r="CN17" s="100">
        <v>14</v>
      </c>
      <c r="CO17" s="100">
        <v>5913.5999999999995</v>
      </c>
      <c r="CP17" s="100">
        <v>20</v>
      </c>
      <c r="CQ17" s="100">
        <v>8448</v>
      </c>
      <c r="CR17" s="100">
        <v>24</v>
      </c>
      <c r="CS17" s="100">
        <v>10137.599999999999</v>
      </c>
      <c r="CT17" s="100">
        <v>14</v>
      </c>
      <c r="CU17" s="100">
        <v>5913.5999999999995</v>
      </c>
    </row>
    <row r="18" spans="2:99">
      <c r="C18" s="99" t="s">
        <v>184</v>
      </c>
      <c r="D18" s="100">
        <v>8</v>
      </c>
      <c r="E18" s="100">
        <v>5222.3999999999996</v>
      </c>
      <c r="F18" s="100">
        <v>14</v>
      </c>
      <c r="G18" s="100">
        <v>9139.1999999999989</v>
      </c>
      <c r="H18" s="100">
        <v>16</v>
      </c>
      <c r="I18" s="100">
        <v>10444.799999999999</v>
      </c>
      <c r="J18" s="100">
        <v>16</v>
      </c>
      <c r="K18" s="100">
        <v>10444.799999999999</v>
      </c>
      <c r="L18" s="100">
        <v>16</v>
      </c>
      <c r="M18" s="100">
        <v>10444.799999999999</v>
      </c>
      <c r="N18" s="100">
        <v>14</v>
      </c>
      <c r="O18" s="100">
        <v>9139.1999999999989</v>
      </c>
      <c r="P18" s="100">
        <v>19</v>
      </c>
      <c r="Q18" s="100">
        <v>12403.199999999999</v>
      </c>
      <c r="R18" s="100">
        <v>11</v>
      </c>
      <c r="S18" s="100">
        <v>7180.7999999999993</v>
      </c>
      <c r="T18" s="100">
        <v>15</v>
      </c>
      <c r="U18" s="100">
        <v>9792</v>
      </c>
      <c r="V18" s="100">
        <v>17</v>
      </c>
      <c r="W18" s="100">
        <v>11097.599999999999</v>
      </c>
      <c r="X18" s="100">
        <v>15</v>
      </c>
      <c r="Y18" s="100">
        <v>9792</v>
      </c>
      <c r="Z18" s="100">
        <v>18</v>
      </c>
      <c r="AA18" s="100">
        <v>11750.4</v>
      </c>
      <c r="AB18" s="100">
        <v>11</v>
      </c>
      <c r="AC18" s="100">
        <v>7180.7999999999993</v>
      </c>
      <c r="AD18" s="100">
        <v>19</v>
      </c>
      <c r="AE18" s="100">
        <v>12403.199999999999</v>
      </c>
      <c r="AF18" s="100">
        <v>18</v>
      </c>
      <c r="AG18" s="100">
        <v>11750.4</v>
      </c>
      <c r="AH18" s="100">
        <v>17</v>
      </c>
      <c r="AI18" s="100">
        <v>11097.599999999999</v>
      </c>
      <c r="AJ18" s="100">
        <v>20</v>
      </c>
      <c r="AK18" s="100">
        <v>13056</v>
      </c>
      <c r="AL18" s="100">
        <v>11</v>
      </c>
      <c r="AM18" s="100">
        <v>7180.7999999999993</v>
      </c>
      <c r="AN18" s="100">
        <v>19</v>
      </c>
      <c r="AO18" s="100">
        <v>12403.199999999999</v>
      </c>
      <c r="AP18" s="100">
        <v>11</v>
      </c>
      <c r="AQ18" s="100">
        <v>7180.7999999999993</v>
      </c>
      <c r="AR18" s="100">
        <v>14</v>
      </c>
      <c r="AS18" s="100">
        <v>9139.1999999999989</v>
      </c>
      <c r="AT18" s="100">
        <v>15</v>
      </c>
      <c r="AU18" s="100">
        <v>9792</v>
      </c>
      <c r="AV18" s="100">
        <v>13</v>
      </c>
      <c r="AW18" s="100">
        <v>8486.4</v>
      </c>
      <c r="AX18" s="100">
        <v>14</v>
      </c>
      <c r="AY18" s="100">
        <v>9139.1999999999989</v>
      </c>
      <c r="AZ18" s="100">
        <v>10</v>
      </c>
      <c r="BA18" s="100">
        <v>6528</v>
      </c>
      <c r="BB18" s="100">
        <v>21</v>
      </c>
      <c r="BC18" s="100">
        <v>13708.8</v>
      </c>
      <c r="BD18" s="100">
        <v>11</v>
      </c>
      <c r="BE18" s="100">
        <v>7180.7999999999993</v>
      </c>
      <c r="BF18" s="100">
        <v>14</v>
      </c>
      <c r="BG18" s="100">
        <v>9139.1999999999989</v>
      </c>
      <c r="BH18" s="100">
        <v>19</v>
      </c>
      <c r="BI18" s="100">
        <v>12403.199999999999</v>
      </c>
      <c r="BJ18" s="100">
        <v>15</v>
      </c>
      <c r="BK18" s="100">
        <v>9792</v>
      </c>
      <c r="BL18" s="100">
        <v>13</v>
      </c>
      <c r="BM18" s="100">
        <v>8486.4</v>
      </c>
      <c r="BN18" s="100">
        <v>17</v>
      </c>
      <c r="BO18" s="100">
        <v>11097.599999999999</v>
      </c>
      <c r="BP18" s="100">
        <v>20</v>
      </c>
      <c r="BQ18" s="100">
        <v>13056</v>
      </c>
      <c r="BR18" s="100">
        <v>15</v>
      </c>
      <c r="BS18" s="100">
        <v>9792</v>
      </c>
      <c r="BT18" s="100">
        <v>14</v>
      </c>
      <c r="BU18" s="100">
        <v>9139.1999999999989</v>
      </c>
      <c r="BV18" s="100">
        <v>18</v>
      </c>
      <c r="BW18" s="100">
        <v>11750.4</v>
      </c>
      <c r="BX18" s="100">
        <v>16</v>
      </c>
      <c r="BY18" s="100">
        <v>10444.799999999999</v>
      </c>
      <c r="BZ18" s="100">
        <v>20</v>
      </c>
      <c r="CA18" s="100">
        <v>13056</v>
      </c>
      <c r="CB18" s="100">
        <v>15</v>
      </c>
      <c r="CC18" s="100">
        <v>9792</v>
      </c>
      <c r="CD18" s="100">
        <v>23</v>
      </c>
      <c r="CE18" s="100">
        <v>15014.4</v>
      </c>
      <c r="CF18" s="100">
        <v>17</v>
      </c>
      <c r="CG18" s="100">
        <v>11097.599999999999</v>
      </c>
      <c r="CH18" s="100">
        <v>17</v>
      </c>
      <c r="CI18" s="100">
        <v>11097.599999999999</v>
      </c>
      <c r="CJ18" s="100">
        <v>16</v>
      </c>
      <c r="CK18" s="100">
        <v>10444.799999999999</v>
      </c>
      <c r="CL18" s="100">
        <v>21</v>
      </c>
      <c r="CM18" s="100">
        <v>13708.8</v>
      </c>
      <c r="CN18" s="100">
        <v>15</v>
      </c>
      <c r="CO18" s="100">
        <v>9792</v>
      </c>
      <c r="CP18" s="100">
        <v>20</v>
      </c>
      <c r="CQ18" s="100">
        <v>13056</v>
      </c>
      <c r="CR18" s="100">
        <v>22</v>
      </c>
      <c r="CS18" s="100">
        <v>14361.599999999999</v>
      </c>
      <c r="CT18" s="100">
        <v>14</v>
      </c>
      <c r="CU18" s="100">
        <v>9139.1999999999989</v>
      </c>
    </row>
    <row r="19" spans="2:99">
      <c r="C19" s="99" t="s">
        <v>185</v>
      </c>
      <c r="D19" s="100">
        <v>9</v>
      </c>
      <c r="E19" s="100">
        <v>2970</v>
      </c>
      <c r="F19" s="100">
        <v>14</v>
      </c>
      <c r="G19" s="100">
        <v>4620</v>
      </c>
      <c r="H19" s="100">
        <v>17</v>
      </c>
      <c r="I19" s="100">
        <v>5610</v>
      </c>
      <c r="J19" s="100">
        <v>19</v>
      </c>
      <c r="K19" s="100">
        <v>6270</v>
      </c>
      <c r="L19" s="100">
        <v>16</v>
      </c>
      <c r="M19" s="100">
        <v>5280</v>
      </c>
      <c r="N19" s="100">
        <v>14</v>
      </c>
      <c r="O19" s="100">
        <v>4620</v>
      </c>
      <c r="P19" s="100">
        <v>19</v>
      </c>
      <c r="Q19" s="100">
        <v>6270</v>
      </c>
      <c r="R19" s="100">
        <v>10</v>
      </c>
      <c r="S19" s="100">
        <v>3300</v>
      </c>
      <c r="T19" s="100">
        <v>16</v>
      </c>
      <c r="U19" s="100">
        <v>5280</v>
      </c>
      <c r="V19" s="100">
        <v>19</v>
      </c>
      <c r="W19" s="100">
        <v>6270</v>
      </c>
      <c r="X19" s="100">
        <v>16</v>
      </c>
      <c r="Y19" s="100">
        <v>5280</v>
      </c>
      <c r="Z19" s="100">
        <v>19</v>
      </c>
      <c r="AA19" s="100">
        <v>6270</v>
      </c>
      <c r="AB19" s="100">
        <v>10</v>
      </c>
      <c r="AC19" s="100">
        <v>3300</v>
      </c>
      <c r="AD19" s="100">
        <v>20</v>
      </c>
      <c r="AE19" s="100">
        <v>6600</v>
      </c>
      <c r="AF19" s="100">
        <v>19</v>
      </c>
      <c r="AG19" s="100">
        <v>6270</v>
      </c>
      <c r="AH19" s="100">
        <v>17</v>
      </c>
      <c r="AI19" s="100">
        <v>5610</v>
      </c>
      <c r="AJ19" s="100">
        <v>19</v>
      </c>
      <c r="AK19" s="100">
        <v>6270</v>
      </c>
      <c r="AL19" s="100">
        <v>12</v>
      </c>
      <c r="AM19" s="100">
        <v>3960</v>
      </c>
      <c r="AN19" s="100">
        <v>18</v>
      </c>
      <c r="AO19" s="100">
        <v>5940</v>
      </c>
      <c r="AP19" s="100">
        <v>11</v>
      </c>
      <c r="AQ19" s="100">
        <v>3630</v>
      </c>
      <c r="AR19" s="100">
        <v>17</v>
      </c>
      <c r="AS19" s="100">
        <v>5610</v>
      </c>
      <c r="AT19" s="100">
        <v>15</v>
      </c>
      <c r="AU19" s="100">
        <v>4950</v>
      </c>
      <c r="AV19" s="100">
        <v>15</v>
      </c>
      <c r="AW19" s="100">
        <v>4950</v>
      </c>
      <c r="AX19" s="100">
        <v>14</v>
      </c>
      <c r="AY19" s="100">
        <v>4620</v>
      </c>
      <c r="AZ19" s="100">
        <v>11</v>
      </c>
      <c r="BA19" s="100">
        <v>3630</v>
      </c>
      <c r="BB19" s="100">
        <v>20</v>
      </c>
      <c r="BC19" s="100">
        <v>6600</v>
      </c>
      <c r="BD19" s="100">
        <v>12</v>
      </c>
      <c r="BE19" s="100">
        <v>3960</v>
      </c>
      <c r="BF19" s="100">
        <v>14</v>
      </c>
      <c r="BG19" s="100">
        <v>4620</v>
      </c>
      <c r="BH19" s="100">
        <v>21</v>
      </c>
      <c r="BI19" s="100">
        <v>6930</v>
      </c>
      <c r="BJ19" s="100">
        <v>15</v>
      </c>
      <c r="BK19" s="100">
        <v>4950</v>
      </c>
      <c r="BL19" s="100">
        <v>12</v>
      </c>
      <c r="BM19" s="100">
        <v>3960</v>
      </c>
      <c r="BN19" s="100">
        <v>18</v>
      </c>
      <c r="BO19" s="100">
        <v>5940</v>
      </c>
      <c r="BP19" s="100">
        <v>19</v>
      </c>
      <c r="BQ19" s="100">
        <v>6270</v>
      </c>
      <c r="BR19" s="100">
        <v>18</v>
      </c>
      <c r="BS19" s="100">
        <v>5940</v>
      </c>
      <c r="BT19" s="100">
        <v>15</v>
      </c>
      <c r="BU19" s="100">
        <v>4950</v>
      </c>
      <c r="BV19" s="100">
        <v>17</v>
      </c>
      <c r="BW19" s="100">
        <v>5610</v>
      </c>
      <c r="BX19" s="100">
        <v>18</v>
      </c>
      <c r="BY19" s="100">
        <v>5940</v>
      </c>
      <c r="BZ19" s="100">
        <v>20</v>
      </c>
      <c r="CA19" s="100">
        <v>6600</v>
      </c>
      <c r="CB19" s="100">
        <v>15</v>
      </c>
      <c r="CC19" s="100">
        <v>4950</v>
      </c>
      <c r="CD19" s="100">
        <v>23</v>
      </c>
      <c r="CE19" s="100">
        <v>7590</v>
      </c>
      <c r="CF19" s="100">
        <v>18</v>
      </c>
      <c r="CG19" s="100">
        <v>5940</v>
      </c>
      <c r="CH19" s="100">
        <v>16</v>
      </c>
      <c r="CI19" s="100">
        <v>5280</v>
      </c>
      <c r="CJ19" s="100">
        <v>16</v>
      </c>
      <c r="CK19" s="100">
        <v>5280</v>
      </c>
      <c r="CL19" s="100">
        <v>23</v>
      </c>
      <c r="CM19" s="100">
        <v>7590</v>
      </c>
      <c r="CN19" s="100">
        <v>15</v>
      </c>
      <c r="CO19" s="100">
        <v>4950</v>
      </c>
      <c r="CP19" s="100">
        <v>20</v>
      </c>
      <c r="CQ19" s="100">
        <v>6600</v>
      </c>
      <c r="CR19" s="100">
        <v>24</v>
      </c>
      <c r="CS19" s="100">
        <v>7920</v>
      </c>
      <c r="CT19" s="100">
        <v>16</v>
      </c>
      <c r="CU19" s="100">
        <v>5280</v>
      </c>
    </row>
    <row r="20" spans="2:99">
      <c r="B20" s="99" t="s">
        <v>127</v>
      </c>
      <c r="C20" s="99" t="s">
        <v>186</v>
      </c>
      <c r="D20" s="100">
        <v>10</v>
      </c>
      <c r="E20" s="100">
        <v>2868</v>
      </c>
      <c r="F20" s="100">
        <v>6</v>
      </c>
      <c r="G20" s="100">
        <v>1720.8000000000002</v>
      </c>
      <c r="H20" s="100">
        <v>13</v>
      </c>
      <c r="I20" s="100">
        <v>3728.4</v>
      </c>
      <c r="J20" s="100">
        <v>6</v>
      </c>
      <c r="K20" s="100">
        <v>1720.8000000000002</v>
      </c>
      <c r="L20" s="100">
        <v>10</v>
      </c>
      <c r="M20" s="100">
        <v>2868</v>
      </c>
      <c r="N20" s="100">
        <v>11</v>
      </c>
      <c r="O20" s="100">
        <v>3154.8</v>
      </c>
      <c r="P20" s="100">
        <v>9</v>
      </c>
      <c r="Q20" s="100">
        <v>2581.2000000000003</v>
      </c>
      <c r="R20" s="100">
        <v>11</v>
      </c>
      <c r="S20" s="100">
        <v>3154.8</v>
      </c>
      <c r="T20" s="100">
        <v>11</v>
      </c>
      <c r="U20" s="100">
        <v>3154.8</v>
      </c>
      <c r="V20" s="100">
        <v>9</v>
      </c>
      <c r="W20" s="100">
        <v>2581.2000000000003</v>
      </c>
      <c r="X20" s="100">
        <v>8</v>
      </c>
      <c r="Y20" s="100">
        <v>2294.4</v>
      </c>
      <c r="Z20" s="100">
        <v>12</v>
      </c>
      <c r="AA20" s="100">
        <v>3441.6000000000004</v>
      </c>
      <c r="AB20" s="100">
        <v>10</v>
      </c>
      <c r="AC20" s="100">
        <v>2868</v>
      </c>
      <c r="AD20" s="100">
        <v>12</v>
      </c>
      <c r="AE20" s="100">
        <v>3441.6000000000004</v>
      </c>
      <c r="AF20" s="100">
        <v>11</v>
      </c>
      <c r="AG20" s="100">
        <v>3154.8</v>
      </c>
      <c r="AH20" s="100">
        <v>12</v>
      </c>
      <c r="AI20" s="100">
        <v>3441.6000000000004</v>
      </c>
      <c r="AJ20" s="100">
        <v>10</v>
      </c>
      <c r="AK20" s="100">
        <v>2868</v>
      </c>
      <c r="AL20" s="100">
        <v>12</v>
      </c>
      <c r="AM20" s="100">
        <v>3441.6000000000004</v>
      </c>
      <c r="AN20" s="100">
        <v>9</v>
      </c>
      <c r="AO20" s="100">
        <v>2581.2000000000003</v>
      </c>
      <c r="AP20" s="100">
        <v>9</v>
      </c>
      <c r="AQ20" s="100">
        <v>2581.2000000000003</v>
      </c>
      <c r="AR20" s="100">
        <v>11</v>
      </c>
      <c r="AS20" s="100">
        <v>3154.8</v>
      </c>
      <c r="AT20" s="100">
        <v>9</v>
      </c>
      <c r="AU20" s="100">
        <v>2581.2000000000003</v>
      </c>
      <c r="AV20" s="100">
        <v>12</v>
      </c>
      <c r="AW20" s="100">
        <v>3441.6000000000004</v>
      </c>
      <c r="AX20" s="100">
        <v>9</v>
      </c>
      <c r="AY20" s="100">
        <v>2581.2000000000003</v>
      </c>
      <c r="AZ20" s="100">
        <v>7</v>
      </c>
      <c r="BA20" s="100">
        <v>2007.6000000000001</v>
      </c>
      <c r="BB20" s="100">
        <v>9</v>
      </c>
      <c r="BC20" s="100">
        <v>2581.2000000000003</v>
      </c>
      <c r="BD20" s="100">
        <v>12</v>
      </c>
      <c r="BE20" s="100">
        <v>3441.6000000000004</v>
      </c>
      <c r="BF20" s="100">
        <v>7</v>
      </c>
      <c r="BG20" s="100">
        <v>2007.6000000000001</v>
      </c>
      <c r="BH20" s="100">
        <v>9</v>
      </c>
      <c r="BI20" s="100">
        <v>2581.2000000000003</v>
      </c>
      <c r="BJ20" s="100">
        <v>9</v>
      </c>
      <c r="BK20" s="100">
        <v>2581.2000000000003</v>
      </c>
      <c r="BL20" s="100">
        <v>8</v>
      </c>
      <c r="BM20" s="100">
        <v>2294.4</v>
      </c>
      <c r="BN20" s="100">
        <v>12</v>
      </c>
      <c r="BO20" s="100">
        <v>3441.6000000000004</v>
      </c>
      <c r="BP20" s="100">
        <v>12</v>
      </c>
      <c r="BQ20" s="100">
        <v>3441.6000000000004</v>
      </c>
      <c r="BR20" s="100">
        <v>13</v>
      </c>
      <c r="BS20" s="100">
        <v>3728.4</v>
      </c>
      <c r="BT20" s="100">
        <v>10</v>
      </c>
      <c r="BU20" s="100">
        <v>2868</v>
      </c>
      <c r="BV20" s="100">
        <v>7</v>
      </c>
      <c r="BW20" s="100">
        <v>2007.6000000000001</v>
      </c>
      <c r="BX20" s="100">
        <v>13</v>
      </c>
      <c r="BY20" s="100">
        <v>3728.4</v>
      </c>
      <c r="BZ20" s="100">
        <v>9</v>
      </c>
      <c r="CA20" s="100">
        <v>2581.2000000000003</v>
      </c>
      <c r="CB20" s="100">
        <v>8</v>
      </c>
      <c r="CC20" s="100">
        <v>2294.4</v>
      </c>
      <c r="CD20" s="100">
        <v>11</v>
      </c>
      <c r="CE20" s="100">
        <v>3154.8</v>
      </c>
      <c r="CF20" s="100">
        <v>13</v>
      </c>
      <c r="CG20" s="100">
        <v>3728.4</v>
      </c>
      <c r="CH20" s="100">
        <v>9</v>
      </c>
      <c r="CI20" s="100">
        <v>2581.2000000000003</v>
      </c>
      <c r="CJ20" s="100">
        <v>10</v>
      </c>
      <c r="CK20" s="100">
        <v>2868</v>
      </c>
      <c r="CL20" s="100">
        <v>13</v>
      </c>
      <c r="CM20" s="100">
        <v>3728.4</v>
      </c>
      <c r="CN20" s="100">
        <v>10</v>
      </c>
      <c r="CO20" s="100">
        <v>2868</v>
      </c>
      <c r="CP20" s="100">
        <v>14</v>
      </c>
      <c r="CQ20" s="100">
        <v>4015.2000000000003</v>
      </c>
      <c r="CR20" s="100">
        <v>9</v>
      </c>
      <c r="CS20" s="100">
        <v>2581.2000000000003</v>
      </c>
      <c r="CT20" s="100">
        <v>9</v>
      </c>
      <c r="CU20" s="100">
        <v>2581.2000000000003</v>
      </c>
    </row>
    <row r="21" spans="2:99">
      <c r="C21" s="99" t="s">
        <v>187</v>
      </c>
      <c r="D21" s="100">
        <v>11</v>
      </c>
      <c r="E21" s="100">
        <v>686.4</v>
      </c>
      <c r="F21" s="100">
        <v>7</v>
      </c>
      <c r="G21" s="100">
        <v>436.8</v>
      </c>
      <c r="H21" s="100">
        <v>13</v>
      </c>
      <c r="I21" s="100">
        <v>811.19999999999993</v>
      </c>
      <c r="J21" s="100">
        <v>7</v>
      </c>
      <c r="K21" s="100">
        <v>436.8</v>
      </c>
      <c r="L21" s="100">
        <v>10</v>
      </c>
      <c r="M21" s="100">
        <v>624</v>
      </c>
      <c r="N21" s="100">
        <v>12</v>
      </c>
      <c r="O21" s="100">
        <v>748.8</v>
      </c>
      <c r="P21" s="100">
        <v>9</v>
      </c>
      <c r="Q21" s="100">
        <v>561.6</v>
      </c>
      <c r="R21" s="100">
        <v>11</v>
      </c>
      <c r="S21" s="100">
        <v>686.4</v>
      </c>
      <c r="T21" s="100">
        <v>13</v>
      </c>
      <c r="U21" s="100">
        <v>811.19999999999993</v>
      </c>
      <c r="V21" s="100">
        <v>10</v>
      </c>
      <c r="W21" s="100">
        <v>624</v>
      </c>
      <c r="X21" s="100">
        <v>8</v>
      </c>
      <c r="Y21" s="100">
        <v>499.2</v>
      </c>
      <c r="Z21" s="100">
        <v>12</v>
      </c>
      <c r="AA21" s="100">
        <v>748.8</v>
      </c>
      <c r="AB21" s="100">
        <v>11</v>
      </c>
      <c r="AC21" s="100">
        <v>686.4</v>
      </c>
      <c r="AD21" s="100">
        <v>12</v>
      </c>
      <c r="AE21" s="100">
        <v>748.8</v>
      </c>
      <c r="AF21" s="100">
        <v>11</v>
      </c>
      <c r="AG21" s="100">
        <v>686.4</v>
      </c>
      <c r="AH21" s="100">
        <v>13</v>
      </c>
      <c r="AI21" s="100">
        <v>811.19999999999993</v>
      </c>
      <c r="AJ21" s="100">
        <v>9</v>
      </c>
      <c r="AK21" s="100">
        <v>561.6</v>
      </c>
      <c r="AL21" s="100">
        <v>11</v>
      </c>
      <c r="AM21" s="100">
        <v>686.4</v>
      </c>
      <c r="AN21" s="100">
        <v>10</v>
      </c>
      <c r="AO21" s="100">
        <v>624</v>
      </c>
      <c r="AP21" s="100">
        <v>9</v>
      </c>
      <c r="AQ21" s="100">
        <v>561.6</v>
      </c>
      <c r="AR21" s="100">
        <v>11</v>
      </c>
      <c r="AS21" s="100">
        <v>686.4</v>
      </c>
      <c r="AT21" s="100">
        <v>9</v>
      </c>
      <c r="AU21" s="100">
        <v>561.6</v>
      </c>
      <c r="AV21" s="100">
        <v>12</v>
      </c>
      <c r="AW21" s="100">
        <v>748.8</v>
      </c>
      <c r="AX21" s="100">
        <v>9</v>
      </c>
      <c r="AY21" s="100">
        <v>561.6</v>
      </c>
      <c r="AZ21" s="100">
        <v>7</v>
      </c>
      <c r="BA21" s="100">
        <v>436.8</v>
      </c>
      <c r="BB21" s="100">
        <v>9</v>
      </c>
      <c r="BC21" s="100">
        <v>561.6</v>
      </c>
      <c r="BD21" s="100">
        <v>12</v>
      </c>
      <c r="BE21" s="100">
        <v>748.8</v>
      </c>
      <c r="BF21" s="100">
        <v>8</v>
      </c>
      <c r="BG21" s="100">
        <v>499.2</v>
      </c>
      <c r="BH21" s="100">
        <v>8</v>
      </c>
      <c r="BI21" s="100">
        <v>499.2</v>
      </c>
      <c r="BJ21" s="100">
        <v>10</v>
      </c>
      <c r="BK21" s="100">
        <v>624</v>
      </c>
      <c r="BL21" s="100">
        <v>8</v>
      </c>
      <c r="BM21" s="100">
        <v>499.2</v>
      </c>
      <c r="BN21" s="100">
        <v>12</v>
      </c>
      <c r="BO21" s="100">
        <v>748.8</v>
      </c>
      <c r="BP21" s="100">
        <v>13</v>
      </c>
      <c r="BQ21" s="100">
        <v>811.19999999999993</v>
      </c>
      <c r="BR21" s="100">
        <v>12</v>
      </c>
      <c r="BS21" s="100">
        <v>748.8</v>
      </c>
      <c r="BT21" s="100">
        <v>10</v>
      </c>
      <c r="BU21" s="100">
        <v>624</v>
      </c>
      <c r="BV21" s="100">
        <v>9</v>
      </c>
      <c r="BW21" s="100">
        <v>561.6</v>
      </c>
      <c r="BX21" s="100">
        <v>15</v>
      </c>
      <c r="BY21" s="100">
        <v>936</v>
      </c>
      <c r="BZ21" s="100">
        <v>10</v>
      </c>
      <c r="CA21" s="100">
        <v>624</v>
      </c>
      <c r="CB21" s="100">
        <v>8</v>
      </c>
      <c r="CC21" s="100">
        <v>499.2</v>
      </c>
      <c r="CD21" s="100">
        <v>12</v>
      </c>
      <c r="CE21" s="100">
        <v>748.8</v>
      </c>
      <c r="CF21" s="100">
        <v>14</v>
      </c>
      <c r="CG21" s="100">
        <v>873.6</v>
      </c>
      <c r="CH21" s="100">
        <v>10</v>
      </c>
      <c r="CI21" s="100">
        <v>624</v>
      </c>
      <c r="CJ21" s="100">
        <v>10</v>
      </c>
      <c r="CK21" s="100">
        <v>624</v>
      </c>
      <c r="CL21" s="100">
        <v>13</v>
      </c>
      <c r="CM21" s="100">
        <v>811.19999999999993</v>
      </c>
      <c r="CN21" s="100">
        <v>9</v>
      </c>
      <c r="CO21" s="100">
        <v>561.6</v>
      </c>
      <c r="CP21" s="100">
        <v>13</v>
      </c>
      <c r="CQ21" s="100">
        <v>811.19999999999993</v>
      </c>
      <c r="CR21" s="100">
        <v>9</v>
      </c>
      <c r="CS21" s="100">
        <v>561.6</v>
      </c>
      <c r="CT21" s="100">
        <v>8</v>
      </c>
      <c r="CU21" s="100">
        <v>499.2</v>
      </c>
    </row>
    <row r="22" spans="2:99">
      <c r="C22" s="99" t="s">
        <v>188</v>
      </c>
      <c r="D22" s="100">
        <v>11</v>
      </c>
      <c r="E22" s="100">
        <v>2059.1999999999998</v>
      </c>
      <c r="F22" s="100">
        <v>7</v>
      </c>
      <c r="G22" s="100">
        <v>1310.3999999999999</v>
      </c>
      <c r="H22" s="100">
        <v>12</v>
      </c>
      <c r="I22" s="100">
        <v>2246.3999999999996</v>
      </c>
      <c r="J22" s="100">
        <v>7</v>
      </c>
      <c r="K22" s="100">
        <v>1310.3999999999999</v>
      </c>
      <c r="L22" s="100">
        <v>10</v>
      </c>
      <c r="M22" s="100">
        <v>1872</v>
      </c>
      <c r="N22" s="100">
        <v>12</v>
      </c>
      <c r="O22" s="100">
        <v>2246.3999999999996</v>
      </c>
      <c r="P22" s="100">
        <v>11</v>
      </c>
      <c r="Q22" s="100">
        <v>2059.1999999999998</v>
      </c>
      <c r="R22" s="100">
        <v>10</v>
      </c>
      <c r="S22" s="100">
        <v>1872</v>
      </c>
      <c r="T22" s="100">
        <v>11</v>
      </c>
      <c r="U22" s="100">
        <v>2059.1999999999998</v>
      </c>
      <c r="V22" s="100">
        <v>9</v>
      </c>
      <c r="W22" s="100">
        <v>1684.8</v>
      </c>
      <c r="X22" s="100">
        <v>8</v>
      </c>
      <c r="Y22" s="100">
        <v>1497.6</v>
      </c>
      <c r="Z22" s="100">
        <v>11</v>
      </c>
      <c r="AA22" s="100">
        <v>2059.1999999999998</v>
      </c>
      <c r="AB22" s="100">
        <v>11</v>
      </c>
      <c r="AC22" s="100">
        <v>2059.1999999999998</v>
      </c>
      <c r="AD22" s="100">
        <v>13</v>
      </c>
      <c r="AE22" s="100">
        <v>2433.6</v>
      </c>
      <c r="AF22" s="100">
        <v>10</v>
      </c>
      <c r="AG22" s="100">
        <v>1872</v>
      </c>
      <c r="AH22" s="100">
        <v>12</v>
      </c>
      <c r="AI22" s="100">
        <v>2246.3999999999996</v>
      </c>
      <c r="AJ22" s="100">
        <v>10</v>
      </c>
      <c r="AK22" s="100">
        <v>1872</v>
      </c>
      <c r="AL22" s="100">
        <v>12</v>
      </c>
      <c r="AM22" s="100">
        <v>2246.3999999999996</v>
      </c>
      <c r="AN22" s="100">
        <v>8</v>
      </c>
      <c r="AO22" s="100">
        <v>1497.6</v>
      </c>
      <c r="AP22" s="100">
        <v>8</v>
      </c>
      <c r="AQ22" s="100">
        <v>1497.6</v>
      </c>
      <c r="AR22" s="100">
        <v>10</v>
      </c>
      <c r="AS22" s="100">
        <v>1872</v>
      </c>
      <c r="AT22" s="100">
        <v>9</v>
      </c>
      <c r="AU22" s="100">
        <v>1684.8</v>
      </c>
      <c r="AV22" s="100">
        <v>12</v>
      </c>
      <c r="AW22" s="100">
        <v>2246.3999999999996</v>
      </c>
      <c r="AX22" s="100">
        <v>9</v>
      </c>
      <c r="AY22" s="100">
        <v>1684.8</v>
      </c>
      <c r="AZ22" s="100">
        <v>7</v>
      </c>
      <c r="BA22" s="100">
        <v>1310.3999999999999</v>
      </c>
      <c r="BB22" s="100">
        <v>9</v>
      </c>
      <c r="BC22" s="100">
        <v>1684.8</v>
      </c>
      <c r="BD22" s="100">
        <v>13</v>
      </c>
      <c r="BE22" s="100">
        <v>2433.6</v>
      </c>
      <c r="BF22" s="100">
        <v>8</v>
      </c>
      <c r="BG22" s="100">
        <v>1497.6</v>
      </c>
      <c r="BH22" s="100">
        <v>8</v>
      </c>
      <c r="BI22" s="100">
        <v>1497.6</v>
      </c>
      <c r="BJ22" s="100">
        <v>9</v>
      </c>
      <c r="BK22" s="100">
        <v>1684.8</v>
      </c>
      <c r="BL22" s="100">
        <v>9</v>
      </c>
      <c r="BM22" s="100">
        <v>1684.8</v>
      </c>
      <c r="BN22" s="100">
        <v>11</v>
      </c>
      <c r="BO22" s="100">
        <v>2059.1999999999998</v>
      </c>
      <c r="BP22" s="100">
        <v>13</v>
      </c>
      <c r="BQ22" s="100">
        <v>2433.6</v>
      </c>
      <c r="BR22" s="100">
        <v>12</v>
      </c>
      <c r="BS22" s="100">
        <v>2246.3999999999996</v>
      </c>
      <c r="BT22" s="100">
        <v>10</v>
      </c>
      <c r="BU22" s="100">
        <v>1872</v>
      </c>
      <c r="BV22" s="100">
        <v>8</v>
      </c>
      <c r="BW22" s="100">
        <v>1497.6</v>
      </c>
      <c r="BX22" s="100">
        <v>15</v>
      </c>
      <c r="BY22" s="100">
        <v>2808</v>
      </c>
      <c r="BZ22" s="100">
        <v>9</v>
      </c>
      <c r="CA22" s="100">
        <v>1684.8</v>
      </c>
      <c r="CB22" s="100">
        <v>9</v>
      </c>
      <c r="CC22" s="100">
        <v>1684.8</v>
      </c>
      <c r="CD22" s="100">
        <v>11</v>
      </c>
      <c r="CE22" s="100">
        <v>2059.1999999999998</v>
      </c>
      <c r="CF22" s="100">
        <v>15</v>
      </c>
      <c r="CG22" s="100">
        <v>2808</v>
      </c>
      <c r="CH22" s="100">
        <v>9</v>
      </c>
      <c r="CI22" s="100">
        <v>1684.8</v>
      </c>
      <c r="CJ22" s="100">
        <v>10</v>
      </c>
      <c r="CK22" s="100">
        <v>1872</v>
      </c>
      <c r="CL22" s="100">
        <v>12</v>
      </c>
      <c r="CM22" s="100">
        <v>2246.3999999999996</v>
      </c>
      <c r="CN22" s="100">
        <v>9</v>
      </c>
      <c r="CO22" s="100">
        <v>1684.8</v>
      </c>
      <c r="CP22" s="100">
        <v>15</v>
      </c>
      <c r="CQ22" s="100">
        <v>2808</v>
      </c>
      <c r="CR22" s="100">
        <v>8</v>
      </c>
      <c r="CS22" s="100">
        <v>1497.6</v>
      </c>
      <c r="CT22" s="100">
        <v>9</v>
      </c>
      <c r="CU22" s="100">
        <v>1684.8</v>
      </c>
    </row>
    <row r="23" spans="2:99">
      <c r="C23" s="99" t="s">
        <v>189</v>
      </c>
      <c r="D23" s="100">
        <v>10</v>
      </c>
      <c r="E23" s="100">
        <v>2940</v>
      </c>
      <c r="F23" s="100">
        <v>6</v>
      </c>
      <c r="G23" s="100">
        <v>1764</v>
      </c>
      <c r="H23" s="100">
        <v>13</v>
      </c>
      <c r="I23" s="100">
        <v>3822</v>
      </c>
      <c r="J23" s="100">
        <v>6</v>
      </c>
      <c r="K23" s="100">
        <v>1764</v>
      </c>
      <c r="L23" s="100">
        <v>8</v>
      </c>
      <c r="M23" s="100">
        <v>2352</v>
      </c>
      <c r="N23" s="100">
        <v>12</v>
      </c>
      <c r="O23" s="100">
        <v>3528</v>
      </c>
      <c r="P23" s="100">
        <v>9</v>
      </c>
      <c r="Q23" s="100">
        <v>2646</v>
      </c>
      <c r="R23" s="100">
        <v>11</v>
      </c>
      <c r="S23" s="100">
        <v>3234</v>
      </c>
      <c r="T23" s="100">
        <v>11</v>
      </c>
      <c r="U23" s="100">
        <v>3234</v>
      </c>
      <c r="V23" s="100">
        <v>9</v>
      </c>
      <c r="W23" s="100">
        <v>2646</v>
      </c>
      <c r="X23" s="100">
        <v>7</v>
      </c>
      <c r="Y23" s="100">
        <v>2058</v>
      </c>
      <c r="Z23" s="100">
        <v>11</v>
      </c>
      <c r="AA23" s="100">
        <v>3234</v>
      </c>
      <c r="AB23" s="100">
        <v>10</v>
      </c>
      <c r="AC23" s="100">
        <v>2940</v>
      </c>
      <c r="AD23" s="100">
        <v>11</v>
      </c>
      <c r="AE23" s="100">
        <v>3234</v>
      </c>
      <c r="AF23" s="100">
        <v>10</v>
      </c>
      <c r="AG23" s="100">
        <v>2940</v>
      </c>
      <c r="AH23" s="100">
        <v>11</v>
      </c>
      <c r="AI23" s="100">
        <v>3234</v>
      </c>
      <c r="AJ23" s="100">
        <v>9</v>
      </c>
      <c r="AK23" s="100">
        <v>2646</v>
      </c>
      <c r="AL23" s="100">
        <v>12</v>
      </c>
      <c r="AM23" s="100">
        <v>3528</v>
      </c>
      <c r="AN23" s="100">
        <v>8</v>
      </c>
      <c r="AO23" s="100">
        <v>2352</v>
      </c>
      <c r="AP23" s="100">
        <v>8</v>
      </c>
      <c r="AQ23" s="100">
        <v>2352</v>
      </c>
      <c r="AR23" s="100">
        <v>11</v>
      </c>
      <c r="AS23" s="100">
        <v>3234</v>
      </c>
      <c r="AT23" s="100">
        <v>9</v>
      </c>
      <c r="AU23" s="100">
        <v>2646</v>
      </c>
      <c r="AV23" s="100">
        <v>14</v>
      </c>
      <c r="AW23" s="100">
        <v>4116</v>
      </c>
      <c r="AX23" s="100">
        <v>9</v>
      </c>
      <c r="AY23" s="100">
        <v>2646</v>
      </c>
      <c r="AZ23" s="100">
        <v>7</v>
      </c>
      <c r="BA23" s="100">
        <v>2058</v>
      </c>
      <c r="BB23" s="100">
        <v>9</v>
      </c>
      <c r="BC23" s="100">
        <v>2646</v>
      </c>
      <c r="BD23" s="100">
        <v>13</v>
      </c>
      <c r="BE23" s="100">
        <v>3822</v>
      </c>
      <c r="BF23" s="100">
        <v>8</v>
      </c>
      <c r="BG23" s="100">
        <v>2352</v>
      </c>
      <c r="BH23" s="100">
        <v>9</v>
      </c>
      <c r="BI23" s="100">
        <v>2646</v>
      </c>
      <c r="BJ23" s="100">
        <v>9</v>
      </c>
      <c r="BK23" s="100">
        <v>2646</v>
      </c>
      <c r="BL23" s="100">
        <v>8</v>
      </c>
      <c r="BM23" s="100">
        <v>2352</v>
      </c>
      <c r="BN23" s="100">
        <v>10</v>
      </c>
      <c r="BO23" s="100">
        <v>2940</v>
      </c>
      <c r="BP23" s="100">
        <v>13</v>
      </c>
      <c r="BQ23" s="100">
        <v>3822</v>
      </c>
      <c r="BR23" s="100">
        <v>12</v>
      </c>
      <c r="BS23" s="100">
        <v>3528</v>
      </c>
      <c r="BT23" s="100">
        <v>9</v>
      </c>
      <c r="BU23" s="100">
        <v>2646</v>
      </c>
      <c r="BV23" s="100">
        <v>7</v>
      </c>
      <c r="BW23" s="100">
        <v>2058</v>
      </c>
      <c r="BX23" s="100">
        <v>15</v>
      </c>
      <c r="BY23" s="100">
        <v>4410</v>
      </c>
      <c r="BZ23" s="100">
        <v>9</v>
      </c>
      <c r="CA23" s="100">
        <v>2646</v>
      </c>
      <c r="CB23" s="100">
        <v>8</v>
      </c>
      <c r="CC23" s="100">
        <v>2352</v>
      </c>
      <c r="CD23" s="100">
        <v>13</v>
      </c>
      <c r="CE23" s="100">
        <v>3822</v>
      </c>
      <c r="CF23" s="100">
        <v>14</v>
      </c>
      <c r="CG23" s="100">
        <v>4116</v>
      </c>
      <c r="CH23" s="100">
        <v>10</v>
      </c>
      <c r="CI23" s="100">
        <v>2940</v>
      </c>
      <c r="CJ23" s="100">
        <v>11</v>
      </c>
      <c r="CK23" s="100">
        <v>3234</v>
      </c>
      <c r="CL23" s="100">
        <v>13</v>
      </c>
      <c r="CM23" s="100">
        <v>3822</v>
      </c>
      <c r="CN23" s="100">
        <v>10</v>
      </c>
      <c r="CO23" s="100">
        <v>2940</v>
      </c>
      <c r="CP23" s="100">
        <v>15</v>
      </c>
      <c r="CQ23" s="100">
        <v>4410</v>
      </c>
      <c r="CR23" s="100">
        <v>8</v>
      </c>
      <c r="CS23" s="100">
        <v>2352</v>
      </c>
      <c r="CT23" s="100">
        <v>8</v>
      </c>
      <c r="CU23" s="100">
        <v>2352</v>
      </c>
    </row>
    <row r="24" spans="2:99">
      <c r="C24" s="99" t="s">
        <v>190</v>
      </c>
      <c r="D24" s="100">
        <v>10</v>
      </c>
      <c r="E24" s="100">
        <v>3672</v>
      </c>
      <c r="F24" s="100">
        <v>6</v>
      </c>
      <c r="G24" s="100">
        <v>2203.1999999999998</v>
      </c>
      <c r="H24" s="100">
        <v>13</v>
      </c>
      <c r="I24" s="100">
        <v>4773.5999999999995</v>
      </c>
      <c r="J24" s="100">
        <v>7</v>
      </c>
      <c r="K24" s="100">
        <v>2570.4</v>
      </c>
      <c r="L24" s="100">
        <v>10</v>
      </c>
      <c r="M24" s="100">
        <v>3672</v>
      </c>
      <c r="N24" s="100">
        <v>12</v>
      </c>
      <c r="O24" s="100">
        <v>4406.3999999999996</v>
      </c>
      <c r="P24" s="100">
        <v>9</v>
      </c>
      <c r="Q24" s="100">
        <v>3304.7999999999997</v>
      </c>
      <c r="R24" s="100">
        <v>11</v>
      </c>
      <c r="S24" s="100">
        <v>4039.2</v>
      </c>
      <c r="T24" s="100">
        <v>13</v>
      </c>
      <c r="U24" s="100">
        <v>4773.5999999999995</v>
      </c>
      <c r="V24" s="100">
        <v>8</v>
      </c>
      <c r="W24" s="100">
        <v>2937.6</v>
      </c>
      <c r="X24" s="100">
        <v>8</v>
      </c>
      <c r="Y24" s="100">
        <v>2937.6</v>
      </c>
      <c r="Z24" s="100">
        <v>11</v>
      </c>
      <c r="AA24" s="100">
        <v>4039.2</v>
      </c>
      <c r="AB24" s="100">
        <v>10</v>
      </c>
      <c r="AC24" s="100">
        <v>3672</v>
      </c>
      <c r="AD24" s="100">
        <v>12</v>
      </c>
      <c r="AE24" s="100">
        <v>4406.3999999999996</v>
      </c>
      <c r="AF24" s="100">
        <v>9</v>
      </c>
      <c r="AG24" s="100">
        <v>3304.7999999999997</v>
      </c>
      <c r="AH24" s="100">
        <v>12</v>
      </c>
      <c r="AI24" s="100">
        <v>4406.3999999999996</v>
      </c>
      <c r="AJ24" s="100">
        <v>9</v>
      </c>
      <c r="AK24" s="100">
        <v>3304.7999999999997</v>
      </c>
      <c r="AL24" s="100">
        <v>11</v>
      </c>
      <c r="AM24" s="100">
        <v>4039.2</v>
      </c>
      <c r="AN24" s="100">
        <v>9</v>
      </c>
      <c r="AO24" s="100">
        <v>3304.7999999999997</v>
      </c>
      <c r="AP24" s="100">
        <v>9</v>
      </c>
      <c r="AQ24" s="100">
        <v>3304.7999999999997</v>
      </c>
      <c r="AR24" s="100">
        <v>11</v>
      </c>
      <c r="AS24" s="100">
        <v>4039.2</v>
      </c>
      <c r="AT24" s="100">
        <v>8</v>
      </c>
      <c r="AU24" s="100">
        <v>2937.6</v>
      </c>
      <c r="AV24" s="100">
        <v>11</v>
      </c>
      <c r="AW24" s="100">
        <v>4039.2</v>
      </c>
      <c r="AX24" s="100">
        <v>9</v>
      </c>
      <c r="AY24" s="100">
        <v>3304.7999999999997</v>
      </c>
      <c r="AZ24" s="100">
        <v>7</v>
      </c>
      <c r="BA24" s="100">
        <v>2570.4</v>
      </c>
      <c r="BB24" s="100">
        <v>9</v>
      </c>
      <c r="BC24" s="100">
        <v>3304.7999999999997</v>
      </c>
      <c r="BD24" s="100">
        <v>12</v>
      </c>
      <c r="BE24" s="100">
        <v>4406.3999999999996</v>
      </c>
      <c r="BF24" s="100">
        <v>8</v>
      </c>
      <c r="BG24" s="100">
        <v>2937.6</v>
      </c>
      <c r="BH24" s="100">
        <v>9</v>
      </c>
      <c r="BI24" s="100">
        <v>3304.7999999999997</v>
      </c>
      <c r="BJ24" s="100">
        <v>9</v>
      </c>
      <c r="BK24" s="100">
        <v>3304.7999999999997</v>
      </c>
      <c r="BL24" s="100">
        <v>9</v>
      </c>
      <c r="BM24" s="100">
        <v>3304.7999999999997</v>
      </c>
      <c r="BN24" s="100">
        <v>11</v>
      </c>
      <c r="BO24" s="100">
        <v>4039.2</v>
      </c>
      <c r="BP24" s="100">
        <v>13</v>
      </c>
      <c r="BQ24" s="100">
        <v>4773.5999999999995</v>
      </c>
      <c r="BR24" s="100">
        <v>12</v>
      </c>
      <c r="BS24" s="100">
        <v>4406.3999999999996</v>
      </c>
      <c r="BT24" s="100">
        <v>10</v>
      </c>
      <c r="BU24" s="100">
        <v>3672</v>
      </c>
      <c r="BV24" s="100">
        <v>8</v>
      </c>
      <c r="BW24" s="100">
        <v>2937.6</v>
      </c>
      <c r="BX24" s="100">
        <v>14</v>
      </c>
      <c r="BY24" s="100">
        <v>5140.8</v>
      </c>
      <c r="BZ24" s="100">
        <v>9</v>
      </c>
      <c r="CA24" s="100">
        <v>3304.7999999999997</v>
      </c>
      <c r="CB24" s="100">
        <v>8</v>
      </c>
      <c r="CC24" s="100">
        <v>2937.6</v>
      </c>
      <c r="CD24" s="100">
        <v>13</v>
      </c>
      <c r="CE24" s="100">
        <v>4773.5999999999995</v>
      </c>
      <c r="CF24" s="100">
        <v>14</v>
      </c>
      <c r="CG24" s="100">
        <v>5140.8</v>
      </c>
      <c r="CH24" s="100">
        <v>9</v>
      </c>
      <c r="CI24" s="100">
        <v>3304.7999999999997</v>
      </c>
      <c r="CJ24" s="100">
        <v>11</v>
      </c>
      <c r="CK24" s="100">
        <v>4039.2</v>
      </c>
      <c r="CL24" s="100">
        <v>12</v>
      </c>
      <c r="CM24" s="100">
        <v>4406.3999999999996</v>
      </c>
      <c r="CN24" s="100">
        <v>10</v>
      </c>
      <c r="CO24" s="100">
        <v>3672</v>
      </c>
      <c r="CP24" s="100">
        <v>13</v>
      </c>
      <c r="CQ24" s="100">
        <v>4773.5999999999995</v>
      </c>
      <c r="CR24" s="100">
        <v>8</v>
      </c>
      <c r="CS24" s="100">
        <v>2937.6</v>
      </c>
      <c r="CT24" s="100">
        <v>8</v>
      </c>
      <c r="CU24" s="100">
        <v>2937.6</v>
      </c>
    </row>
    <row r="25" spans="2:99">
      <c r="C25" s="99" t="s">
        <v>191</v>
      </c>
      <c r="D25" s="100">
        <v>10</v>
      </c>
      <c r="E25" s="100">
        <v>5304</v>
      </c>
      <c r="F25" s="100">
        <v>6</v>
      </c>
      <c r="G25" s="100">
        <v>3182.3999999999996</v>
      </c>
      <c r="H25" s="100">
        <v>13</v>
      </c>
      <c r="I25" s="100">
        <v>6895.2</v>
      </c>
      <c r="J25" s="100">
        <v>7</v>
      </c>
      <c r="K25" s="100">
        <v>3712.7999999999997</v>
      </c>
      <c r="L25" s="100">
        <v>8</v>
      </c>
      <c r="M25" s="100">
        <v>4243.2</v>
      </c>
      <c r="N25" s="100">
        <v>12</v>
      </c>
      <c r="O25" s="100">
        <v>6364.7999999999993</v>
      </c>
      <c r="P25" s="100">
        <v>10</v>
      </c>
      <c r="Q25" s="100">
        <v>5304</v>
      </c>
      <c r="R25" s="100">
        <v>11</v>
      </c>
      <c r="S25" s="100">
        <v>5834.4</v>
      </c>
      <c r="T25" s="100">
        <v>13</v>
      </c>
      <c r="U25" s="100">
        <v>6895.2</v>
      </c>
      <c r="V25" s="100">
        <v>8</v>
      </c>
      <c r="W25" s="100">
        <v>4243.2</v>
      </c>
      <c r="X25" s="100">
        <v>7</v>
      </c>
      <c r="Y25" s="100">
        <v>3712.7999999999997</v>
      </c>
      <c r="Z25" s="100">
        <v>13</v>
      </c>
      <c r="AA25" s="100">
        <v>6895.2</v>
      </c>
      <c r="AB25" s="100">
        <v>10</v>
      </c>
      <c r="AC25" s="100">
        <v>5304</v>
      </c>
      <c r="AD25" s="100">
        <v>10</v>
      </c>
      <c r="AE25" s="100">
        <v>5304</v>
      </c>
      <c r="AF25" s="100">
        <v>10</v>
      </c>
      <c r="AG25" s="100">
        <v>5304</v>
      </c>
      <c r="AH25" s="100">
        <v>12</v>
      </c>
      <c r="AI25" s="100">
        <v>6364.7999999999993</v>
      </c>
      <c r="AJ25" s="100">
        <v>9</v>
      </c>
      <c r="AK25" s="100">
        <v>4773.5999999999995</v>
      </c>
      <c r="AL25" s="100">
        <v>11</v>
      </c>
      <c r="AM25" s="100">
        <v>5834.4</v>
      </c>
      <c r="AN25" s="100">
        <v>8</v>
      </c>
      <c r="AO25" s="100">
        <v>4243.2</v>
      </c>
      <c r="AP25" s="100">
        <v>8</v>
      </c>
      <c r="AQ25" s="100">
        <v>4243.2</v>
      </c>
      <c r="AR25" s="100">
        <v>9</v>
      </c>
      <c r="AS25" s="100">
        <v>4773.5999999999995</v>
      </c>
      <c r="AT25" s="100">
        <v>9</v>
      </c>
      <c r="AU25" s="100">
        <v>4773.5999999999995</v>
      </c>
      <c r="AV25" s="100">
        <v>11</v>
      </c>
      <c r="AW25" s="100">
        <v>5834.4</v>
      </c>
      <c r="AX25" s="100">
        <v>8</v>
      </c>
      <c r="AY25" s="100">
        <v>4243.2</v>
      </c>
      <c r="AZ25" s="100">
        <v>8</v>
      </c>
      <c r="BA25" s="100">
        <v>4243.2</v>
      </c>
      <c r="BB25" s="100">
        <v>8</v>
      </c>
      <c r="BC25" s="100">
        <v>4243.2</v>
      </c>
      <c r="BD25" s="100">
        <v>13</v>
      </c>
      <c r="BE25" s="100">
        <v>6895.2</v>
      </c>
      <c r="BF25" s="100">
        <v>7</v>
      </c>
      <c r="BG25" s="100">
        <v>3712.7999999999997</v>
      </c>
      <c r="BH25" s="100">
        <v>8</v>
      </c>
      <c r="BI25" s="100">
        <v>4243.2</v>
      </c>
      <c r="BJ25" s="100">
        <v>9</v>
      </c>
      <c r="BK25" s="100">
        <v>4773.5999999999995</v>
      </c>
      <c r="BL25" s="100">
        <v>8</v>
      </c>
      <c r="BM25" s="100">
        <v>4243.2</v>
      </c>
      <c r="BN25" s="100">
        <v>10</v>
      </c>
      <c r="BO25" s="100">
        <v>5304</v>
      </c>
      <c r="BP25" s="100">
        <v>12</v>
      </c>
      <c r="BQ25" s="100">
        <v>6364.7999999999993</v>
      </c>
      <c r="BR25" s="100">
        <v>11</v>
      </c>
      <c r="BS25" s="100">
        <v>5834.4</v>
      </c>
      <c r="BT25" s="100">
        <v>9</v>
      </c>
      <c r="BU25" s="100">
        <v>4773.5999999999995</v>
      </c>
      <c r="BV25" s="100">
        <v>7</v>
      </c>
      <c r="BW25" s="100">
        <v>3712.7999999999997</v>
      </c>
      <c r="BX25" s="100">
        <v>14</v>
      </c>
      <c r="BY25" s="100">
        <v>7425.5999999999995</v>
      </c>
      <c r="BZ25" s="100">
        <v>9</v>
      </c>
      <c r="CA25" s="100">
        <v>4773.5999999999995</v>
      </c>
      <c r="CB25" s="100">
        <v>8</v>
      </c>
      <c r="CC25" s="100">
        <v>4243.2</v>
      </c>
      <c r="CD25" s="100">
        <v>11</v>
      </c>
      <c r="CE25" s="100">
        <v>5834.4</v>
      </c>
      <c r="CF25" s="100">
        <v>14</v>
      </c>
      <c r="CG25" s="100">
        <v>7425.5999999999995</v>
      </c>
      <c r="CH25" s="100">
        <v>9</v>
      </c>
      <c r="CI25" s="100">
        <v>4773.5999999999995</v>
      </c>
      <c r="CJ25" s="100">
        <v>10</v>
      </c>
      <c r="CK25" s="100">
        <v>5304</v>
      </c>
      <c r="CL25" s="100">
        <v>12</v>
      </c>
      <c r="CM25" s="100">
        <v>6364.7999999999993</v>
      </c>
      <c r="CN25" s="100">
        <v>10</v>
      </c>
      <c r="CO25" s="100">
        <v>5304</v>
      </c>
      <c r="CP25" s="100">
        <v>14</v>
      </c>
      <c r="CQ25" s="100">
        <v>7425.5999999999995</v>
      </c>
      <c r="CR25" s="100">
        <v>8</v>
      </c>
      <c r="CS25" s="100">
        <v>4243.2</v>
      </c>
      <c r="CT25" s="100">
        <v>8</v>
      </c>
      <c r="CU25" s="100">
        <v>4243.2</v>
      </c>
    </row>
    <row r="26" spans="2:99">
      <c r="C26" s="99" t="s">
        <v>192</v>
      </c>
      <c r="D26" s="100">
        <v>10</v>
      </c>
      <c r="E26" s="100">
        <v>4860</v>
      </c>
      <c r="F26" s="100">
        <v>6</v>
      </c>
      <c r="G26" s="100">
        <v>2916</v>
      </c>
      <c r="H26" s="100">
        <v>11</v>
      </c>
      <c r="I26" s="100">
        <v>5346</v>
      </c>
      <c r="J26" s="100">
        <v>7</v>
      </c>
      <c r="K26" s="100">
        <v>3402</v>
      </c>
      <c r="L26" s="100">
        <v>10</v>
      </c>
      <c r="M26" s="100">
        <v>4860</v>
      </c>
      <c r="N26" s="100">
        <v>11</v>
      </c>
      <c r="O26" s="100">
        <v>5346</v>
      </c>
      <c r="P26" s="100">
        <v>9</v>
      </c>
      <c r="Q26" s="100">
        <v>4374</v>
      </c>
      <c r="R26" s="100">
        <v>11</v>
      </c>
      <c r="S26" s="100">
        <v>5346</v>
      </c>
      <c r="T26" s="100">
        <v>11</v>
      </c>
      <c r="U26" s="100">
        <v>5346</v>
      </c>
      <c r="V26" s="100">
        <v>9</v>
      </c>
      <c r="W26" s="100">
        <v>4374</v>
      </c>
      <c r="X26" s="100">
        <v>7</v>
      </c>
      <c r="Y26" s="100">
        <v>3402</v>
      </c>
      <c r="Z26" s="100">
        <v>11</v>
      </c>
      <c r="AA26" s="100">
        <v>5346</v>
      </c>
      <c r="AB26" s="100">
        <v>10</v>
      </c>
      <c r="AC26" s="100">
        <v>4860</v>
      </c>
      <c r="AD26" s="100">
        <v>11</v>
      </c>
      <c r="AE26" s="100">
        <v>5346</v>
      </c>
      <c r="AF26" s="100">
        <v>10</v>
      </c>
      <c r="AG26" s="100">
        <v>4860</v>
      </c>
      <c r="AH26" s="100">
        <v>11</v>
      </c>
      <c r="AI26" s="100">
        <v>5346</v>
      </c>
      <c r="AJ26" s="100">
        <v>9</v>
      </c>
      <c r="AK26" s="100">
        <v>4374</v>
      </c>
      <c r="AL26" s="100">
        <v>11</v>
      </c>
      <c r="AM26" s="100">
        <v>5346</v>
      </c>
      <c r="AN26" s="100">
        <v>10</v>
      </c>
      <c r="AO26" s="100">
        <v>4860</v>
      </c>
      <c r="AP26" s="100">
        <v>9</v>
      </c>
      <c r="AQ26" s="100">
        <v>4374</v>
      </c>
      <c r="AR26" s="100">
        <v>11</v>
      </c>
      <c r="AS26" s="100">
        <v>5346</v>
      </c>
      <c r="AT26" s="100">
        <v>8</v>
      </c>
      <c r="AU26" s="100">
        <v>3888</v>
      </c>
      <c r="AV26" s="100">
        <v>13</v>
      </c>
      <c r="AW26" s="100">
        <v>6318</v>
      </c>
      <c r="AX26" s="100">
        <v>9</v>
      </c>
      <c r="AY26" s="100">
        <v>4374</v>
      </c>
      <c r="AZ26" s="100">
        <v>8</v>
      </c>
      <c r="BA26" s="100">
        <v>3888</v>
      </c>
      <c r="BB26" s="100">
        <v>9</v>
      </c>
      <c r="BC26" s="100">
        <v>4374</v>
      </c>
      <c r="BD26" s="100">
        <v>13</v>
      </c>
      <c r="BE26" s="100">
        <v>6318</v>
      </c>
      <c r="BF26" s="100">
        <v>7</v>
      </c>
      <c r="BG26" s="100">
        <v>3402</v>
      </c>
      <c r="BH26" s="100">
        <v>8</v>
      </c>
      <c r="BI26" s="100">
        <v>3888</v>
      </c>
      <c r="BJ26" s="100">
        <v>8</v>
      </c>
      <c r="BK26" s="100">
        <v>3888</v>
      </c>
      <c r="BL26" s="100">
        <v>8</v>
      </c>
      <c r="BM26" s="100">
        <v>3888</v>
      </c>
      <c r="BN26" s="100">
        <v>11</v>
      </c>
      <c r="BO26" s="100">
        <v>5346</v>
      </c>
      <c r="BP26" s="100">
        <v>14</v>
      </c>
      <c r="BQ26" s="100">
        <v>6804</v>
      </c>
      <c r="BR26" s="100">
        <v>13</v>
      </c>
      <c r="BS26" s="100">
        <v>6318</v>
      </c>
      <c r="BT26" s="100">
        <v>11</v>
      </c>
      <c r="BU26" s="100">
        <v>5346</v>
      </c>
      <c r="BV26" s="100">
        <v>8</v>
      </c>
      <c r="BW26" s="100">
        <v>3888</v>
      </c>
      <c r="BX26" s="100">
        <v>15</v>
      </c>
      <c r="BY26" s="100">
        <v>7290</v>
      </c>
      <c r="BZ26" s="100">
        <v>9</v>
      </c>
      <c r="CA26" s="100">
        <v>4374</v>
      </c>
      <c r="CB26" s="100">
        <v>9</v>
      </c>
      <c r="CC26" s="100">
        <v>4374</v>
      </c>
      <c r="CD26" s="100">
        <v>12</v>
      </c>
      <c r="CE26" s="100">
        <v>5832</v>
      </c>
      <c r="CF26" s="100">
        <v>14</v>
      </c>
      <c r="CG26" s="100">
        <v>6804</v>
      </c>
      <c r="CH26" s="100">
        <v>10</v>
      </c>
      <c r="CI26" s="100">
        <v>4860</v>
      </c>
      <c r="CJ26" s="100">
        <v>11</v>
      </c>
      <c r="CK26" s="100">
        <v>5346</v>
      </c>
      <c r="CL26" s="100">
        <v>13</v>
      </c>
      <c r="CM26" s="100">
        <v>6318</v>
      </c>
      <c r="CN26" s="100">
        <v>9</v>
      </c>
      <c r="CO26" s="100">
        <v>4374</v>
      </c>
      <c r="CP26" s="100">
        <v>12</v>
      </c>
      <c r="CQ26" s="100">
        <v>5832</v>
      </c>
      <c r="CR26" s="100">
        <v>8</v>
      </c>
      <c r="CS26" s="100">
        <v>3888</v>
      </c>
      <c r="CT26" s="100">
        <v>8</v>
      </c>
      <c r="CU26" s="100">
        <v>3888</v>
      </c>
    </row>
    <row r="27" spans="2:99">
      <c r="C27" s="99" t="s">
        <v>193</v>
      </c>
      <c r="D27" s="100">
        <v>11</v>
      </c>
      <c r="E27" s="100">
        <v>4699.2</v>
      </c>
      <c r="F27" s="100">
        <v>7</v>
      </c>
      <c r="G27" s="100">
        <v>2990.4</v>
      </c>
      <c r="H27" s="100">
        <v>13</v>
      </c>
      <c r="I27" s="100">
        <v>5553.5999999999995</v>
      </c>
      <c r="J27" s="100">
        <v>7</v>
      </c>
      <c r="K27" s="100">
        <v>2990.4</v>
      </c>
      <c r="L27" s="100">
        <v>10</v>
      </c>
      <c r="M27" s="100">
        <v>4272</v>
      </c>
      <c r="N27" s="100">
        <v>12</v>
      </c>
      <c r="O27" s="100">
        <v>5126.3999999999996</v>
      </c>
      <c r="P27" s="100">
        <v>10</v>
      </c>
      <c r="Q27" s="100">
        <v>4272</v>
      </c>
      <c r="R27" s="100">
        <v>10</v>
      </c>
      <c r="S27" s="100">
        <v>4272</v>
      </c>
      <c r="T27" s="100">
        <v>13</v>
      </c>
      <c r="U27" s="100">
        <v>5553.5999999999995</v>
      </c>
      <c r="V27" s="100">
        <v>9</v>
      </c>
      <c r="W27" s="100">
        <v>3844.7999999999997</v>
      </c>
      <c r="X27" s="100">
        <v>7</v>
      </c>
      <c r="Y27" s="100">
        <v>2990.4</v>
      </c>
      <c r="Z27" s="100">
        <v>11</v>
      </c>
      <c r="AA27" s="100">
        <v>4699.2</v>
      </c>
      <c r="AB27" s="100">
        <v>11</v>
      </c>
      <c r="AC27" s="100">
        <v>4699.2</v>
      </c>
      <c r="AD27" s="100">
        <v>12</v>
      </c>
      <c r="AE27" s="100">
        <v>5126.3999999999996</v>
      </c>
      <c r="AF27" s="100">
        <v>10</v>
      </c>
      <c r="AG27" s="100">
        <v>4272</v>
      </c>
      <c r="AH27" s="100">
        <v>12</v>
      </c>
      <c r="AI27" s="100">
        <v>5126.3999999999996</v>
      </c>
      <c r="AJ27" s="100">
        <v>8</v>
      </c>
      <c r="AK27" s="100">
        <v>3417.6</v>
      </c>
      <c r="AL27" s="100">
        <v>11</v>
      </c>
      <c r="AM27" s="100">
        <v>4699.2</v>
      </c>
      <c r="AN27" s="100">
        <v>9</v>
      </c>
      <c r="AO27" s="100">
        <v>3844.7999999999997</v>
      </c>
      <c r="AP27" s="100">
        <v>9</v>
      </c>
      <c r="AQ27" s="100">
        <v>3844.7999999999997</v>
      </c>
      <c r="AR27" s="100">
        <v>10</v>
      </c>
      <c r="AS27" s="100">
        <v>4272</v>
      </c>
      <c r="AT27" s="100">
        <v>8</v>
      </c>
      <c r="AU27" s="100">
        <v>3417.6</v>
      </c>
      <c r="AV27" s="100">
        <v>13</v>
      </c>
      <c r="AW27" s="100">
        <v>5553.5999999999995</v>
      </c>
      <c r="AX27" s="100">
        <v>9</v>
      </c>
      <c r="AY27" s="100">
        <v>3844.7999999999997</v>
      </c>
      <c r="AZ27" s="100">
        <v>7</v>
      </c>
      <c r="BA27" s="100">
        <v>2990.4</v>
      </c>
      <c r="BB27" s="100">
        <v>8</v>
      </c>
      <c r="BC27" s="100">
        <v>3417.6</v>
      </c>
      <c r="BD27" s="100">
        <v>12</v>
      </c>
      <c r="BE27" s="100">
        <v>5126.3999999999996</v>
      </c>
      <c r="BF27" s="100">
        <v>8</v>
      </c>
      <c r="BG27" s="100">
        <v>3417.6</v>
      </c>
      <c r="BH27" s="100">
        <v>8</v>
      </c>
      <c r="BI27" s="100">
        <v>3417.6</v>
      </c>
      <c r="BJ27" s="100">
        <v>8</v>
      </c>
      <c r="BK27" s="100">
        <v>3417.6</v>
      </c>
      <c r="BL27" s="100">
        <v>8</v>
      </c>
      <c r="BM27" s="100">
        <v>3417.6</v>
      </c>
      <c r="BN27" s="100">
        <v>10</v>
      </c>
      <c r="BO27" s="100">
        <v>4272</v>
      </c>
      <c r="BP27" s="100">
        <v>13</v>
      </c>
      <c r="BQ27" s="100">
        <v>5553.5999999999995</v>
      </c>
      <c r="BR27" s="100">
        <v>11</v>
      </c>
      <c r="BS27" s="100">
        <v>4699.2</v>
      </c>
      <c r="BT27" s="100">
        <v>10</v>
      </c>
      <c r="BU27" s="100">
        <v>4272</v>
      </c>
      <c r="BV27" s="100">
        <v>8</v>
      </c>
      <c r="BW27" s="100">
        <v>3417.6</v>
      </c>
      <c r="BX27" s="100">
        <v>13</v>
      </c>
      <c r="BY27" s="100">
        <v>5553.5999999999995</v>
      </c>
      <c r="BZ27" s="100">
        <v>9</v>
      </c>
      <c r="CA27" s="100">
        <v>3844.7999999999997</v>
      </c>
      <c r="CB27" s="100">
        <v>9</v>
      </c>
      <c r="CC27" s="100">
        <v>3844.7999999999997</v>
      </c>
      <c r="CD27" s="100">
        <v>11</v>
      </c>
      <c r="CE27" s="100">
        <v>4699.2</v>
      </c>
      <c r="CF27" s="100">
        <v>14</v>
      </c>
      <c r="CG27" s="100">
        <v>5980.8</v>
      </c>
      <c r="CH27" s="100">
        <v>8</v>
      </c>
      <c r="CI27" s="100">
        <v>3417.6</v>
      </c>
      <c r="CJ27" s="100">
        <v>11</v>
      </c>
      <c r="CK27" s="100">
        <v>4699.2</v>
      </c>
      <c r="CL27" s="100">
        <v>12</v>
      </c>
      <c r="CM27" s="100">
        <v>5126.3999999999996</v>
      </c>
      <c r="CN27" s="100">
        <v>9</v>
      </c>
      <c r="CO27" s="100">
        <v>3844.7999999999997</v>
      </c>
      <c r="CP27" s="100">
        <v>13</v>
      </c>
      <c r="CQ27" s="100">
        <v>5553.5999999999995</v>
      </c>
      <c r="CR27" s="100">
        <v>9</v>
      </c>
      <c r="CS27" s="100">
        <v>3844.7999999999997</v>
      </c>
      <c r="CT27" s="100">
        <v>9</v>
      </c>
      <c r="CU27" s="100">
        <v>3844.7999999999997</v>
      </c>
    </row>
    <row r="28" spans="2:99">
      <c r="C28" s="99" t="s">
        <v>194</v>
      </c>
      <c r="D28" s="100">
        <v>9</v>
      </c>
      <c r="E28" s="100">
        <v>6642</v>
      </c>
      <c r="F28" s="100">
        <v>6</v>
      </c>
      <c r="G28" s="100">
        <v>4428</v>
      </c>
      <c r="H28" s="100">
        <v>11</v>
      </c>
      <c r="I28" s="100">
        <v>8118</v>
      </c>
      <c r="J28" s="100">
        <v>7</v>
      </c>
      <c r="K28" s="100">
        <v>5166</v>
      </c>
      <c r="L28" s="100">
        <v>8</v>
      </c>
      <c r="M28" s="100">
        <v>5904</v>
      </c>
      <c r="N28" s="100">
        <v>10</v>
      </c>
      <c r="O28" s="100">
        <v>7380</v>
      </c>
      <c r="P28" s="100">
        <v>9</v>
      </c>
      <c r="Q28" s="100">
        <v>6642</v>
      </c>
      <c r="R28" s="100">
        <v>11</v>
      </c>
      <c r="S28" s="100">
        <v>8118</v>
      </c>
      <c r="T28" s="100">
        <v>12</v>
      </c>
      <c r="U28" s="100">
        <v>8856</v>
      </c>
      <c r="V28" s="100">
        <v>8</v>
      </c>
      <c r="W28" s="100">
        <v>5904</v>
      </c>
      <c r="X28" s="100">
        <v>7</v>
      </c>
      <c r="Y28" s="100">
        <v>5166</v>
      </c>
      <c r="Z28" s="100">
        <v>12</v>
      </c>
      <c r="AA28" s="100">
        <v>8856</v>
      </c>
      <c r="AB28" s="100">
        <v>9</v>
      </c>
      <c r="AC28" s="100">
        <v>6642</v>
      </c>
      <c r="AD28" s="100">
        <v>11</v>
      </c>
      <c r="AE28" s="100">
        <v>8118</v>
      </c>
      <c r="AF28" s="100">
        <v>10</v>
      </c>
      <c r="AG28" s="100">
        <v>7380</v>
      </c>
      <c r="AH28" s="100">
        <v>11</v>
      </c>
      <c r="AI28" s="100">
        <v>8118</v>
      </c>
      <c r="AJ28" s="100">
        <v>9</v>
      </c>
      <c r="AK28" s="100">
        <v>6642</v>
      </c>
      <c r="AL28" s="100">
        <v>10</v>
      </c>
      <c r="AM28" s="100">
        <v>7380</v>
      </c>
      <c r="AN28" s="100">
        <v>9</v>
      </c>
      <c r="AO28" s="100">
        <v>6642</v>
      </c>
      <c r="AP28" s="100">
        <v>9</v>
      </c>
      <c r="AQ28" s="100">
        <v>6642</v>
      </c>
      <c r="AR28" s="100">
        <v>11</v>
      </c>
      <c r="AS28" s="100">
        <v>8118</v>
      </c>
      <c r="AT28" s="100">
        <v>8</v>
      </c>
      <c r="AU28" s="100">
        <v>5904</v>
      </c>
      <c r="AV28" s="100">
        <v>13</v>
      </c>
      <c r="AW28" s="100">
        <v>9594</v>
      </c>
      <c r="AX28" s="100">
        <v>9</v>
      </c>
      <c r="AY28" s="100">
        <v>6642</v>
      </c>
      <c r="AZ28" s="100">
        <v>7</v>
      </c>
      <c r="BA28" s="100">
        <v>5166</v>
      </c>
      <c r="BB28" s="100">
        <v>8</v>
      </c>
      <c r="BC28" s="100">
        <v>5904</v>
      </c>
      <c r="BD28" s="100">
        <v>12</v>
      </c>
      <c r="BE28" s="100">
        <v>8856</v>
      </c>
      <c r="BF28" s="100">
        <v>8</v>
      </c>
      <c r="BG28" s="100">
        <v>5904</v>
      </c>
      <c r="BH28" s="100">
        <v>9</v>
      </c>
      <c r="BI28" s="100">
        <v>6642</v>
      </c>
      <c r="BJ28" s="100">
        <v>8</v>
      </c>
      <c r="BK28" s="100">
        <v>5904</v>
      </c>
      <c r="BL28" s="100">
        <v>7</v>
      </c>
      <c r="BM28" s="100">
        <v>5166</v>
      </c>
      <c r="BN28" s="100">
        <v>10</v>
      </c>
      <c r="BO28" s="100">
        <v>7380</v>
      </c>
      <c r="BP28" s="100">
        <v>13</v>
      </c>
      <c r="BQ28" s="100">
        <v>9594</v>
      </c>
      <c r="BR28" s="100">
        <v>13</v>
      </c>
      <c r="BS28" s="100">
        <v>9594</v>
      </c>
      <c r="BT28" s="100">
        <v>10</v>
      </c>
      <c r="BU28" s="100">
        <v>7380</v>
      </c>
      <c r="BV28" s="100">
        <v>7</v>
      </c>
      <c r="BW28" s="100">
        <v>5166</v>
      </c>
      <c r="BX28" s="100">
        <v>13</v>
      </c>
      <c r="BY28" s="100">
        <v>9594</v>
      </c>
      <c r="BZ28" s="100">
        <v>9</v>
      </c>
      <c r="CA28" s="100">
        <v>6642</v>
      </c>
      <c r="CB28" s="100">
        <v>7</v>
      </c>
      <c r="CC28" s="100">
        <v>5166</v>
      </c>
      <c r="CD28" s="100">
        <v>11</v>
      </c>
      <c r="CE28" s="100">
        <v>8118</v>
      </c>
      <c r="CF28" s="100">
        <v>13</v>
      </c>
      <c r="CG28" s="100">
        <v>9594</v>
      </c>
      <c r="CH28" s="100">
        <v>8</v>
      </c>
      <c r="CI28" s="100">
        <v>5904</v>
      </c>
      <c r="CJ28" s="100">
        <v>10</v>
      </c>
      <c r="CK28" s="100">
        <v>7380</v>
      </c>
      <c r="CL28" s="100">
        <v>13</v>
      </c>
      <c r="CM28" s="100">
        <v>9594</v>
      </c>
      <c r="CN28" s="100">
        <v>10</v>
      </c>
      <c r="CO28" s="100">
        <v>7380</v>
      </c>
      <c r="CP28" s="100">
        <v>13</v>
      </c>
      <c r="CQ28" s="100">
        <v>9594</v>
      </c>
      <c r="CR28" s="100">
        <v>8</v>
      </c>
      <c r="CS28" s="100">
        <v>5904</v>
      </c>
      <c r="CT28" s="100">
        <v>8</v>
      </c>
      <c r="CU28" s="100">
        <v>5904</v>
      </c>
    </row>
    <row r="29" spans="2:99">
      <c r="C29" s="99" t="s">
        <v>195</v>
      </c>
      <c r="D29" s="100">
        <v>9</v>
      </c>
      <c r="E29" s="100">
        <v>3045.6</v>
      </c>
      <c r="F29" s="100">
        <v>7</v>
      </c>
      <c r="G29" s="100">
        <v>2368.7999999999997</v>
      </c>
      <c r="H29" s="100">
        <v>13</v>
      </c>
      <c r="I29" s="100">
        <v>4399.2</v>
      </c>
      <c r="J29" s="100">
        <v>7</v>
      </c>
      <c r="K29" s="100">
        <v>2368.7999999999997</v>
      </c>
      <c r="L29" s="100">
        <v>10</v>
      </c>
      <c r="M29" s="100">
        <v>3384</v>
      </c>
      <c r="N29" s="100">
        <v>12</v>
      </c>
      <c r="O29" s="100">
        <v>4060.7999999999997</v>
      </c>
      <c r="P29" s="100">
        <v>9</v>
      </c>
      <c r="Q29" s="100">
        <v>3045.6</v>
      </c>
      <c r="R29" s="100">
        <v>9</v>
      </c>
      <c r="S29" s="100">
        <v>3045.6</v>
      </c>
      <c r="T29" s="100">
        <v>13</v>
      </c>
      <c r="U29" s="100">
        <v>4399.2</v>
      </c>
      <c r="V29" s="100">
        <v>9</v>
      </c>
      <c r="W29" s="100">
        <v>3045.6</v>
      </c>
      <c r="X29" s="100">
        <v>7</v>
      </c>
      <c r="Y29" s="100">
        <v>2368.7999999999997</v>
      </c>
      <c r="Z29" s="100">
        <v>11</v>
      </c>
      <c r="AA29" s="100">
        <v>3722.3999999999996</v>
      </c>
      <c r="AB29" s="100">
        <v>11</v>
      </c>
      <c r="AC29" s="100">
        <v>3722.3999999999996</v>
      </c>
      <c r="AD29" s="100">
        <v>13</v>
      </c>
      <c r="AE29" s="100">
        <v>4399.2</v>
      </c>
      <c r="AF29" s="100">
        <v>10</v>
      </c>
      <c r="AG29" s="100">
        <v>3384</v>
      </c>
      <c r="AH29" s="100">
        <v>12</v>
      </c>
      <c r="AI29" s="100">
        <v>4060.7999999999997</v>
      </c>
      <c r="AJ29" s="100">
        <v>9</v>
      </c>
      <c r="AK29" s="100">
        <v>3045.6</v>
      </c>
      <c r="AL29" s="100">
        <v>12</v>
      </c>
      <c r="AM29" s="100">
        <v>4060.7999999999997</v>
      </c>
      <c r="AN29" s="100">
        <v>9</v>
      </c>
      <c r="AO29" s="100">
        <v>3045.6</v>
      </c>
      <c r="AP29" s="100">
        <v>9</v>
      </c>
      <c r="AQ29" s="100">
        <v>3045.6</v>
      </c>
      <c r="AR29" s="100">
        <v>11</v>
      </c>
      <c r="AS29" s="100">
        <v>3722.3999999999996</v>
      </c>
      <c r="AT29" s="100">
        <v>8</v>
      </c>
      <c r="AU29" s="100">
        <v>2707.2</v>
      </c>
      <c r="AV29" s="100">
        <v>13</v>
      </c>
      <c r="AW29" s="100">
        <v>4399.2</v>
      </c>
      <c r="AX29" s="100">
        <v>9</v>
      </c>
      <c r="AY29" s="100">
        <v>3045.6</v>
      </c>
      <c r="AZ29" s="100">
        <v>8</v>
      </c>
      <c r="BA29" s="100">
        <v>2707.2</v>
      </c>
      <c r="BB29" s="100">
        <v>9</v>
      </c>
      <c r="BC29" s="100">
        <v>3045.6</v>
      </c>
      <c r="BD29" s="100">
        <v>13</v>
      </c>
      <c r="BE29" s="100">
        <v>4399.2</v>
      </c>
      <c r="BF29" s="100">
        <v>8</v>
      </c>
      <c r="BG29" s="100">
        <v>2707.2</v>
      </c>
      <c r="BH29" s="100">
        <v>8</v>
      </c>
      <c r="BI29" s="100">
        <v>2707.2</v>
      </c>
      <c r="BJ29" s="100">
        <v>8</v>
      </c>
      <c r="BK29" s="100">
        <v>2707.2</v>
      </c>
      <c r="BL29" s="100">
        <v>8</v>
      </c>
      <c r="BM29" s="100">
        <v>2707.2</v>
      </c>
      <c r="BN29" s="100">
        <v>11</v>
      </c>
      <c r="BO29" s="100">
        <v>3722.3999999999996</v>
      </c>
      <c r="BP29" s="100">
        <v>12</v>
      </c>
      <c r="BQ29" s="100">
        <v>4060.7999999999997</v>
      </c>
      <c r="BR29" s="100">
        <v>11</v>
      </c>
      <c r="BS29" s="100">
        <v>3722.3999999999996</v>
      </c>
      <c r="BT29" s="100">
        <v>10</v>
      </c>
      <c r="BU29" s="100">
        <v>3384</v>
      </c>
      <c r="BV29" s="100">
        <v>7</v>
      </c>
      <c r="BW29" s="100">
        <v>2368.7999999999997</v>
      </c>
      <c r="BX29" s="100">
        <v>15</v>
      </c>
      <c r="BY29" s="100">
        <v>5076</v>
      </c>
      <c r="BZ29" s="100">
        <v>9</v>
      </c>
      <c r="CA29" s="100">
        <v>3045.6</v>
      </c>
      <c r="CB29" s="100">
        <v>9</v>
      </c>
      <c r="CC29" s="100">
        <v>3045.6</v>
      </c>
      <c r="CD29" s="100">
        <v>11</v>
      </c>
      <c r="CE29" s="100">
        <v>3722.3999999999996</v>
      </c>
      <c r="CF29" s="100">
        <v>14</v>
      </c>
      <c r="CG29" s="100">
        <v>4737.5999999999995</v>
      </c>
      <c r="CH29" s="100">
        <v>10</v>
      </c>
      <c r="CI29" s="100">
        <v>3384</v>
      </c>
      <c r="CJ29" s="100">
        <v>10</v>
      </c>
      <c r="CK29" s="100">
        <v>3384</v>
      </c>
      <c r="CL29" s="100">
        <v>13</v>
      </c>
      <c r="CM29" s="100">
        <v>4399.2</v>
      </c>
      <c r="CN29" s="100">
        <v>9</v>
      </c>
      <c r="CO29" s="100">
        <v>3045.6</v>
      </c>
      <c r="CP29" s="100">
        <v>15</v>
      </c>
      <c r="CQ29" s="100">
        <v>5076</v>
      </c>
      <c r="CR29" s="100">
        <v>9</v>
      </c>
      <c r="CS29" s="100">
        <v>3045.6</v>
      </c>
      <c r="CT29" s="100">
        <v>9</v>
      </c>
      <c r="CU29" s="100">
        <v>3045.6</v>
      </c>
    </row>
    <row r="30" spans="2:99">
      <c r="C30" s="99" t="s">
        <v>196</v>
      </c>
      <c r="D30" s="100">
        <v>11</v>
      </c>
      <c r="E30" s="100">
        <v>1531.1999999999998</v>
      </c>
      <c r="F30" s="100">
        <v>7</v>
      </c>
      <c r="G30" s="100">
        <v>974.39999999999986</v>
      </c>
      <c r="H30" s="100">
        <v>13</v>
      </c>
      <c r="I30" s="100">
        <v>1809.6</v>
      </c>
      <c r="J30" s="100">
        <v>7</v>
      </c>
      <c r="K30" s="100">
        <v>974.39999999999986</v>
      </c>
      <c r="L30" s="100">
        <v>9</v>
      </c>
      <c r="M30" s="100">
        <v>1252.8</v>
      </c>
      <c r="N30" s="100">
        <v>12</v>
      </c>
      <c r="O30" s="100">
        <v>1670.3999999999999</v>
      </c>
      <c r="P30" s="100">
        <v>11</v>
      </c>
      <c r="Q30" s="100">
        <v>1531.1999999999998</v>
      </c>
      <c r="R30" s="100">
        <v>11</v>
      </c>
      <c r="S30" s="100">
        <v>1531.1999999999998</v>
      </c>
      <c r="T30" s="100">
        <v>12</v>
      </c>
      <c r="U30" s="100">
        <v>1670.3999999999999</v>
      </c>
      <c r="V30" s="100">
        <v>8</v>
      </c>
      <c r="W30" s="100">
        <v>1113.5999999999999</v>
      </c>
      <c r="X30" s="100">
        <v>8</v>
      </c>
      <c r="Y30" s="100">
        <v>1113.5999999999999</v>
      </c>
      <c r="Z30" s="100">
        <v>12</v>
      </c>
      <c r="AA30" s="100">
        <v>1670.3999999999999</v>
      </c>
      <c r="AB30" s="100">
        <v>10</v>
      </c>
      <c r="AC30" s="100">
        <v>1392</v>
      </c>
      <c r="AD30" s="100">
        <v>11</v>
      </c>
      <c r="AE30" s="100">
        <v>1531.1999999999998</v>
      </c>
      <c r="AF30" s="100">
        <v>11</v>
      </c>
      <c r="AG30" s="100">
        <v>1531.1999999999998</v>
      </c>
      <c r="AH30" s="100">
        <v>12</v>
      </c>
      <c r="AI30" s="100">
        <v>1670.3999999999999</v>
      </c>
      <c r="AJ30" s="100">
        <v>9</v>
      </c>
      <c r="AK30" s="100">
        <v>1252.8</v>
      </c>
      <c r="AL30" s="100">
        <v>13</v>
      </c>
      <c r="AM30" s="100">
        <v>1809.6</v>
      </c>
      <c r="AN30" s="100">
        <v>8</v>
      </c>
      <c r="AO30" s="100">
        <v>1113.5999999999999</v>
      </c>
      <c r="AP30" s="100">
        <v>8</v>
      </c>
      <c r="AQ30" s="100">
        <v>1113.5999999999999</v>
      </c>
      <c r="AR30" s="100">
        <v>11</v>
      </c>
      <c r="AS30" s="100">
        <v>1531.1999999999998</v>
      </c>
      <c r="AT30" s="100">
        <v>9</v>
      </c>
      <c r="AU30" s="100">
        <v>1252.8</v>
      </c>
      <c r="AV30" s="100">
        <v>14</v>
      </c>
      <c r="AW30" s="100">
        <v>1948.7999999999997</v>
      </c>
      <c r="AX30" s="100">
        <v>8</v>
      </c>
      <c r="AY30" s="100">
        <v>1113.5999999999999</v>
      </c>
      <c r="AZ30" s="100">
        <v>8</v>
      </c>
      <c r="BA30" s="100">
        <v>1113.5999999999999</v>
      </c>
      <c r="BB30" s="100">
        <v>8</v>
      </c>
      <c r="BC30" s="100">
        <v>1113.5999999999999</v>
      </c>
      <c r="BD30" s="100">
        <v>13</v>
      </c>
      <c r="BE30" s="100">
        <v>1809.6</v>
      </c>
      <c r="BF30" s="100">
        <v>7</v>
      </c>
      <c r="BG30" s="100">
        <v>974.39999999999986</v>
      </c>
      <c r="BH30" s="100">
        <v>9</v>
      </c>
      <c r="BI30" s="100">
        <v>1252.8</v>
      </c>
      <c r="BJ30" s="100">
        <v>9</v>
      </c>
      <c r="BK30" s="100">
        <v>1252.8</v>
      </c>
      <c r="BL30" s="100">
        <v>9</v>
      </c>
      <c r="BM30" s="100">
        <v>1252.8</v>
      </c>
      <c r="BN30" s="100">
        <v>11</v>
      </c>
      <c r="BO30" s="100">
        <v>1531.1999999999998</v>
      </c>
      <c r="BP30" s="100">
        <v>13</v>
      </c>
      <c r="BQ30" s="100">
        <v>1809.6</v>
      </c>
      <c r="BR30" s="100">
        <v>13</v>
      </c>
      <c r="BS30" s="100">
        <v>1809.6</v>
      </c>
      <c r="BT30" s="100">
        <v>11</v>
      </c>
      <c r="BU30" s="100">
        <v>1531.1999999999998</v>
      </c>
      <c r="BV30" s="100">
        <v>7</v>
      </c>
      <c r="BW30" s="100">
        <v>974.39999999999986</v>
      </c>
      <c r="BX30" s="100">
        <v>15</v>
      </c>
      <c r="BY30" s="100">
        <v>2088</v>
      </c>
      <c r="BZ30" s="100">
        <v>9</v>
      </c>
      <c r="CA30" s="100">
        <v>1252.8</v>
      </c>
      <c r="CB30" s="100">
        <v>8</v>
      </c>
      <c r="CC30" s="100">
        <v>1113.5999999999999</v>
      </c>
      <c r="CD30" s="100">
        <v>12</v>
      </c>
      <c r="CE30" s="100">
        <v>1670.3999999999999</v>
      </c>
      <c r="CF30" s="100">
        <v>13</v>
      </c>
      <c r="CG30" s="100">
        <v>1809.6</v>
      </c>
      <c r="CH30" s="100">
        <v>10</v>
      </c>
      <c r="CI30" s="100">
        <v>1392</v>
      </c>
      <c r="CJ30" s="100">
        <v>10</v>
      </c>
      <c r="CK30" s="100">
        <v>1392</v>
      </c>
      <c r="CL30" s="100">
        <v>12</v>
      </c>
      <c r="CM30" s="100">
        <v>1670.3999999999999</v>
      </c>
      <c r="CN30" s="100">
        <v>9</v>
      </c>
      <c r="CO30" s="100">
        <v>1252.8</v>
      </c>
      <c r="CP30" s="100">
        <v>14</v>
      </c>
      <c r="CQ30" s="100">
        <v>1948.7999999999997</v>
      </c>
      <c r="CR30" s="100">
        <v>9</v>
      </c>
      <c r="CS30" s="100">
        <v>1252.8</v>
      </c>
      <c r="CT30" s="100">
        <v>9</v>
      </c>
      <c r="CU30" s="100">
        <v>1252.8</v>
      </c>
    </row>
    <row r="31" spans="2:99">
      <c r="C31" s="99" t="s">
        <v>197</v>
      </c>
      <c r="D31" s="100">
        <v>10</v>
      </c>
      <c r="E31" s="100">
        <v>3408</v>
      </c>
      <c r="F31" s="100">
        <v>6</v>
      </c>
      <c r="G31" s="100">
        <v>2044.8000000000002</v>
      </c>
      <c r="H31" s="100">
        <v>11</v>
      </c>
      <c r="I31" s="100">
        <v>3748.8</v>
      </c>
      <c r="J31" s="100">
        <v>7</v>
      </c>
      <c r="K31" s="100">
        <v>2385.6</v>
      </c>
      <c r="L31" s="100">
        <v>10</v>
      </c>
      <c r="M31" s="100">
        <v>3408</v>
      </c>
      <c r="N31" s="100">
        <v>11</v>
      </c>
      <c r="O31" s="100">
        <v>3748.8</v>
      </c>
      <c r="P31" s="100">
        <v>9</v>
      </c>
      <c r="Q31" s="100">
        <v>3067.2000000000003</v>
      </c>
      <c r="R31" s="100">
        <v>11</v>
      </c>
      <c r="S31" s="100">
        <v>3748.8</v>
      </c>
      <c r="T31" s="100">
        <v>11</v>
      </c>
      <c r="U31" s="100">
        <v>3748.8</v>
      </c>
      <c r="V31" s="100">
        <v>9</v>
      </c>
      <c r="W31" s="100">
        <v>3067.2000000000003</v>
      </c>
      <c r="X31" s="100">
        <v>8</v>
      </c>
      <c r="Y31" s="100">
        <v>2726.4</v>
      </c>
      <c r="Z31" s="100">
        <v>12</v>
      </c>
      <c r="AA31" s="100">
        <v>4089.6000000000004</v>
      </c>
      <c r="AB31" s="100">
        <v>10</v>
      </c>
      <c r="AC31" s="100">
        <v>3408</v>
      </c>
      <c r="AD31" s="100">
        <v>12</v>
      </c>
      <c r="AE31" s="100">
        <v>4089.6000000000004</v>
      </c>
      <c r="AF31" s="100">
        <v>11</v>
      </c>
      <c r="AG31" s="100">
        <v>3748.8</v>
      </c>
      <c r="AH31" s="100">
        <v>12</v>
      </c>
      <c r="AI31" s="100">
        <v>4089.6000000000004</v>
      </c>
      <c r="AJ31" s="100">
        <v>9</v>
      </c>
      <c r="AK31" s="100">
        <v>3067.2000000000003</v>
      </c>
      <c r="AL31" s="100">
        <v>12</v>
      </c>
      <c r="AM31" s="100">
        <v>4089.6000000000004</v>
      </c>
      <c r="AN31" s="100">
        <v>8</v>
      </c>
      <c r="AO31" s="100">
        <v>2726.4</v>
      </c>
      <c r="AP31" s="100">
        <v>9</v>
      </c>
      <c r="AQ31" s="100">
        <v>3067.2000000000003</v>
      </c>
      <c r="AR31" s="100">
        <v>11</v>
      </c>
      <c r="AS31" s="100">
        <v>3748.8</v>
      </c>
      <c r="AT31" s="100">
        <v>8</v>
      </c>
      <c r="AU31" s="100">
        <v>2726.4</v>
      </c>
      <c r="AV31" s="100">
        <v>13</v>
      </c>
      <c r="AW31" s="100">
        <v>4430.4000000000005</v>
      </c>
      <c r="AX31" s="100">
        <v>9</v>
      </c>
      <c r="AY31" s="100">
        <v>3067.2000000000003</v>
      </c>
      <c r="AZ31" s="100">
        <v>7</v>
      </c>
      <c r="BA31" s="100">
        <v>2385.6</v>
      </c>
      <c r="BB31" s="100">
        <v>8</v>
      </c>
      <c r="BC31" s="100">
        <v>2726.4</v>
      </c>
      <c r="BD31" s="100">
        <v>13</v>
      </c>
      <c r="BE31" s="100">
        <v>4430.4000000000005</v>
      </c>
      <c r="BF31" s="100">
        <v>7</v>
      </c>
      <c r="BG31" s="100">
        <v>2385.6</v>
      </c>
      <c r="BH31" s="100">
        <v>8</v>
      </c>
      <c r="BI31" s="100">
        <v>2726.4</v>
      </c>
      <c r="BJ31" s="100">
        <v>8</v>
      </c>
      <c r="BK31" s="100">
        <v>2726.4</v>
      </c>
      <c r="BL31" s="100">
        <v>9</v>
      </c>
      <c r="BM31" s="100">
        <v>3067.2000000000003</v>
      </c>
      <c r="BN31" s="100">
        <v>11</v>
      </c>
      <c r="BO31" s="100">
        <v>3748.8</v>
      </c>
      <c r="BP31" s="100">
        <v>13</v>
      </c>
      <c r="BQ31" s="100">
        <v>4430.4000000000005</v>
      </c>
      <c r="BR31" s="100">
        <v>12</v>
      </c>
      <c r="BS31" s="100">
        <v>4089.6000000000004</v>
      </c>
      <c r="BT31" s="100">
        <v>9</v>
      </c>
      <c r="BU31" s="100">
        <v>3067.2000000000003</v>
      </c>
      <c r="BV31" s="100">
        <v>8</v>
      </c>
      <c r="BW31" s="100">
        <v>2726.4</v>
      </c>
      <c r="BX31" s="100">
        <v>15</v>
      </c>
      <c r="BY31" s="100">
        <v>5112</v>
      </c>
      <c r="BZ31" s="100">
        <v>9</v>
      </c>
      <c r="CA31" s="100">
        <v>3067.2000000000003</v>
      </c>
      <c r="CB31" s="100">
        <v>9</v>
      </c>
      <c r="CC31" s="100">
        <v>3067.2000000000003</v>
      </c>
      <c r="CD31" s="100">
        <v>11</v>
      </c>
      <c r="CE31" s="100">
        <v>3748.8</v>
      </c>
      <c r="CF31" s="100">
        <v>15</v>
      </c>
      <c r="CG31" s="100">
        <v>5112</v>
      </c>
      <c r="CH31" s="100">
        <v>9</v>
      </c>
      <c r="CI31" s="100">
        <v>3067.2000000000003</v>
      </c>
      <c r="CJ31" s="100">
        <v>10</v>
      </c>
      <c r="CK31" s="100">
        <v>3408</v>
      </c>
      <c r="CL31" s="100">
        <v>12</v>
      </c>
      <c r="CM31" s="100">
        <v>4089.6000000000004</v>
      </c>
      <c r="CN31" s="100">
        <v>9</v>
      </c>
      <c r="CO31" s="100">
        <v>3067.2000000000003</v>
      </c>
      <c r="CP31" s="100">
        <v>14</v>
      </c>
      <c r="CQ31" s="100">
        <v>4771.2</v>
      </c>
      <c r="CR31" s="100">
        <v>9</v>
      </c>
      <c r="CS31" s="100">
        <v>3067.2000000000003</v>
      </c>
      <c r="CT31" s="100">
        <v>9</v>
      </c>
      <c r="CU31" s="100">
        <v>3067.2000000000003</v>
      </c>
    </row>
    <row r="32" spans="2:99">
      <c r="C32" s="99" t="s">
        <v>198</v>
      </c>
      <c r="D32" s="100">
        <v>9</v>
      </c>
      <c r="E32" s="100">
        <v>7560</v>
      </c>
      <c r="F32" s="100">
        <v>6</v>
      </c>
      <c r="G32" s="100">
        <v>5040</v>
      </c>
      <c r="H32" s="100">
        <v>13</v>
      </c>
      <c r="I32" s="100">
        <v>10920</v>
      </c>
      <c r="J32" s="100">
        <v>6</v>
      </c>
      <c r="K32" s="100">
        <v>5040</v>
      </c>
      <c r="L32" s="100">
        <v>9</v>
      </c>
      <c r="M32" s="100">
        <v>7560</v>
      </c>
      <c r="N32" s="100">
        <v>10</v>
      </c>
      <c r="O32" s="100">
        <v>8400</v>
      </c>
      <c r="P32" s="100">
        <v>10</v>
      </c>
      <c r="Q32" s="100">
        <v>8400</v>
      </c>
      <c r="R32" s="100">
        <v>11</v>
      </c>
      <c r="S32" s="100">
        <v>9240</v>
      </c>
      <c r="T32" s="100">
        <v>12</v>
      </c>
      <c r="U32" s="100">
        <v>10080</v>
      </c>
      <c r="V32" s="100">
        <v>9</v>
      </c>
      <c r="W32" s="100">
        <v>7560</v>
      </c>
      <c r="X32" s="100">
        <v>7</v>
      </c>
      <c r="Y32" s="100">
        <v>5880</v>
      </c>
      <c r="Z32" s="100">
        <v>12</v>
      </c>
      <c r="AA32" s="100">
        <v>10080</v>
      </c>
      <c r="AB32" s="100">
        <v>9</v>
      </c>
      <c r="AC32" s="100">
        <v>7560</v>
      </c>
      <c r="AD32" s="100">
        <v>10</v>
      </c>
      <c r="AE32" s="100">
        <v>8400</v>
      </c>
      <c r="AF32" s="100">
        <v>9</v>
      </c>
      <c r="AG32" s="100">
        <v>7560</v>
      </c>
      <c r="AH32" s="100">
        <v>12</v>
      </c>
      <c r="AI32" s="100">
        <v>10080</v>
      </c>
      <c r="AJ32" s="100">
        <v>8</v>
      </c>
      <c r="AK32" s="100">
        <v>6720</v>
      </c>
      <c r="AL32" s="100">
        <v>10</v>
      </c>
      <c r="AM32" s="100">
        <v>8400</v>
      </c>
      <c r="AN32" s="100">
        <v>8</v>
      </c>
      <c r="AO32" s="100">
        <v>6720</v>
      </c>
      <c r="AP32" s="100">
        <v>9</v>
      </c>
      <c r="AQ32" s="100">
        <v>7560</v>
      </c>
      <c r="AR32" s="100">
        <v>10</v>
      </c>
      <c r="AS32" s="100">
        <v>8400</v>
      </c>
      <c r="AT32" s="100">
        <v>8</v>
      </c>
      <c r="AU32" s="100">
        <v>6720</v>
      </c>
      <c r="AV32" s="100">
        <v>12</v>
      </c>
      <c r="AW32" s="100">
        <v>10080</v>
      </c>
      <c r="AX32" s="100">
        <v>9</v>
      </c>
      <c r="AY32" s="100">
        <v>7560</v>
      </c>
      <c r="AZ32" s="100">
        <v>7</v>
      </c>
      <c r="BA32" s="100">
        <v>5880</v>
      </c>
      <c r="BB32" s="100">
        <v>7</v>
      </c>
      <c r="BC32" s="100">
        <v>5880</v>
      </c>
      <c r="BD32" s="100">
        <v>11</v>
      </c>
      <c r="BE32" s="100">
        <v>9240</v>
      </c>
      <c r="BF32" s="100">
        <v>8</v>
      </c>
      <c r="BG32" s="100">
        <v>6720</v>
      </c>
      <c r="BH32" s="100">
        <v>8</v>
      </c>
      <c r="BI32" s="100">
        <v>6720</v>
      </c>
      <c r="BJ32" s="100">
        <v>8</v>
      </c>
      <c r="BK32" s="100">
        <v>6720</v>
      </c>
      <c r="BL32" s="100">
        <v>8</v>
      </c>
      <c r="BM32" s="100">
        <v>6720</v>
      </c>
      <c r="BN32" s="100">
        <v>10</v>
      </c>
      <c r="BO32" s="100">
        <v>8400</v>
      </c>
      <c r="BP32" s="100">
        <v>12</v>
      </c>
      <c r="BQ32" s="100">
        <v>10080</v>
      </c>
      <c r="BR32" s="100">
        <v>12</v>
      </c>
      <c r="BS32" s="100">
        <v>10080</v>
      </c>
      <c r="BT32" s="100">
        <v>10</v>
      </c>
      <c r="BU32" s="100">
        <v>8400</v>
      </c>
      <c r="BV32" s="100">
        <v>8</v>
      </c>
      <c r="BW32" s="100">
        <v>6720</v>
      </c>
      <c r="BX32" s="100">
        <v>13</v>
      </c>
      <c r="BY32" s="100">
        <v>10920</v>
      </c>
      <c r="BZ32" s="100">
        <v>9</v>
      </c>
      <c r="CA32" s="100">
        <v>7560</v>
      </c>
      <c r="CB32" s="100">
        <v>8</v>
      </c>
      <c r="CC32" s="100">
        <v>6720</v>
      </c>
      <c r="CD32" s="100">
        <v>12</v>
      </c>
      <c r="CE32" s="100">
        <v>10080</v>
      </c>
      <c r="CF32" s="100">
        <v>14</v>
      </c>
      <c r="CG32" s="100">
        <v>11760</v>
      </c>
      <c r="CH32" s="100">
        <v>9</v>
      </c>
      <c r="CI32" s="100">
        <v>7560</v>
      </c>
      <c r="CJ32" s="100">
        <v>10</v>
      </c>
      <c r="CK32" s="100">
        <v>8400</v>
      </c>
      <c r="CL32" s="100">
        <v>13</v>
      </c>
      <c r="CM32" s="100">
        <v>10920</v>
      </c>
      <c r="CN32" s="100">
        <v>9</v>
      </c>
      <c r="CO32" s="100">
        <v>7560</v>
      </c>
      <c r="CP32" s="100">
        <v>14</v>
      </c>
      <c r="CQ32" s="100">
        <v>11760</v>
      </c>
      <c r="CR32" s="100">
        <v>8</v>
      </c>
      <c r="CS32" s="100">
        <v>6720</v>
      </c>
      <c r="CT32" s="100">
        <v>8</v>
      </c>
      <c r="CU32" s="100">
        <v>6720</v>
      </c>
    </row>
    <row r="33" spans="2:99">
      <c r="C33" s="99" t="s">
        <v>199</v>
      </c>
      <c r="D33" s="100">
        <v>11</v>
      </c>
      <c r="E33" s="100">
        <v>5214</v>
      </c>
      <c r="F33" s="100">
        <v>7</v>
      </c>
      <c r="G33" s="100">
        <v>3318</v>
      </c>
      <c r="H33" s="100">
        <v>11</v>
      </c>
      <c r="I33" s="100">
        <v>5214</v>
      </c>
      <c r="J33" s="100">
        <v>7</v>
      </c>
      <c r="K33" s="100">
        <v>3318</v>
      </c>
      <c r="L33" s="100">
        <v>9</v>
      </c>
      <c r="M33" s="100">
        <v>4266</v>
      </c>
      <c r="N33" s="100">
        <v>11</v>
      </c>
      <c r="O33" s="100">
        <v>5214</v>
      </c>
      <c r="P33" s="100">
        <v>10</v>
      </c>
      <c r="Q33" s="100">
        <v>4740</v>
      </c>
      <c r="R33" s="100">
        <v>10</v>
      </c>
      <c r="S33" s="100">
        <v>4740</v>
      </c>
      <c r="T33" s="100">
        <v>12</v>
      </c>
      <c r="U33" s="100">
        <v>5688</v>
      </c>
      <c r="V33" s="100">
        <v>9</v>
      </c>
      <c r="W33" s="100">
        <v>4266</v>
      </c>
      <c r="X33" s="100">
        <v>7</v>
      </c>
      <c r="Y33" s="100">
        <v>3318</v>
      </c>
      <c r="Z33" s="100">
        <v>12</v>
      </c>
      <c r="AA33" s="100">
        <v>5688</v>
      </c>
      <c r="AB33" s="100">
        <v>9</v>
      </c>
      <c r="AC33" s="100">
        <v>4266</v>
      </c>
      <c r="AD33" s="100">
        <v>11</v>
      </c>
      <c r="AE33" s="100">
        <v>5214</v>
      </c>
      <c r="AF33" s="100">
        <v>10</v>
      </c>
      <c r="AG33" s="100">
        <v>4740</v>
      </c>
      <c r="AH33" s="100">
        <v>12</v>
      </c>
      <c r="AI33" s="100">
        <v>5688</v>
      </c>
      <c r="AJ33" s="100">
        <v>9</v>
      </c>
      <c r="AK33" s="100">
        <v>4266</v>
      </c>
      <c r="AL33" s="100">
        <v>11</v>
      </c>
      <c r="AM33" s="100">
        <v>5214</v>
      </c>
      <c r="AN33" s="100">
        <v>8</v>
      </c>
      <c r="AO33" s="100">
        <v>3792</v>
      </c>
      <c r="AP33" s="100">
        <v>9</v>
      </c>
      <c r="AQ33" s="100">
        <v>4266</v>
      </c>
      <c r="AR33" s="100">
        <v>10</v>
      </c>
      <c r="AS33" s="100">
        <v>4740</v>
      </c>
      <c r="AT33" s="100">
        <v>9</v>
      </c>
      <c r="AU33" s="100">
        <v>4266</v>
      </c>
      <c r="AV33" s="100">
        <v>13</v>
      </c>
      <c r="AW33" s="100">
        <v>6162</v>
      </c>
      <c r="AX33" s="100">
        <v>9</v>
      </c>
      <c r="AY33" s="100">
        <v>4266</v>
      </c>
      <c r="AZ33" s="100">
        <v>7</v>
      </c>
      <c r="BA33" s="100">
        <v>3318</v>
      </c>
      <c r="BB33" s="100">
        <v>9</v>
      </c>
      <c r="BC33" s="100">
        <v>4266</v>
      </c>
      <c r="BD33" s="100">
        <v>13</v>
      </c>
      <c r="BE33" s="100">
        <v>6162</v>
      </c>
      <c r="BF33" s="100">
        <v>8</v>
      </c>
      <c r="BG33" s="100">
        <v>3792</v>
      </c>
      <c r="BH33" s="100">
        <v>8</v>
      </c>
      <c r="BI33" s="100">
        <v>3792</v>
      </c>
      <c r="BJ33" s="100">
        <v>9</v>
      </c>
      <c r="BK33" s="100">
        <v>4266</v>
      </c>
      <c r="BL33" s="100">
        <v>9</v>
      </c>
      <c r="BM33" s="100">
        <v>4266</v>
      </c>
      <c r="BN33" s="100">
        <v>10</v>
      </c>
      <c r="BO33" s="100">
        <v>4740</v>
      </c>
      <c r="BP33" s="100">
        <v>12</v>
      </c>
      <c r="BQ33" s="100">
        <v>5688</v>
      </c>
      <c r="BR33" s="100">
        <v>13</v>
      </c>
      <c r="BS33" s="100">
        <v>6162</v>
      </c>
      <c r="BT33" s="100">
        <v>10</v>
      </c>
      <c r="BU33" s="100">
        <v>4740</v>
      </c>
      <c r="BV33" s="100">
        <v>8</v>
      </c>
      <c r="BW33" s="100">
        <v>3792</v>
      </c>
      <c r="BX33" s="100">
        <v>13</v>
      </c>
      <c r="BY33" s="100">
        <v>6162</v>
      </c>
      <c r="BZ33" s="100">
        <v>9</v>
      </c>
      <c r="CA33" s="100">
        <v>4266</v>
      </c>
      <c r="CB33" s="100">
        <v>8</v>
      </c>
      <c r="CC33" s="100">
        <v>3792</v>
      </c>
      <c r="CD33" s="100">
        <v>11</v>
      </c>
      <c r="CE33" s="100">
        <v>5214</v>
      </c>
      <c r="CF33" s="100">
        <v>14</v>
      </c>
      <c r="CG33" s="100">
        <v>6636</v>
      </c>
      <c r="CH33" s="100">
        <v>10</v>
      </c>
      <c r="CI33" s="100">
        <v>4740</v>
      </c>
      <c r="CJ33" s="100">
        <v>10</v>
      </c>
      <c r="CK33" s="100">
        <v>4740</v>
      </c>
      <c r="CL33" s="100">
        <v>12</v>
      </c>
      <c r="CM33" s="100">
        <v>5688</v>
      </c>
      <c r="CN33" s="100">
        <v>9</v>
      </c>
      <c r="CO33" s="100">
        <v>4266</v>
      </c>
      <c r="CP33" s="100">
        <v>13</v>
      </c>
      <c r="CQ33" s="100">
        <v>6162</v>
      </c>
      <c r="CR33" s="100">
        <v>9</v>
      </c>
      <c r="CS33" s="100">
        <v>4266</v>
      </c>
      <c r="CT33" s="100">
        <v>9</v>
      </c>
      <c r="CU33" s="100">
        <v>4266</v>
      </c>
    </row>
    <row r="34" spans="2:99">
      <c r="C34" s="99" t="s">
        <v>200</v>
      </c>
      <c r="D34" s="100">
        <v>10</v>
      </c>
      <c r="E34" s="100">
        <v>5484</v>
      </c>
      <c r="F34" s="100">
        <v>6</v>
      </c>
      <c r="G34" s="100">
        <v>3290.3999999999996</v>
      </c>
      <c r="H34" s="100">
        <v>13</v>
      </c>
      <c r="I34" s="100">
        <v>7129.2</v>
      </c>
      <c r="J34" s="100">
        <v>7</v>
      </c>
      <c r="K34" s="100">
        <v>3838.7999999999997</v>
      </c>
      <c r="L34" s="100">
        <v>9</v>
      </c>
      <c r="M34" s="100">
        <v>4935.5999999999995</v>
      </c>
      <c r="N34" s="100">
        <v>12</v>
      </c>
      <c r="O34" s="100">
        <v>6580.7999999999993</v>
      </c>
      <c r="P34" s="100">
        <v>10</v>
      </c>
      <c r="Q34" s="100">
        <v>5484</v>
      </c>
      <c r="R34" s="100">
        <v>11</v>
      </c>
      <c r="S34" s="100">
        <v>6032.4</v>
      </c>
      <c r="T34" s="100">
        <v>12</v>
      </c>
      <c r="U34" s="100">
        <v>6580.7999999999993</v>
      </c>
      <c r="V34" s="100">
        <v>9</v>
      </c>
      <c r="W34" s="100">
        <v>4935.5999999999995</v>
      </c>
      <c r="X34" s="100">
        <v>7</v>
      </c>
      <c r="Y34" s="100">
        <v>3838.7999999999997</v>
      </c>
      <c r="Z34" s="100">
        <v>11</v>
      </c>
      <c r="AA34" s="100">
        <v>6032.4</v>
      </c>
      <c r="AB34" s="100">
        <v>10</v>
      </c>
      <c r="AC34" s="100">
        <v>5484</v>
      </c>
      <c r="AD34" s="100">
        <v>12</v>
      </c>
      <c r="AE34" s="100">
        <v>6580.7999999999993</v>
      </c>
      <c r="AF34" s="100">
        <v>10</v>
      </c>
      <c r="AG34" s="100">
        <v>5484</v>
      </c>
      <c r="AH34" s="100">
        <v>12</v>
      </c>
      <c r="AI34" s="100">
        <v>6580.7999999999993</v>
      </c>
      <c r="AJ34" s="100">
        <v>9</v>
      </c>
      <c r="AK34" s="100">
        <v>4935.5999999999995</v>
      </c>
      <c r="AL34" s="100">
        <v>10</v>
      </c>
      <c r="AM34" s="100">
        <v>5484</v>
      </c>
      <c r="AN34" s="100">
        <v>8</v>
      </c>
      <c r="AO34" s="100">
        <v>4387.2</v>
      </c>
      <c r="AP34" s="100">
        <v>8</v>
      </c>
      <c r="AQ34" s="100">
        <v>4387.2</v>
      </c>
      <c r="AR34" s="100">
        <v>10</v>
      </c>
      <c r="AS34" s="100">
        <v>5484</v>
      </c>
      <c r="AT34" s="100">
        <v>8</v>
      </c>
      <c r="AU34" s="100">
        <v>4387.2</v>
      </c>
      <c r="AV34" s="100">
        <v>13</v>
      </c>
      <c r="AW34" s="100">
        <v>7129.2</v>
      </c>
      <c r="AX34" s="100">
        <v>8</v>
      </c>
      <c r="AY34" s="100">
        <v>4387.2</v>
      </c>
      <c r="AZ34" s="100">
        <v>7</v>
      </c>
      <c r="BA34" s="100">
        <v>3838.7999999999997</v>
      </c>
      <c r="BB34" s="100">
        <v>9</v>
      </c>
      <c r="BC34" s="100">
        <v>4935.5999999999995</v>
      </c>
      <c r="BD34" s="100">
        <v>13</v>
      </c>
      <c r="BE34" s="100">
        <v>7129.2</v>
      </c>
      <c r="BF34" s="100">
        <v>8</v>
      </c>
      <c r="BG34" s="100">
        <v>4387.2</v>
      </c>
      <c r="BH34" s="100">
        <v>8</v>
      </c>
      <c r="BI34" s="100">
        <v>4387.2</v>
      </c>
      <c r="BJ34" s="100">
        <v>9</v>
      </c>
      <c r="BK34" s="100">
        <v>4935.5999999999995</v>
      </c>
      <c r="BL34" s="100">
        <v>8</v>
      </c>
      <c r="BM34" s="100">
        <v>4387.2</v>
      </c>
      <c r="BN34" s="100">
        <v>10</v>
      </c>
      <c r="BO34" s="100">
        <v>5484</v>
      </c>
      <c r="BP34" s="100">
        <v>12</v>
      </c>
      <c r="BQ34" s="100">
        <v>6580.7999999999993</v>
      </c>
      <c r="BR34" s="100">
        <v>11</v>
      </c>
      <c r="BS34" s="100">
        <v>6032.4</v>
      </c>
      <c r="BT34" s="100">
        <v>10</v>
      </c>
      <c r="BU34" s="100">
        <v>5484</v>
      </c>
      <c r="BV34" s="100">
        <v>7</v>
      </c>
      <c r="BW34" s="100">
        <v>3838.7999999999997</v>
      </c>
      <c r="BX34" s="100">
        <v>15</v>
      </c>
      <c r="BY34" s="100">
        <v>8226</v>
      </c>
      <c r="BZ34" s="100">
        <v>8</v>
      </c>
      <c r="CA34" s="100">
        <v>4387.2</v>
      </c>
      <c r="CB34" s="100">
        <v>8</v>
      </c>
      <c r="CC34" s="100">
        <v>4387.2</v>
      </c>
      <c r="CD34" s="100">
        <v>11</v>
      </c>
      <c r="CE34" s="100">
        <v>6032.4</v>
      </c>
      <c r="CF34" s="100">
        <v>13</v>
      </c>
      <c r="CG34" s="100">
        <v>7129.2</v>
      </c>
      <c r="CH34" s="100">
        <v>10</v>
      </c>
      <c r="CI34" s="100">
        <v>5484</v>
      </c>
      <c r="CJ34" s="100">
        <v>11</v>
      </c>
      <c r="CK34" s="100">
        <v>6032.4</v>
      </c>
      <c r="CL34" s="100">
        <v>12</v>
      </c>
      <c r="CM34" s="100">
        <v>6580.7999999999993</v>
      </c>
      <c r="CN34" s="100">
        <v>9</v>
      </c>
      <c r="CO34" s="100">
        <v>4935.5999999999995</v>
      </c>
      <c r="CP34" s="100">
        <v>13</v>
      </c>
      <c r="CQ34" s="100">
        <v>7129.2</v>
      </c>
      <c r="CR34" s="100">
        <v>8</v>
      </c>
      <c r="CS34" s="100">
        <v>4387.2</v>
      </c>
      <c r="CT34" s="100">
        <v>8</v>
      </c>
      <c r="CU34" s="100">
        <v>4387.2</v>
      </c>
    </row>
    <row r="35" spans="2:99">
      <c r="C35" s="99" t="s">
        <v>201</v>
      </c>
      <c r="D35" s="100">
        <v>10</v>
      </c>
      <c r="E35" s="100">
        <v>5027.9999999999991</v>
      </c>
      <c r="F35" s="100">
        <v>6</v>
      </c>
      <c r="G35" s="100">
        <v>3016.7999999999993</v>
      </c>
      <c r="H35" s="100">
        <v>13</v>
      </c>
      <c r="I35" s="100">
        <v>6536.3999999999987</v>
      </c>
      <c r="J35" s="100">
        <v>7</v>
      </c>
      <c r="K35" s="100">
        <v>3519.5999999999995</v>
      </c>
      <c r="L35" s="100">
        <v>9</v>
      </c>
      <c r="M35" s="100">
        <v>4525.1999999999989</v>
      </c>
      <c r="N35" s="100">
        <v>11</v>
      </c>
      <c r="O35" s="100">
        <v>5530.7999999999993</v>
      </c>
      <c r="P35" s="100">
        <v>11</v>
      </c>
      <c r="Q35" s="100">
        <v>5530.7999999999993</v>
      </c>
      <c r="R35" s="100">
        <v>9</v>
      </c>
      <c r="S35" s="100">
        <v>4525.1999999999989</v>
      </c>
      <c r="T35" s="100">
        <v>13</v>
      </c>
      <c r="U35" s="100">
        <v>6536.3999999999987</v>
      </c>
      <c r="V35" s="100">
        <v>8</v>
      </c>
      <c r="W35" s="100">
        <v>4022.3999999999992</v>
      </c>
      <c r="X35" s="100">
        <v>7</v>
      </c>
      <c r="Y35" s="100">
        <v>3519.5999999999995</v>
      </c>
      <c r="Z35" s="100">
        <v>13</v>
      </c>
      <c r="AA35" s="100">
        <v>6536.3999999999987</v>
      </c>
      <c r="AB35" s="100">
        <v>9</v>
      </c>
      <c r="AC35" s="100">
        <v>4525.1999999999989</v>
      </c>
      <c r="AD35" s="100">
        <v>12</v>
      </c>
      <c r="AE35" s="100">
        <v>6033.5999999999985</v>
      </c>
      <c r="AF35" s="100">
        <v>10</v>
      </c>
      <c r="AG35" s="100">
        <v>5027.9999999999991</v>
      </c>
      <c r="AH35" s="100">
        <v>11</v>
      </c>
      <c r="AI35" s="100">
        <v>5530.7999999999993</v>
      </c>
      <c r="AJ35" s="100">
        <v>9</v>
      </c>
      <c r="AK35" s="100">
        <v>4525.1999999999989</v>
      </c>
      <c r="AL35" s="100">
        <v>11</v>
      </c>
      <c r="AM35" s="100">
        <v>5530.7999999999993</v>
      </c>
      <c r="AN35" s="100">
        <v>9</v>
      </c>
      <c r="AO35" s="100">
        <v>4525.1999999999989</v>
      </c>
      <c r="AP35" s="100">
        <v>8</v>
      </c>
      <c r="AQ35" s="100">
        <v>4022.3999999999992</v>
      </c>
      <c r="AR35" s="100">
        <v>10</v>
      </c>
      <c r="AS35" s="100">
        <v>5027.9999999999991</v>
      </c>
      <c r="AT35" s="100">
        <v>9</v>
      </c>
      <c r="AU35" s="100">
        <v>4525.1999999999989</v>
      </c>
      <c r="AV35" s="100">
        <v>12</v>
      </c>
      <c r="AW35" s="100">
        <v>6033.5999999999985</v>
      </c>
      <c r="AX35" s="100">
        <v>9</v>
      </c>
      <c r="AY35" s="100">
        <v>4525.1999999999989</v>
      </c>
      <c r="AZ35" s="100">
        <v>7</v>
      </c>
      <c r="BA35" s="100">
        <v>3519.5999999999995</v>
      </c>
      <c r="BB35" s="100">
        <v>8</v>
      </c>
      <c r="BC35" s="100">
        <v>4022.3999999999992</v>
      </c>
      <c r="BD35" s="100">
        <v>12</v>
      </c>
      <c r="BE35" s="100">
        <v>6033.5999999999985</v>
      </c>
      <c r="BF35" s="100">
        <v>7</v>
      </c>
      <c r="BG35" s="100">
        <v>3519.5999999999995</v>
      </c>
      <c r="BH35" s="100">
        <v>8</v>
      </c>
      <c r="BI35" s="100">
        <v>4022.3999999999992</v>
      </c>
      <c r="BJ35" s="100">
        <v>8</v>
      </c>
      <c r="BK35" s="100">
        <v>4022.3999999999992</v>
      </c>
      <c r="BL35" s="100">
        <v>8</v>
      </c>
      <c r="BM35" s="100">
        <v>4022.3999999999992</v>
      </c>
      <c r="BN35" s="100">
        <v>11</v>
      </c>
      <c r="BO35" s="100">
        <v>5530.7999999999993</v>
      </c>
      <c r="BP35" s="100">
        <v>11</v>
      </c>
      <c r="BQ35" s="100">
        <v>5530.7999999999993</v>
      </c>
      <c r="BR35" s="100">
        <v>12</v>
      </c>
      <c r="BS35" s="100">
        <v>6033.5999999999985</v>
      </c>
      <c r="BT35" s="100">
        <v>10</v>
      </c>
      <c r="BU35" s="100">
        <v>5027.9999999999991</v>
      </c>
      <c r="BV35" s="100">
        <v>7</v>
      </c>
      <c r="BW35" s="100">
        <v>3519.5999999999995</v>
      </c>
      <c r="BX35" s="100">
        <v>13</v>
      </c>
      <c r="BY35" s="100">
        <v>6536.3999999999987</v>
      </c>
      <c r="BZ35" s="100">
        <v>9</v>
      </c>
      <c r="CA35" s="100">
        <v>4525.1999999999989</v>
      </c>
      <c r="CB35" s="100">
        <v>9</v>
      </c>
      <c r="CC35" s="100">
        <v>4525.1999999999989</v>
      </c>
      <c r="CD35" s="100">
        <v>13</v>
      </c>
      <c r="CE35" s="100">
        <v>6536.3999999999987</v>
      </c>
      <c r="CF35" s="100">
        <v>13</v>
      </c>
      <c r="CG35" s="100">
        <v>6536.3999999999987</v>
      </c>
      <c r="CH35" s="100">
        <v>9</v>
      </c>
      <c r="CI35" s="100">
        <v>4525.1999999999989</v>
      </c>
      <c r="CJ35" s="100">
        <v>11</v>
      </c>
      <c r="CK35" s="100">
        <v>5530.7999999999993</v>
      </c>
      <c r="CL35" s="100">
        <v>11</v>
      </c>
      <c r="CM35" s="100">
        <v>5530.7999999999993</v>
      </c>
      <c r="CN35" s="100">
        <v>10</v>
      </c>
      <c r="CO35" s="100">
        <v>5027.9999999999991</v>
      </c>
      <c r="CP35" s="100">
        <v>14</v>
      </c>
      <c r="CQ35" s="100">
        <v>7039.1999999999989</v>
      </c>
      <c r="CR35" s="100">
        <v>9</v>
      </c>
      <c r="CS35" s="100">
        <v>4525.1999999999989</v>
      </c>
      <c r="CT35" s="100">
        <v>9</v>
      </c>
      <c r="CU35" s="100">
        <v>4525.1999999999989</v>
      </c>
    </row>
    <row r="36" spans="2:99">
      <c r="C36" s="99" t="s">
        <v>202</v>
      </c>
      <c r="D36" s="100">
        <v>9</v>
      </c>
      <c r="E36" s="100">
        <v>6847.2</v>
      </c>
      <c r="F36" s="100">
        <v>7</v>
      </c>
      <c r="G36" s="100">
        <v>5325.5999999999995</v>
      </c>
      <c r="H36" s="100">
        <v>12</v>
      </c>
      <c r="I36" s="100">
        <v>9129.5999999999985</v>
      </c>
      <c r="J36" s="100">
        <v>7</v>
      </c>
      <c r="K36" s="100">
        <v>5325.5999999999995</v>
      </c>
      <c r="L36" s="100">
        <v>9</v>
      </c>
      <c r="M36" s="100">
        <v>6847.2</v>
      </c>
      <c r="N36" s="100">
        <v>12</v>
      </c>
      <c r="O36" s="100">
        <v>9129.5999999999985</v>
      </c>
      <c r="P36" s="100">
        <v>9</v>
      </c>
      <c r="Q36" s="100">
        <v>6847.2</v>
      </c>
      <c r="R36" s="100">
        <v>10</v>
      </c>
      <c r="S36" s="100">
        <v>7608</v>
      </c>
      <c r="T36" s="100">
        <v>12</v>
      </c>
      <c r="U36" s="100">
        <v>9129.5999999999985</v>
      </c>
      <c r="V36" s="100">
        <v>8</v>
      </c>
      <c r="W36" s="100">
        <v>6086.4</v>
      </c>
      <c r="X36" s="100">
        <v>6</v>
      </c>
      <c r="Y36" s="100">
        <v>4564.7999999999993</v>
      </c>
      <c r="Z36" s="100">
        <v>12</v>
      </c>
      <c r="AA36" s="100">
        <v>9129.5999999999985</v>
      </c>
      <c r="AB36" s="100">
        <v>10</v>
      </c>
      <c r="AC36" s="100">
        <v>7608</v>
      </c>
      <c r="AD36" s="100">
        <v>11</v>
      </c>
      <c r="AE36" s="100">
        <v>8368.7999999999993</v>
      </c>
      <c r="AF36" s="100">
        <v>10</v>
      </c>
      <c r="AG36" s="100">
        <v>7608</v>
      </c>
      <c r="AH36" s="100">
        <v>12</v>
      </c>
      <c r="AI36" s="100">
        <v>9129.5999999999985</v>
      </c>
      <c r="AJ36" s="100">
        <v>9</v>
      </c>
      <c r="AK36" s="100">
        <v>6847.2</v>
      </c>
      <c r="AL36" s="100">
        <v>12</v>
      </c>
      <c r="AM36" s="100">
        <v>9129.5999999999985</v>
      </c>
      <c r="AN36" s="100">
        <v>9</v>
      </c>
      <c r="AO36" s="100">
        <v>6847.2</v>
      </c>
      <c r="AP36" s="100">
        <v>9</v>
      </c>
      <c r="AQ36" s="100">
        <v>6847.2</v>
      </c>
      <c r="AR36" s="100">
        <v>10</v>
      </c>
      <c r="AS36" s="100">
        <v>7608</v>
      </c>
      <c r="AT36" s="100">
        <v>9</v>
      </c>
      <c r="AU36" s="100">
        <v>6847.2</v>
      </c>
      <c r="AV36" s="100">
        <v>12</v>
      </c>
      <c r="AW36" s="100">
        <v>9129.5999999999985</v>
      </c>
      <c r="AX36" s="100">
        <v>9</v>
      </c>
      <c r="AY36" s="100">
        <v>6847.2</v>
      </c>
      <c r="AZ36" s="100">
        <v>7</v>
      </c>
      <c r="BA36" s="100">
        <v>5325.5999999999995</v>
      </c>
      <c r="BB36" s="100">
        <v>8</v>
      </c>
      <c r="BC36" s="100">
        <v>6086.4</v>
      </c>
      <c r="BD36" s="100">
        <v>12</v>
      </c>
      <c r="BE36" s="100">
        <v>9129.5999999999985</v>
      </c>
      <c r="BF36" s="100">
        <v>7</v>
      </c>
      <c r="BG36" s="100">
        <v>5325.5999999999995</v>
      </c>
      <c r="BH36" s="100">
        <v>9</v>
      </c>
      <c r="BI36" s="100">
        <v>6847.2</v>
      </c>
      <c r="BJ36" s="100">
        <v>9</v>
      </c>
      <c r="BK36" s="100">
        <v>6847.2</v>
      </c>
      <c r="BL36" s="100">
        <v>7</v>
      </c>
      <c r="BM36" s="100">
        <v>5325.5999999999995</v>
      </c>
      <c r="BN36" s="100">
        <v>10</v>
      </c>
      <c r="BO36" s="100">
        <v>7608</v>
      </c>
      <c r="BP36" s="100">
        <v>12</v>
      </c>
      <c r="BQ36" s="100">
        <v>9129.5999999999985</v>
      </c>
      <c r="BR36" s="100">
        <v>11</v>
      </c>
      <c r="BS36" s="100">
        <v>8368.7999999999993</v>
      </c>
      <c r="BT36" s="100">
        <v>9</v>
      </c>
      <c r="BU36" s="100">
        <v>6847.2</v>
      </c>
      <c r="BV36" s="100">
        <v>7</v>
      </c>
      <c r="BW36" s="100">
        <v>5325.5999999999995</v>
      </c>
      <c r="BX36" s="100">
        <v>13</v>
      </c>
      <c r="BY36" s="100">
        <v>9890.4</v>
      </c>
      <c r="BZ36" s="100">
        <v>9</v>
      </c>
      <c r="CA36" s="100">
        <v>6847.2</v>
      </c>
      <c r="CB36" s="100">
        <v>9</v>
      </c>
      <c r="CC36" s="100">
        <v>6847.2</v>
      </c>
      <c r="CD36" s="100">
        <v>12</v>
      </c>
      <c r="CE36" s="100">
        <v>9129.5999999999985</v>
      </c>
      <c r="CF36" s="100">
        <v>14</v>
      </c>
      <c r="CG36" s="100">
        <v>10651.199999999999</v>
      </c>
      <c r="CH36" s="100">
        <v>9</v>
      </c>
      <c r="CI36" s="100">
        <v>6847.2</v>
      </c>
      <c r="CJ36" s="100">
        <v>11</v>
      </c>
      <c r="CK36" s="100">
        <v>8368.7999999999993</v>
      </c>
      <c r="CL36" s="100">
        <v>12</v>
      </c>
      <c r="CM36" s="100">
        <v>9129.5999999999985</v>
      </c>
      <c r="CN36" s="100">
        <v>9</v>
      </c>
      <c r="CO36" s="100">
        <v>6847.2</v>
      </c>
      <c r="CP36" s="100">
        <v>13</v>
      </c>
      <c r="CQ36" s="100">
        <v>9890.4</v>
      </c>
      <c r="CR36" s="100">
        <v>8</v>
      </c>
      <c r="CS36" s="100">
        <v>6086.4</v>
      </c>
      <c r="CT36" s="100">
        <v>9</v>
      </c>
      <c r="CU36" s="100">
        <v>6847.2</v>
      </c>
    </row>
    <row r="37" spans="2:99">
      <c r="B37" s="99" t="s">
        <v>128</v>
      </c>
      <c r="C37" s="99" t="s">
        <v>203</v>
      </c>
      <c r="D37" s="100">
        <v>21</v>
      </c>
      <c r="E37" s="100">
        <v>18068.399999999998</v>
      </c>
      <c r="F37" s="100">
        <v>14</v>
      </c>
      <c r="G37" s="100">
        <v>12045.6</v>
      </c>
      <c r="H37" s="100">
        <v>22</v>
      </c>
      <c r="I37" s="100">
        <v>18928.8</v>
      </c>
      <c r="J37" s="100">
        <v>22</v>
      </c>
      <c r="K37" s="100">
        <v>18928.8</v>
      </c>
      <c r="L37" s="100">
        <v>17</v>
      </c>
      <c r="M37" s="100">
        <v>14626.8</v>
      </c>
      <c r="N37" s="100">
        <v>23</v>
      </c>
      <c r="O37" s="100">
        <v>19789.2</v>
      </c>
      <c r="P37" s="100">
        <v>21</v>
      </c>
      <c r="Q37" s="100">
        <v>18068.399999999998</v>
      </c>
      <c r="R37" s="100">
        <v>14</v>
      </c>
      <c r="S37" s="100">
        <v>12045.6</v>
      </c>
      <c r="T37" s="100">
        <v>19</v>
      </c>
      <c r="U37" s="100">
        <v>16347.6</v>
      </c>
      <c r="V37" s="100">
        <v>26</v>
      </c>
      <c r="W37" s="100">
        <v>22370.399999999998</v>
      </c>
      <c r="X37" s="100">
        <v>15</v>
      </c>
      <c r="Y37" s="100">
        <v>12906</v>
      </c>
      <c r="Z37" s="100">
        <v>21</v>
      </c>
      <c r="AA37" s="100">
        <v>18068.399999999998</v>
      </c>
      <c r="AB37" s="100">
        <v>24</v>
      </c>
      <c r="AC37" s="100">
        <v>20649.599999999999</v>
      </c>
      <c r="AD37" s="100">
        <v>14</v>
      </c>
      <c r="AE37" s="100">
        <v>12045.6</v>
      </c>
      <c r="AF37" s="100">
        <v>16</v>
      </c>
      <c r="AG37" s="100">
        <v>13766.4</v>
      </c>
      <c r="AH37" s="100">
        <v>16</v>
      </c>
      <c r="AI37" s="100">
        <v>13766.4</v>
      </c>
      <c r="AJ37" s="100">
        <v>19</v>
      </c>
      <c r="AK37" s="100">
        <v>16347.6</v>
      </c>
      <c r="AL37" s="100">
        <v>20</v>
      </c>
      <c r="AM37" s="100">
        <v>17208</v>
      </c>
      <c r="AN37" s="100">
        <v>17</v>
      </c>
      <c r="AO37" s="100">
        <v>14626.8</v>
      </c>
      <c r="AP37" s="100">
        <v>12</v>
      </c>
      <c r="AQ37" s="100">
        <v>10324.799999999999</v>
      </c>
      <c r="AR37" s="100">
        <v>14</v>
      </c>
      <c r="AS37" s="100">
        <v>12045.6</v>
      </c>
      <c r="AT37" s="100">
        <v>23</v>
      </c>
      <c r="AU37" s="100">
        <v>19789.2</v>
      </c>
      <c r="AV37" s="100">
        <v>18</v>
      </c>
      <c r="AW37" s="100">
        <v>15487.199999999999</v>
      </c>
      <c r="AX37" s="100">
        <v>15</v>
      </c>
      <c r="AY37" s="100">
        <v>12906</v>
      </c>
      <c r="AZ37" s="100">
        <v>13</v>
      </c>
      <c r="BA37" s="100">
        <v>11185.199999999999</v>
      </c>
      <c r="BB37" s="100">
        <v>22</v>
      </c>
      <c r="BC37" s="100">
        <v>18928.8</v>
      </c>
      <c r="BD37" s="100">
        <v>14</v>
      </c>
      <c r="BE37" s="100">
        <v>12045.6</v>
      </c>
      <c r="BF37" s="100">
        <v>21</v>
      </c>
      <c r="BG37" s="100">
        <v>18068.399999999998</v>
      </c>
      <c r="BH37" s="100">
        <v>23</v>
      </c>
      <c r="BI37" s="100">
        <v>19789.2</v>
      </c>
      <c r="BJ37" s="100">
        <v>18</v>
      </c>
      <c r="BK37" s="100">
        <v>15487.199999999999</v>
      </c>
      <c r="BL37" s="100">
        <v>15</v>
      </c>
      <c r="BM37" s="100">
        <v>12906</v>
      </c>
      <c r="BN37" s="100">
        <v>14</v>
      </c>
      <c r="BO37" s="100">
        <v>12045.6</v>
      </c>
      <c r="BP37" s="100">
        <v>22</v>
      </c>
      <c r="BQ37" s="100">
        <v>18928.8</v>
      </c>
      <c r="BR37" s="100">
        <v>18</v>
      </c>
      <c r="BS37" s="100">
        <v>15487.199999999999</v>
      </c>
      <c r="BT37" s="100">
        <v>24</v>
      </c>
      <c r="BU37" s="100">
        <v>20649.599999999999</v>
      </c>
      <c r="BV37" s="100">
        <v>19</v>
      </c>
      <c r="BW37" s="100">
        <v>16347.6</v>
      </c>
      <c r="BX37" s="100">
        <v>25</v>
      </c>
      <c r="BY37" s="100">
        <v>21510</v>
      </c>
      <c r="BZ37" s="100">
        <v>20</v>
      </c>
      <c r="CA37" s="100">
        <v>17208</v>
      </c>
      <c r="CB37" s="100">
        <v>23</v>
      </c>
      <c r="CC37" s="100">
        <v>19789.2</v>
      </c>
      <c r="CD37" s="100">
        <v>22</v>
      </c>
      <c r="CE37" s="100">
        <v>18928.8</v>
      </c>
      <c r="CF37" s="100">
        <v>26</v>
      </c>
      <c r="CG37" s="100">
        <v>22370.399999999998</v>
      </c>
      <c r="CH37" s="100">
        <v>16</v>
      </c>
      <c r="CI37" s="100">
        <v>13766.4</v>
      </c>
      <c r="CJ37" s="100">
        <v>15</v>
      </c>
      <c r="CK37" s="100">
        <v>12906</v>
      </c>
      <c r="CL37" s="100">
        <v>17</v>
      </c>
      <c r="CM37" s="100">
        <v>14626.8</v>
      </c>
      <c r="CN37" s="100">
        <v>15</v>
      </c>
      <c r="CO37" s="100">
        <v>12906</v>
      </c>
      <c r="CP37" s="100">
        <v>26</v>
      </c>
      <c r="CQ37" s="100">
        <v>22370.399999999998</v>
      </c>
      <c r="CR37" s="100">
        <v>21</v>
      </c>
      <c r="CS37" s="100">
        <v>18068.399999999998</v>
      </c>
      <c r="CT37" s="100">
        <v>17</v>
      </c>
      <c r="CU37" s="100">
        <v>14626.8</v>
      </c>
    </row>
    <row r="38" spans="2:99">
      <c r="C38" s="99" t="s">
        <v>204</v>
      </c>
      <c r="D38" s="100">
        <v>18</v>
      </c>
      <c r="E38" s="100">
        <v>22356</v>
      </c>
      <c r="F38" s="100">
        <v>16</v>
      </c>
      <c r="G38" s="100">
        <v>19872</v>
      </c>
      <c r="H38" s="100">
        <v>21</v>
      </c>
      <c r="I38" s="100">
        <v>26082</v>
      </c>
      <c r="J38" s="100">
        <v>23</v>
      </c>
      <c r="K38" s="100">
        <v>28566</v>
      </c>
      <c r="L38" s="100">
        <v>15</v>
      </c>
      <c r="M38" s="100">
        <v>18630</v>
      </c>
      <c r="N38" s="100">
        <v>23</v>
      </c>
      <c r="O38" s="100">
        <v>28566</v>
      </c>
      <c r="P38" s="100">
        <v>20</v>
      </c>
      <c r="Q38" s="100">
        <v>24840</v>
      </c>
      <c r="R38" s="100">
        <v>15</v>
      </c>
      <c r="S38" s="100">
        <v>18630</v>
      </c>
      <c r="T38" s="100">
        <v>16</v>
      </c>
      <c r="U38" s="100">
        <v>19872</v>
      </c>
      <c r="V38" s="100">
        <v>23</v>
      </c>
      <c r="W38" s="100">
        <v>28566</v>
      </c>
      <c r="X38" s="100">
        <v>13</v>
      </c>
      <c r="Y38" s="100">
        <v>16146</v>
      </c>
      <c r="Z38" s="100">
        <v>19</v>
      </c>
      <c r="AA38" s="100">
        <v>23598</v>
      </c>
      <c r="AB38" s="100">
        <v>22</v>
      </c>
      <c r="AC38" s="100">
        <v>27324</v>
      </c>
      <c r="AD38" s="100">
        <v>13</v>
      </c>
      <c r="AE38" s="100">
        <v>16146</v>
      </c>
      <c r="AF38" s="100">
        <v>16</v>
      </c>
      <c r="AG38" s="100">
        <v>19872</v>
      </c>
      <c r="AH38" s="100">
        <v>14</v>
      </c>
      <c r="AI38" s="100">
        <v>17388</v>
      </c>
      <c r="AJ38" s="100">
        <v>18</v>
      </c>
      <c r="AK38" s="100">
        <v>22356</v>
      </c>
      <c r="AL38" s="100">
        <v>20</v>
      </c>
      <c r="AM38" s="100">
        <v>24840</v>
      </c>
      <c r="AN38" s="100">
        <v>19</v>
      </c>
      <c r="AO38" s="100">
        <v>23598</v>
      </c>
      <c r="AP38" s="100">
        <v>13</v>
      </c>
      <c r="AQ38" s="100">
        <v>16146</v>
      </c>
      <c r="AR38" s="100">
        <v>13</v>
      </c>
      <c r="AS38" s="100">
        <v>16146</v>
      </c>
      <c r="AT38" s="100">
        <v>22</v>
      </c>
      <c r="AU38" s="100">
        <v>27324</v>
      </c>
      <c r="AV38" s="100">
        <v>18</v>
      </c>
      <c r="AW38" s="100">
        <v>22356</v>
      </c>
      <c r="AX38" s="100">
        <v>18</v>
      </c>
      <c r="AY38" s="100">
        <v>22356</v>
      </c>
      <c r="AZ38" s="100">
        <v>13</v>
      </c>
      <c r="BA38" s="100">
        <v>16146</v>
      </c>
      <c r="BB38" s="100">
        <v>21</v>
      </c>
      <c r="BC38" s="100">
        <v>26082</v>
      </c>
      <c r="BD38" s="100">
        <v>14</v>
      </c>
      <c r="BE38" s="100">
        <v>17388</v>
      </c>
      <c r="BF38" s="100">
        <v>22</v>
      </c>
      <c r="BG38" s="100">
        <v>27324</v>
      </c>
      <c r="BH38" s="100">
        <v>23</v>
      </c>
      <c r="BI38" s="100">
        <v>28566</v>
      </c>
      <c r="BJ38" s="100">
        <v>16</v>
      </c>
      <c r="BK38" s="100">
        <v>19872</v>
      </c>
      <c r="BL38" s="100">
        <v>15</v>
      </c>
      <c r="BM38" s="100">
        <v>18630</v>
      </c>
      <c r="BN38" s="100">
        <v>14</v>
      </c>
      <c r="BO38" s="100">
        <v>17388</v>
      </c>
      <c r="BP38" s="100">
        <v>21</v>
      </c>
      <c r="BQ38" s="100">
        <v>26082</v>
      </c>
      <c r="BR38" s="100">
        <v>16</v>
      </c>
      <c r="BS38" s="100">
        <v>19872</v>
      </c>
      <c r="BT38" s="100">
        <v>22</v>
      </c>
      <c r="BU38" s="100">
        <v>27324</v>
      </c>
      <c r="BV38" s="100">
        <v>17</v>
      </c>
      <c r="BW38" s="100">
        <v>21114</v>
      </c>
      <c r="BX38" s="100">
        <v>22</v>
      </c>
      <c r="BY38" s="100">
        <v>27324</v>
      </c>
      <c r="BZ38" s="100">
        <v>20</v>
      </c>
      <c r="CA38" s="100">
        <v>24840</v>
      </c>
      <c r="CB38" s="100">
        <v>22</v>
      </c>
      <c r="CC38" s="100">
        <v>27324</v>
      </c>
      <c r="CD38" s="100">
        <v>22</v>
      </c>
      <c r="CE38" s="100">
        <v>27324</v>
      </c>
      <c r="CF38" s="100">
        <v>26</v>
      </c>
      <c r="CG38" s="100">
        <v>32292</v>
      </c>
      <c r="CH38" s="100">
        <v>15</v>
      </c>
      <c r="CI38" s="100">
        <v>18630</v>
      </c>
      <c r="CJ38" s="100">
        <v>13</v>
      </c>
      <c r="CK38" s="100">
        <v>16146</v>
      </c>
      <c r="CL38" s="100">
        <v>16</v>
      </c>
      <c r="CM38" s="100">
        <v>19872</v>
      </c>
      <c r="CN38" s="100">
        <v>14</v>
      </c>
      <c r="CO38" s="100">
        <v>17388</v>
      </c>
      <c r="CP38" s="100">
        <v>24</v>
      </c>
      <c r="CQ38" s="100">
        <v>29808</v>
      </c>
      <c r="CR38" s="100">
        <v>19</v>
      </c>
      <c r="CS38" s="100">
        <v>23598</v>
      </c>
      <c r="CT38" s="100">
        <v>14</v>
      </c>
      <c r="CU38" s="100">
        <v>17388</v>
      </c>
    </row>
    <row r="39" spans="2:99">
      <c r="C39" s="99" t="s">
        <v>205</v>
      </c>
      <c r="D39" s="100">
        <v>16</v>
      </c>
      <c r="E39" s="100">
        <v>22771.200000000001</v>
      </c>
      <c r="F39" s="100">
        <v>14</v>
      </c>
      <c r="G39" s="100">
        <v>19924.8</v>
      </c>
      <c r="H39" s="100">
        <v>23</v>
      </c>
      <c r="I39" s="100">
        <v>32733.600000000002</v>
      </c>
      <c r="J39" s="100">
        <v>18</v>
      </c>
      <c r="K39" s="100">
        <v>25617.600000000002</v>
      </c>
      <c r="L39" s="100">
        <v>17</v>
      </c>
      <c r="M39" s="100">
        <v>24194.400000000001</v>
      </c>
      <c r="N39" s="100">
        <v>22</v>
      </c>
      <c r="O39" s="100">
        <v>31310.400000000001</v>
      </c>
      <c r="P39" s="100">
        <v>21</v>
      </c>
      <c r="Q39" s="100">
        <v>29887.200000000001</v>
      </c>
      <c r="R39" s="100">
        <v>13</v>
      </c>
      <c r="S39" s="100">
        <v>18501.600000000002</v>
      </c>
      <c r="T39" s="100">
        <v>15</v>
      </c>
      <c r="U39" s="100">
        <v>21348</v>
      </c>
      <c r="V39" s="100">
        <v>21</v>
      </c>
      <c r="W39" s="100">
        <v>29887.200000000001</v>
      </c>
      <c r="X39" s="100">
        <v>13</v>
      </c>
      <c r="Y39" s="100">
        <v>18501.600000000002</v>
      </c>
      <c r="Z39" s="100">
        <v>20</v>
      </c>
      <c r="AA39" s="100">
        <v>28464</v>
      </c>
      <c r="AB39" s="100">
        <v>22</v>
      </c>
      <c r="AC39" s="100">
        <v>31310.400000000001</v>
      </c>
      <c r="AD39" s="100">
        <v>13</v>
      </c>
      <c r="AE39" s="100">
        <v>18501.600000000002</v>
      </c>
      <c r="AF39" s="100">
        <v>14</v>
      </c>
      <c r="AG39" s="100">
        <v>19924.8</v>
      </c>
      <c r="AH39" s="100">
        <v>13</v>
      </c>
      <c r="AI39" s="100">
        <v>18501.600000000002</v>
      </c>
      <c r="AJ39" s="100">
        <v>19</v>
      </c>
      <c r="AK39" s="100">
        <v>27040.799999999999</v>
      </c>
      <c r="AL39" s="100">
        <v>21</v>
      </c>
      <c r="AM39" s="100">
        <v>29887.200000000001</v>
      </c>
      <c r="AN39" s="100">
        <v>16</v>
      </c>
      <c r="AO39" s="100">
        <v>22771.200000000001</v>
      </c>
      <c r="AP39" s="100">
        <v>11</v>
      </c>
      <c r="AQ39" s="100">
        <v>15655.2</v>
      </c>
      <c r="AR39" s="100">
        <v>13</v>
      </c>
      <c r="AS39" s="100">
        <v>18501.600000000002</v>
      </c>
      <c r="AT39" s="100">
        <v>24</v>
      </c>
      <c r="AU39" s="100">
        <v>34156.800000000003</v>
      </c>
      <c r="AV39" s="100">
        <v>17</v>
      </c>
      <c r="AW39" s="100">
        <v>24194.400000000001</v>
      </c>
      <c r="AX39" s="100">
        <v>17</v>
      </c>
      <c r="AY39" s="100">
        <v>24194.400000000001</v>
      </c>
      <c r="AZ39" s="100">
        <v>13</v>
      </c>
      <c r="BA39" s="100">
        <v>18501.600000000002</v>
      </c>
      <c r="BB39" s="100">
        <v>20</v>
      </c>
      <c r="BC39" s="100">
        <v>28464</v>
      </c>
      <c r="BD39" s="100">
        <v>13</v>
      </c>
      <c r="BE39" s="100">
        <v>18501.600000000002</v>
      </c>
      <c r="BF39" s="100">
        <v>22</v>
      </c>
      <c r="BG39" s="100">
        <v>31310.400000000001</v>
      </c>
      <c r="BH39" s="100">
        <v>23</v>
      </c>
      <c r="BI39" s="100">
        <v>32733.600000000002</v>
      </c>
      <c r="BJ39" s="100">
        <v>15</v>
      </c>
      <c r="BK39" s="100">
        <v>21348</v>
      </c>
      <c r="BL39" s="100">
        <v>14</v>
      </c>
      <c r="BM39" s="100">
        <v>19924.8</v>
      </c>
      <c r="BN39" s="100">
        <v>13</v>
      </c>
      <c r="BO39" s="100">
        <v>18501.600000000002</v>
      </c>
      <c r="BP39" s="100">
        <v>20</v>
      </c>
      <c r="BQ39" s="100">
        <v>28464</v>
      </c>
      <c r="BR39" s="100">
        <v>16</v>
      </c>
      <c r="BS39" s="100">
        <v>22771.200000000001</v>
      </c>
      <c r="BT39" s="100">
        <v>22</v>
      </c>
      <c r="BU39" s="100">
        <v>31310.400000000001</v>
      </c>
      <c r="BV39" s="100">
        <v>19</v>
      </c>
      <c r="BW39" s="100">
        <v>27040.799999999999</v>
      </c>
      <c r="BX39" s="100">
        <v>23</v>
      </c>
      <c r="BY39" s="100">
        <v>32733.600000000002</v>
      </c>
      <c r="BZ39" s="100">
        <v>18</v>
      </c>
      <c r="CA39" s="100">
        <v>25617.600000000002</v>
      </c>
      <c r="CB39" s="100">
        <v>19</v>
      </c>
      <c r="CC39" s="100">
        <v>27040.799999999999</v>
      </c>
      <c r="CD39" s="100">
        <v>23</v>
      </c>
      <c r="CE39" s="100">
        <v>32733.600000000002</v>
      </c>
      <c r="CF39" s="100">
        <v>26</v>
      </c>
      <c r="CG39" s="100">
        <v>37003.200000000004</v>
      </c>
      <c r="CH39" s="100">
        <v>16</v>
      </c>
      <c r="CI39" s="100">
        <v>22771.200000000001</v>
      </c>
      <c r="CJ39" s="100">
        <v>13</v>
      </c>
      <c r="CK39" s="100">
        <v>18501.600000000002</v>
      </c>
      <c r="CL39" s="100">
        <v>15</v>
      </c>
      <c r="CM39" s="100">
        <v>21348</v>
      </c>
      <c r="CN39" s="100">
        <v>15</v>
      </c>
      <c r="CO39" s="100">
        <v>21348</v>
      </c>
      <c r="CP39" s="100">
        <v>24</v>
      </c>
      <c r="CQ39" s="100">
        <v>34156.800000000003</v>
      </c>
      <c r="CR39" s="100">
        <v>23</v>
      </c>
      <c r="CS39" s="100">
        <v>32733.600000000002</v>
      </c>
      <c r="CT39" s="100">
        <v>16</v>
      </c>
      <c r="CU39" s="100">
        <v>22771.200000000001</v>
      </c>
    </row>
    <row r="40" spans="2:99">
      <c r="C40" s="99" t="s">
        <v>206</v>
      </c>
      <c r="D40" s="100">
        <v>21</v>
      </c>
      <c r="E40" s="100">
        <v>15220.8</v>
      </c>
      <c r="F40" s="100">
        <v>17</v>
      </c>
      <c r="G40" s="100">
        <v>12321.599999999999</v>
      </c>
      <c r="H40" s="100">
        <v>24</v>
      </c>
      <c r="I40" s="100">
        <v>17395.199999999997</v>
      </c>
      <c r="J40" s="100">
        <v>22</v>
      </c>
      <c r="K40" s="100">
        <v>15945.599999999999</v>
      </c>
      <c r="L40" s="100">
        <v>16</v>
      </c>
      <c r="M40" s="100">
        <v>11596.8</v>
      </c>
      <c r="N40" s="100">
        <v>24</v>
      </c>
      <c r="O40" s="100">
        <v>17395.199999999997</v>
      </c>
      <c r="P40" s="100">
        <v>21</v>
      </c>
      <c r="Q40" s="100">
        <v>15220.8</v>
      </c>
      <c r="R40" s="100">
        <v>16</v>
      </c>
      <c r="S40" s="100">
        <v>11596.8</v>
      </c>
      <c r="T40" s="100">
        <v>19</v>
      </c>
      <c r="U40" s="100">
        <v>13771.199999999999</v>
      </c>
      <c r="V40" s="100">
        <v>28</v>
      </c>
      <c r="W40" s="100">
        <v>20294.399999999998</v>
      </c>
      <c r="X40" s="100">
        <v>16</v>
      </c>
      <c r="Y40" s="100">
        <v>11596.8</v>
      </c>
      <c r="Z40" s="100">
        <v>21</v>
      </c>
      <c r="AA40" s="100">
        <v>15220.8</v>
      </c>
      <c r="AB40" s="100">
        <v>24</v>
      </c>
      <c r="AC40" s="100">
        <v>17395.199999999997</v>
      </c>
      <c r="AD40" s="100">
        <v>15</v>
      </c>
      <c r="AE40" s="100">
        <v>10872</v>
      </c>
      <c r="AF40" s="100">
        <v>16</v>
      </c>
      <c r="AG40" s="100">
        <v>11596.8</v>
      </c>
      <c r="AH40" s="100">
        <v>15</v>
      </c>
      <c r="AI40" s="100">
        <v>10872</v>
      </c>
      <c r="AJ40" s="100">
        <v>19</v>
      </c>
      <c r="AK40" s="100">
        <v>13771.199999999999</v>
      </c>
      <c r="AL40" s="100">
        <v>21</v>
      </c>
      <c r="AM40" s="100">
        <v>15220.8</v>
      </c>
      <c r="AN40" s="100">
        <v>19</v>
      </c>
      <c r="AO40" s="100">
        <v>13771.199999999999</v>
      </c>
      <c r="AP40" s="100">
        <v>14</v>
      </c>
      <c r="AQ40" s="100">
        <v>10147.199999999999</v>
      </c>
      <c r="AR40" s="100">
        <v>13</v>
      </c>
      <c r="AS40" s="100">
        <v>9422.4</v>
      </c>
      <c r="AT40" s="100">
        <v>24</v>
      </c>
      <c r="AU40" s="100">
        <v>17395.199999999997</v>
      </c>
      <c r="AV40" s="100">
        <v>18</v>
      </c>
      <c r="AW40" s="100">
        <v>13046.4</v>
      </c>
      <c r="AX40" s="100">
        <v>18</v>
      </c>
      <c r="AY40" s="100">
        <v>13046.4</v>
      </c>
      <c r="AZ40" s="100">
        <v>13</v>
      </c>
      <c r="BA40" s="100">
        <v>9422.4</v>
      </c>
      <c r="BB40" s="100">
        <v>24</v>
      </c>
      <c r="BC40" s="100">
        <v>17395.199999999997</v>
      </c>
      <c r="BD40" s="100">
        <v>13</v>
      </c>
      <c r="BE40" s="100">
        <v>9422.4</v>
      </c>
      <c r="BF40" s="100">
        <v>26</v>
      </c>
      <c r="BG40" s="100">
        <v>18844.8</v>
      </c>
      <c r="BH40" s="100">
        <v>21</v>
      </c>
      <c r="BI40" s="100">
        <v>15220.8</v>
      </c>
      <c r="BJ40" s="100">
        <v>18</v>
      </c>
      <c r="BK40" s="100">
        <v>13046.4</v>
      </c>
      <c r="BL40" s="100">
        <v>17</v>
      </c>
      <c r="BM40" s="100">
        <v>12321.599999999999</v>
      </c>
      <c r="BN40" s="100">
        <v>13</v>
      </c>
      <c r="BO40" s="100">
        <v>9422.4</v>
      </c>
      <c r="BP40" s="100">
        <v>22</v>
      </c>
      <c r="BQ40" s="100">
        <v>15945.599999999999</v>
      </c>
      <c r="BR40" s="100">
        <v>19</v>
      </c>
      <c r="BS40" s="100">
        <v>13771.199999999999</v>
      </c>
      <c r="BT40" s="100">
        <v>24</v>
      </c>
      <c r="BU40" s="100">
        <v>17395.199999999997</v>
      </c>
      <c r="BV40" s="100">
        <v>18</v>
      </c>
      <c r="BW40" s="100">
        <v>13046.4</v>
      </c>
      <c r="BX40" s="100">
        <v>23</v>
      </c>
      <c r="BY40" s="100">
        <v>16670.399999999998</v>
      </c>
      <c r="BZ40" s="100">
        <v>23</v>
      </c>
      <c r="CA40" s="100">
        <v>16670.399999999998</v>
      </c>
      <c r="CB40" s="100">
        <v>23</v>
      </c>
      <c r="CC40" s="100">
        <v>16670.399999999998</v>
      </c>
      <c r="CD40" s="100">
        <v>23</v>
      </c>
      <c r="CE40" s="100">
        <v>16670.399999999998</v>
      </c>
      <c r="CF40" s="100">
        <v>26</v>
      </c>
      <c r="CG40" s="100">
        <v>18844.8</v>
      </c>
      <c r="CH40" s="100">
        <v>18</v>
      </c>
      <c r="CI40" s="100">
        <v>13046.4</v>
      </c>
      <c r="CJ40" s="100">
        <v>15</v>
      </c>
      <c r="CK40" s="100">
        <v>10872</v>
      </c>
      <c r="CL40" s="100">
        <v>17</v>
      </c>
      <c r="CM40" s="100">
        <v>12321.599999999999</v>
      </c>
      <c r="CN40" s="100">
        <v>15</v>
      </c>
      <c r="CO40" s="100">
        <v>10872</v>
      </c>
      <c r="CP40" s="100">
        <v>24</v>
      </c>
      <c r="CQ40" s="100">
        <v>17395.199999999997</v>
      </c>
      <c r="CR40" s="100">
        <v>25</v>
      </c>
      <c r="CS40" s="100">
        <v>18120</v>
      </c>
      <c r="CT40" s="100">
        <v>16</v>
      </c>
      <c r="CU40" s="100">
        <v>11596.8</v>
      </c>
    </row>
    <row r="41" spans="2:99">
      <c r="C41" s="99" t="s">
        <v>207</v>
      </c>
      <c r="D41" s="100">
        <v>19</v>
      </c>
      <c r="E41" s="100">
        <v>12540</v>
      </c>
      <c r="F41" s="100">
        <v>17</v>
      </c>
      <c r="G41" s="100">
        <v>11220</v>
      </c>
      <c r="H41" s="100">
        <v>25</v>
      </c>
      <c r="I41" s="100">
        <v>16500</v>
      </c>
      <c r="J41" s="100">
        <v>20</v>
      </c>
      <c r="K41" s="100">
        <v>13200</v>
      </c>
      <c r="L41" s="100">
        <v>19</v>
      </c>
      <c r="M41" s="100">
        <v>12540</v>
      </c>
      <c r="N41" s="100">
        <v>21</v>
      </c>
      <c r="O41" s="100">
        <v>13860</v>
      </c>
      <c r="P41" s="100">
        <v>24</v>
      </c>
      <c r="Q41" s="100">
        <v>15840</v>
      </c>
      <c r="R41" s="100">
        <v>15</v>
      </c>
      <c r="S41" s="100">
        <v>9900</v>
      </c>
      <c r="T41" s="100">
        <v>18</v>
      </c>
      <c r="U41" s="100">
        <v>11880</v>
      </c>
      <c r="V41" s="100">
        <v>24</v>
      </c>
      <c r="W41" s="100">
        <v>15840</v>
      </c>
      <c r="X41" s="100">
        <v>15</v>
      </c>
      <c r="Y41" s="100">
        <v>9900</v>
      </c>
      <c r="Z41" s="100">
        <v>21</v>
      </c>
      <c r="AA41" s="100">
        <v>13860</v>
      </c>
      <c r="AB41" s="100">
        <v>27</v>
      </c>
      <c r="AC41" s="100">
        <v>17820</v>
      </c>
      <c r="AD41" s="100">
        <v>15</v>
      </c>
      <c r="AE41" s="100">
        <v>9900</v>
      </c>
      <c r="AF41" s="100">
        <v>16</v>
      </c>
      <c r="AG41" s="100">
        <v>10560</v>
      </c>
      <c r="AH41" s="100">
        <v>16</v>
      </c>
      <c r="AI41" s="100">
        <v>10560</v>
      </c>
      <c r="AJ41" s="100">
        <v>20</v>
      </c>
      <c r="AK41" s="100">
        <v>13200</v>
      </c>
      <c r="AL41" s="100">
        <v>20</v>
      </c>
      <c r="AM41" s="100">
        <v>13200</v>
      </c>
      <c r="AN41" s="100">
        <v>20</v>
      </c>
      <c r="AO41" s="100">
        <v>13200</v>
      </c>
      <c r="AP41" s="100">
        <v>15</v>
      </c>
      <c r="AQ41" s="100">
        <v>9900</v>
      </c>
      <c r="AR41" s="100">
        <v>15</v>
      </c>
      <c r="AS41" s="100">
        <v>9900</v>
      </c>
      <c r="AT41" s="100">
        <v>23</v>
      </c>
      <c r="AU41" s="100">
        <v>15180</v>
      </c>
      <c r="AV41" s="100">
        <v>18</v>
      </c>
      <c r="AW41" s="100">
        <v>11880</v>
      </c>
      <c r="AX41" s="100">
        <v>19</v>
      </c>
      <c r="AY41" s="100">
        <v>12540</v>
      </c>
      <c r="AZ41" s="100">
        <v>13</v>
      </c>
      <c r="BA41" s="100">
        <v>8580</v>
      </c>
      <c r="BB41" s="100">
        <v>22</v>
      </c>
      <c r="BC41" s="100">
        <v>14520</v>
      </c>
      <c r="BD41" s="100">
        <v>15</v>
      </c>
      <c r="BE41" s="100">
        <v>9900</v>
      </c>
      <c r="BF41" s="100">
        <v>24</v>
      </c>
      <c r="BG41" s="100">
        <v>15840</v>
      </c>
      <c r="BH41" s="100">
        <v>22</v>
      </c>
      <c r="BI41" s="100">
        <v>14520</v>
      </c>
      <c r="BJ41" s="100">
        <v>16</v>
      </c>
      <c r="BK41" s="100">
        <v>10560</v>
      </c>
      <c r="BL41" s="100">
        <v>16</v>
      </c>
      <c r="BM41" s="100">
        <v>10560</v>
      </c>
      <c r="BN41" s="100">
        <v>13</v>
      </c>
      <c r="BO41" s="100">
        <v>8580</v>
      </c>
      <c r="BP41" s="100">
        <v>22</v>
      </c>
      <c r="BQ41" s="100">
        <v>14520</v>
      </c>
      <c r="BR41" s="100">
        <v>16</v>
      </c>
      <c r="BS41" s="100">
        <v>10560</v>
      </c>
      <c r="BT41" s="100">
        <v>21</v>
      </c>
      <c r="BU41" s="100">
        <v>13860</v>
      </c>
      <c r="BV41" s="100">
        <v>19</v>
      </c>
      <c r="BW41" s="100">
        <v>12540</v>
      </c>
      <c r="BX41" s="100">
        <v>23</v>
      </c>
      <c r="BY41" s="100">
        <v>15180</v>
      </c>
      <c r="BZ41" s="100">
        <v>21</v>
      </c>
      <c r="CA41" s="100">
        <v>13860</v>
      </c>
      <c r="CB41" s="100">
        <v>21</v>
      </c>
      <c r="CC41" s="100">
        <v>13860</v>
      </c>
      <c r="CD41" s="100">
        <v>23</v>
      </c>
      <c r="CE41" s="100">
        <v>15180</v>
      </c>
      <c r="CF41" s="100">
        <v>28</v>
      </c>
      <c r="CG41" s="100">
        <v>18480</v>
      </c>
      <c r="CH41" s="100">
        <v>16</v>
      </c>
      <c r="CI41" s="100">
        <v>10560</v>
      </c>
      <c r="CJ41" s="100">
        <v>14</v>
      </c>
      <c r="CK41" s="100">
        <v>9240</v>
      </c>
      <c r="CL41" s="100">
        <v>16</v>
      </c>
      <c r="CM41" s="100">
        <v>10560</v>
      </c>
      <c r="CN41" s="100">
        <v>16</v>
      </c>
      <c r="CO41" s="100">
        <v>10560</v>
      </c>
      <c r="CP41" s="100">
        <v>24</v>
      </c>
      <c r="CQ41" s="100">
        <v>15840</v>
      </c>
      <c r="CR41" s="100">
        <v>22</v>
      </c>
      <c r="CS41" s="100">
        <v>14520</v>
      </c>
      <c r="CT41" s="100">
        <v>17</v>
      </c>
      <c r="CU41" s="100">
        <v>11220</v>
      </c>
    </row>
    <row r="42" spans="2:99">
      <c r="C42" s="99" t="s">
        <v>208</v>
      </c>
      <c r="D42" s="100">
        <v>20</v>
      </c>
      <c r="E42" s="100">
        <v>16920</v>
      </c>
      <c r="F42" s="100">
        <v>16</v>
      </c>
      <c r="G42" s="100">
        <v>13536</v>
      </c>
      <c r="H42" s="100">
        <v>24</v>
      </c>
      <c r="I42" s="100">
        <v>20304</v>
      </c>
      <c r="J42" s="100">
        <v>22</v>
      </c>
      <c r="K42" s="100">
        <v>18612</v>
      </c>
      <c r="L42" s="100">
        <v>18</v>
      </c>
      <c r="M42" s="100">
        <v>15228</v>
      </c>
      <c r="N42" s="100">
        <v>21</v>
      </c>
      <c r="O42" s="100">
        <v>17766</v>
      </c>
      <c r="P42" s="100">
        <v>21</v>
      </c>
      <c r="Q42" s="100">
        <v>17766</v>
      </c>
      <c r="R42" s="100">
        <v>16</v>
      </c>
      <c r="S42" s="100">
        <v>13536</v>
      </c>
      <c r="T42" s="100">
        <v>17</v>
      </c>
      <c r="U42" s="100">
        <v>14382</v>
      </c>
      <c r="V42" s="100">
        <v>28</v>
      </c>
      <c r="W42" s="100">
        <v>23688</v>
      </c>
      <c r="X42" s="100">
        <v>15</v>
      </c>
      <c r="Y42" s="100">
        <v>12690</v>
      </c>
      <c r="Z42" s="100">
        <v>24</v>
      </c>
      <c r="AA42" s="100">
        <v>20304</v>
      </c>
      <c r="AB42" s="100">
        <v>25</v>
      </c>
      <c r="AC42" s="100">
        <v>21150</v>
      </c>
      <c r="AD42" s="100">
        <v>15</v>
      </c>
      <c r="AE42" s="100">
        <v>12690</v>
      </c>
      <c r="AF42" s="100">
        <v>17</v>
      </c>
      <c r="AG42" s="100">
        <v>14382</v>
      </c>
      <c r="AH42" s="100">
        <v>14</v>
      </c>
      <c r="AI42" s="100">
        <v>11844</v>
      </c>
      <c r="AJ42" s="100">
        <v>19</v>
      </c>
      <c r="AK42" s="100">
        <v>16074</v>
      </c>
      <c r="AL42" s="100">
        <v>20</v>
      </c>
      <c r="AM42" s="100">
        <v>16920</v>
      </c>
      <c r="AN42" s="100">
        <v>20</v>
      </c>
      <c r="AO42" s="100">
        <v>16920</v>
      </c>
      <c r="AP42" s="100">
        <v>14</v>
      </c>
      <c r="AQ42" s="100">
        <v>11844</v>
      </c>
      <c r="AR42" s="100">
        <v>13</v>
      </c>
      <c r="AS42" s="100">
        <v>10998</v>
      </c>
      <c r="AT42" s="100">
        <v>21</v>
      </c>
      <c r="AU42" s="100">
        <v>17766</v>
      </c>
      <c r="AV42" s="100">
        <v>16</v>
      </c>
      <c r="AW42" s="100">
        <v>13536</v>
      </c>
      <c r="AX42" s="100">
        <v>16</v>
      </c>
      <c r="AY42" s="100">
        <v>13536</v>
      </c>
      <c r="AZ42" s="100">
        <v>13</v>
      </c>
      <c r="BA42" s="100">
        <v>10998</v>
      </c>
      <c r="BB42" s="100">
        <v>22</v>
      </c>
      <c r="BC42" s="100">
        <v>18612</v>
      </c>
      <c r="BD42" s="100">
        <v>15</v>
      </c>
      <c r="BE42" s="100">
        <v>12690</v>
      </c>
      <c r="BF42" s="100">
        <v>21</v>
      </c>
      <c r="BG42" s="100">
        <v>17766</v>
      </c>
      <c r="BH42" s="100">
        <v>23</v>
      </c>
      <c r="BI42" s="100">
        <v>19458</v>
      </c>
      <c r="BJ42" s="100">
        <v>16</v>
      </c>
      <c r="BK42" s="100">
        <v>13536</v>
      </c>
      <c r="BL42" s="100">
        <v>16</v>
      </c>
      <c r="BM42" s="100">
        <v>13536</v>
      </c>
      <c r="BN42" s="100">
        <v>14</v>
      </c>
      <c r="BO42" s="100">
        <v>11844</v>
      </c>
      <c r="BP42" s="100">
        <v>23</v>
      </c>
      <c r="BQ42" s="100">
        <v>19458</v>
      </c>
      <c r="BR42" s="100">
        <v>17</v>
      </c>
      <c r="BS42" s="100">
        <v>14382</v>
      </c>
      <c r="BT42" s="100">
        <v>21</v>
      </c>
      <c r="BU42" s="100">
        <v>17766</v>
      </c>
      <c r="BV42" s="100">
        <v>18</v>
      </c>
      <c r="BW42" s="100">
        <v>15228</v>
      </c>
      <c r="BX42" s="100">
        <v>26</v>
      </c>
      <c r="BY42" s="100">
        <v>21996</v>
      </c>
      <c r="BZ42" s="100">
        <v>21</v>
      </c>
      <c r="CA42" s="100">
        <v>17766</v>
      </c>
      <c r="CB42" s="100">
        <v>21</v>
      </c>
      <c r="CC42" s="100">
        <v>17766</v>
      </c>
      <c r="CD42" s="100">
        <v>23</v>
      </c>
      <c r="CE42" s="100">
        <v>19458</v>
      </c>
      <c r="CF42" s="100">
        <v>25</v>
      </c>
      <c r="CG42" s="100">
        <v>21150</v>
      </c>
      <c r="CH42" s="100">
        <v>16</v>
      </c>
      <c r="CI42" s="100">
        <v>13536</v>
      </c>
      <c r="CJ42" s="100">
        <v>13</v>
      </c>
      <c r="CK42" s="100">
        <v>10998</v>
      </c>
      <c r="CL42" s="100">
        <v>15</v>
      </c>
      <c r="CM42" s="100">
        <v>12690</v>
      </c>
      <c r="CN42" s="100">
        <v>13</v>
      </c>
      <c r="CO42" s="100">
        <v>10998</v>
      </c>
      <c r="CP42" s="100">
        <v>27</v>
      </c>
      <c r="CQ42" s="100">
        <v>22842</v>
      </c>
      <c r="CR42" s="100">
        <v>21</v>
      </c>
      <c r="CS42" s="100">
        <v>17766</v>
      </c>
      <c r="CT42" s="100">
        <v>16</v>
      </c>
      <c r="CU42" s="100">
        <v>13536</v>
      </c>
    </row>
    <row r="43" spans="2:99">
      <c r="C43" s="99" t="s">
        <v>209</v>
      </c>
      <c r="D43" s="100">
        <v>17</v>
      </c>
      <c r="E43" s="100">
        <v>17380.8</v>
      </c>
      <c r="F43" s="100">
        <v>15</v>
      </c>
      <c r="G43" s="100">
        <v>15336</v>
      </c>
      <c r="H43" s="100">
        <v>21</v>
      </c>
      <c r="I43" s="100">
        <v>21470.399999999998</v>
      </c>
      <c r="J43" s="100">
        <v>23</v>
      </c>
      <c r="K43" s="100">
        <v>23515.200000000001</v>
      </c>
      <c r="L43" s="100">
        <v>16</v>
      </c>
      <c r="M43" s="100">
        <v>16358.4</v>
      </c>
      <c r="N43" s="100">
        <v>23</v>
      </c>
      <c r="O43" s="100">
        <v>23515.200000000001</v>
      </c>
      <c r="P43" s="100">
        <v>21</v>
      </c>
      <c r="Q43" s="100">
        <v>21470.399999999998</v>
      </c>
      <c r="R43" s="100">
        <v>14</v>
      </c>
      <c r="S43" s="100">
        <v>14313.6</v>
      </c>
      <c r="T43" s="100">
        <v>18</v>
      </c>
      <c r="U43" s="100">
        <v>18403.2</v>
      </c>
      <c r="V43" s="100">
        <v>26</v>
      </c>
      <c r="W43" s="100">
        <v>26582.399999999998</v>
      </c>
      <c r="X43" s="100">
        <v>14</v>
      </c>
      <c r="Y43" s="100">
        <v>14313.6</v>
      </c>
      <c r="Z43" s="100">
        <v>22</v>
      </c>
      <c r="AA43" s="100">
        <v>22492.799999999999</v>
      </c>
      <c r="AB43" s="100">
        <v>24</v>
      </c>
      <c r="AC43" s="100">
        <v>24537.599999999999</v>
      </c>
      <c r="AD43" s="100">
        <v>13</v>
      </c>
      <c r="AE43" s="100">
        <v>13291.199999999999</v>
      </c>
      <c r="AF43" s="100">
        <v>15</v>
      </c>
      <c r="AG43" s="100">
        <v>15336</v>
      </c>
      <c r="AH43" s="100">
        <v>15</v>
      </c>
      <c r="AI43" s="100">
        <v>15336</v>
      </c>
      <c r="AJ43" s="100">
        <v>18</v>
      </c>
      <c r="AK43" s="100">
        <v>18403.2</v>
      </c>
      <c r="AL43" s="100">
        <v>22</v>
      </c>
      <c r="AM43" s="100">
        <v>22492.799999999999</v>
      </c>
      <c r="AN43" s="100">
        <v>19</v>
      </c>
      <c r="AO43" s="100">
        <v>19425.599999999999</v>
      </c>
      <c r="AP43" s="100">
        <v>12</v>
      </c>
      <c r="AQ43" s="100">
        <v>12268.8</v>
      </c>
      <c r="AR43" s="100">
        <v>15</v>
      </c>
      <c r="AS43" s="100">
        <v>15336</v>
      </c>
      <c r="AT43" s="100">
        <v>25</v>
      </c>
      <c r="AU43" s="100">
        <v>25560</v>
      </c>
      <c r="AV43" s="100">
        <v>17</v>
      </c>
      <c r="AW43" s="100">
        <v>17380.8</v>
      </c>
      <c r="AX43" s="100">
        <v>16</v>
      </c>
      <c r="AY43" s="100">
        <v>16358.4</v>
      </c>
      <c r="AZ43" s="100">
        <v>13</v>
      </c>
      <c r="BA43" s="100">
        <v>13291.199999999999</v>
      </c>
      <c r="BB43" s="100">
        <v>20</v>
      </c>
      <c r="BC43" s="100">
        <v>20448</v>
      </c>
      <c r="BD43" s="100">
        <v>13</v>
      </c>
      <c r="BE43" s="100">
        <v>13291.199999999999</v>
      </c>
      <c r="BF43" s="100">
        <v>23</v>
      </c>
      <c r="BG43" s="100">
        <v>23515.200000000001</v>
      </c>
      <c r="BH43" s="100">
        <v>21</v>
      </c>
      <c r="BI43" s="100">
        <v>21470.399999999998</v>
      </c>
      <c r="BJ43" s="100">
        <v>16</v>
      </c>
      <c r="BK43" s="100">
        <v>16358.4</v>
      </c>
      <c r="BL43" s="100">
        <v>17</v>
      </c>
      <c r="BM43" s="100">
        <v>17380.8</v>
      </c>
      <c r="BN43" s="100">
        <v>13</v>
      </c>
      <c r="BO43" s="100">
        <v>13291.199999999999</v>
      </c>
      <c r="BP43" s="100">
        <v>19</v>
      </c>
      <c r="BQ43" s="100">
        <v>19425.599999999999</v>
      </c>
      <c r="BR43" s="100">
        <v>17</v>
      </c>
      <c r="BS43" s="100">
        <v>17380.8</v>
      </c>
      <c r="BT43" s="100">
        <v>20</v>
      </c>
      <c r="BU43" s="100">
        <v>20448</v>
      </c>
      <c r="BV43" s="100">
        <v>17</v>
      </c>
      <c r="BW43" s="100">
        <v>17380.8</v>
      </c>
      <c r="BX43" s="100">
        <v>23</v>
      </c>
      <c r="BY43" s="100">
        <v>23515.200000000001</v>
      </c>
      <c r="BZ43" s="100">
        <v>22</v>
      </c>
      <c r="CA43" s="100">
        <v>22492.799999999999</v>
      </c>
      <c r="CB43" s="100">
        <v>20</v>
      </c>
      <c r="CC43" s="100">
        <v>20448</v>
      </c>
      <c r="CD43" s="100">
        <v>23</v>
      </c>
      <c r="CE43" s="100">
        <v>23515.200000000001</v>
      </c>
      <c r="CF43" s="100">
        <v>23</v>
      </c>
      <c r="CG43" s="100">
        <v>23515.200000000001</v>
      </c>
      <c r="CH43" s="100">
        <v>17</v>
      </c>
      <c r="CI43" s="100">
        <v>17380.8</v>
      </c>
      <c r="CJ43" s="100">
        <v>13</v>
      </c>
      <c r="CK43" s="100">
        <v>13291.199999999999</v>
      </c>
      <c r="CL43" s="100">
        <v>15</v>
      </c>
      <c r="CM43" s="100">
        <v>15336</v>
      </c>
      <c r="CN43" s="100">
        <v>14</v>
      </c>
      <c r="CO43" s="100">
        <v>14313.6</v>
      </c>
      <c r="CP43" s="100">
        <v>26</v>
      </c>
      <c r="CQ43" s="100">
        <v>26582.399999999998</v>
      </c>
      <c r="CR43" s="100">
        <v>24</v>
      </c>
      <c r="CS43" s="100">
        <v>24537.599999999999</v>
      </c>
      <c r="CT43" s="100">
        <v>16</v>
      </c>
      <c r="CU43" s="100">
        <v>16358.4</v>
      </c>
    </row>
    <row r="44" spans="2:99">
      <c r="C44" s="99" t="s">
        <v>210</v>
      </c>
      <c r="D44" s="100">
        <v>19</v>
      </c>
      <c r="E44" s="100">
        <v>19425.599999999999</v>
      </c>
      <c r="F44" s="100">
        <v>17</v>
      </c>
      <c r="G44" s="100">
        <v>17380.8</v>
      </c>
      <c r="H44" s="100">
        <v>23</v>
      </c>
      <c r="I44" s="100">
        <v>23515.200000000001</v>
      </c>
      <c r="J44" s="100">
        <v>22</v>
      </c>
      <c r="K44" s="100">
        <v>22492.799999999999</v>
      </c>
      <c r="L44" s="100">
        <v>18</v>
      </c>
      <c r="M44" s="100">
        <v>18403.2</v>
      </c>
      <c r="N44" s="100">
        <v>21</v>
      </c>
      <c r="O44" s="100">
        <v>21470.399999999998</v>
      </c>
      <c r="P44" s="100">
        <v>24</v>
      </c>
      <c r="Q44" s="100">
        <v>24537.599999999999</v>
      </c>
      <c r="R44" s="100">
        <v>15</v>
      </c>
      <c r="S44" s="100">
        <v>15336</v>
      </c>
      <c r="T44" s="100">
        <v>17</v>
      </c>
      <c r="U44" s="100">
        <v>17380.8</v>
      </c>
      <c r="V44" s="100">
        <v>23</v>
      </c>
      <c r="W44" s="100">
        <v>23515.200000000001</v>
      </c>
      <c r="X44" s="100">
        <v>15</v>
      </c>
      <c r="Y44" s="100">
        <v>15336</v>
      </c>
      <c r="Z44" s="100">
        <v>24</v>
      </c>
      <c r="AA44" s="100">
        <v>24537.599999999999</v>
      </c>
      <c r="AB44" s="100">
        <v>23</v>
      </c>
      <c r="AC44" s="100">
        <v>23515.200000000001</v>
      </c>
      <c r="AD44" s="100">
        <v>14</v>
      </c>
      <c r="AE44" s="100">
        <v>14313.6</v>
      </c>
      <c r="AF44" s="100">
        <v>17</v>
      </c>
      <c r="AG44" s="100">
        <v>17380.8</v>
      </c>
      <c r="AH44" s="100">
        <v>15</v>
      </c>
      <c r="AI44" s="100">
        <v>15336</v>
      </c>
      <c r="AJ44" s="100">
        <v>20</v>
      </c>
      <c r="AK44" s="100">
        <v>20448</v>
      </c>
      <c r="AL44" s="100">
        <v>20</v>
      </c>
      <c r="AM44" s="100">
        <v>20448</v>
      </c>
      <c r="AN44" s="100">
        <v>19</v>
      </c>
      <c r="AO44" s="100">
        <v>19425.599999999999</v>
      </c>
      <c r="AP44" s="100">
        <v>13</v>
      </c>
      <c r="AQ44" s="100">
        <v>13291.199999999999</v>
      </c>
      <c r="AR44" s="100">
        <v>13</v>
      </c>
      <c r="AS44" s="100">
        <v>13291.199999999999</v>
      </c>
      <c r="AT44" s="100">
        <v>24</v>
      </c>
      <c r="AU44" s="100">
        <v>24537.599999999999</v>
      </c>
      <c r="AV44" s="100">
        <v>16</v>
      </c>
      <c r="AW44" s="100">
        <v>16358.4</v>
      </c>
      <c r="AX44" s="100">
        <v>16</v>
      </c>
      <c r="AY44" s="100">
        <v>16358.4</v>
      </c>
      <c r="AZ44" s="100">
        <v>13</v>
      </c>
      <c r="BA44" s="100">
        <v>13291.199999999999</v>
      </c>
      <c r="BB44" s="100">
        <v>20</v>
      </c>
      <c r="BC44" s="100">
        <v>20448</v>
      </c>
      <c r="BD44" s="100">
        <v>13</v>
      </c>
      <c r="BE44" s="100">
        <v>13291.199999999999</v>
      </c>
      <c r="BF44" s="100">
        <v>22</v>
      </c>
      <c r="BG44" s="100">
        <v>22492.799999999999</v>
      </c>
      <c r="BH44" s="100">
        <v>21</v>
      </c>
      <c r="BI44" s="100">
        <v>21470.399999999998</v>
      </c>
      <c r="BJ44" s="100">
        <v>15</v>
      </c>
      <c r="BK44" s="100">
        <v>15336</v>
      </c>
      <c r="BL44" s="100">
        <v>17</v>
      </c>
      <c r="BM44" s="100">
        <v>17380.8</v>
      </c>
      <c r="BN44" s="100">
        <v>14</v>
      </c>
      <c r="BO44" s="100">
        <v>14313.6</v>
      </c>
      <c r="BP44" s="100">
        <v>22</v>
      </c>
      <c r="BQ44" s="100">
        <v>22492.799999999999</v>
      </c>
      <c r="BR44" s="100">
        <v>17</v>
      </c>
      <c r="BS44" s="100">
        <v>17380.8</v>
      </c>
      <c r="BT44" s="100">
        <v>22</v>
      </c>
      <c r="BU44" s="100">
        <v>22492.799999999999</v>
      </c>
      <c r="BV44" s="100">
        <v>20</v>
      </c>
      <c r="BW44" s="100">
        <v>20448</v>
      </c>
      <c r="BX44" s="100">
        <v>23</v>
      </c>
      <c r="BY44" s="100">
        <v>23515.200000000001</v>
      </c>
      <c r="BZ44" s="100">
        <v>20</v>
      </c>
      <c r="CA44" s="100">
        <v>20448</v>
      </c>
      <c r="CB44" s="100">
        <v>23</v>
      </c>
      <c r="CC44" s="100">
        <v>23515.200000000001</v>
      </c>
      <c r="CD44" s="100">
        <v>20</v>
      </c>
      <c r="CE44" s="100">
        <v>20448</v>
      </c>
      <c r="CF44" s="100">
        <v>27</v>
      </c>
      <c r="CG44" s="100">
        <v>27604.799999999999</v>
      </c>
      <c r="CH44" s="100">
        <v>16</v>
      </c>
      <c r="CI44" s="100">
        <v>16358.4</v>
      </c>
      <c r="CJ44" s="100">
        <v>13</v>
      </c>
      <c r="CK44" s="100">
        <v>13291.199999999999</v>
      </c>
      <c r="CL44" s="100">
        <v>17</v>
      </c>
      <c r="CM44" s="100">
        <v>17380.8</v>
      </c>
      <c r="CN44" s="100">
        <v>16</v>
      </c>
      <c r="CO44" s="100">
        <v>16358.4</v>
      </c>
      <c r="CP44" s="100">
        <v>25</v>
      </c>
      <c r="CQ44" s="100">
        <v>25560</v>
      </c>
      <c r="CR44" s="100">
        <v>24</v>
      </c>
      <c r="CS44" s="100">
        <v>24537.599999999999</v>
      </c>
      <c r="CT44" s="100">
        <v>16</v>
      </c>
      <c r="CU44" s="100">
        <v>16358.4</v>
      </c>
    </row>
    <row r="45" spans="2:99">
      <c r="C45" s="99" t="s">
        <v>211</v>
      </c>
      <c r="D45" s="100">
        <v>19</v>
      </c>
      <c r="E45" s="100">
        <v>23734.799999999999</v>
      </c>
      <c r="F45" s="100">
        <v>16</v>
      </c>
      <c r="G45" s="100">
        <v>19987.2</v>
      </c>
      <c r="H45" s="100">
        <v>21</v>
      </c>
      <c r="I45" s="100">
        <v>26233.200000000001</v>
      </c>
      <c r="J45" s="100">
        <v>22</v>
      </c>
      <c r="K45" s="100">
        <v>27482.400000000001</v>
      </c>
      <c r="L45" s="100">
        <v>16</v>
      </c>
      <c r="M45" s="100">
        <v>19987.2</v>
      </c>
      <c r="N45" s="100">
        <v>21</v>
      </c>
      <c r="O45" s="100">
        <v>26233.200000000001</v>
      </c>
      <c r="P45" s="100">
        <v>22</v>
      </c>
      <c r="Q45" s="100">
        <v>27482.400000000001</v>
      </c>
      <c r="R45" s="100">
        <v>13</v>
      </c>
      <c r="S45" s="100">
        <v>16239.6</v>
      </c>
      <c r="T45" s="100">
        <v>17</v>
      </c>
      <c r="U45" s="100">
        <v>21236.400000000001</v>
      </c>
      <c r="V45" s="100">
        <v>24</v>
      </c>
      <c r="W45" s="100">
        <v>29980.800000000003</v>
      </c>
      <c r="X45" s="100">
        <v>14</v>
      </c>
      <c r="Y45" s="100">
        <v>17488.8</v>
      </c>
      <c r="Z45" s="100">
        <v>20</v>
      </c>
      <c r="AA45" s="100">
        <v>24984</v>
      </c>
      <c r="AB45" s="100">
        <v>25</v>
      </c>
      <c r="AC45" s="100">
        <v>31230</v>
      </c>
      <c r="AD45" s="100">
        <v>14</v>
      </c>
      <c r="AE45" s="100">
        <v>17488.8</v>
      </c>
      <c r="AF45" s="100">
        <v>16</v>
      </c>
      <c r="AG45" s="100">
        <v>19987.2</v>
      </c>
      <c r="AH45" s="100">
        <v>13</v>
      </c>
      <c r="AI45" s="100">
        <v>16239.6</v>
      </c>
      <c r="AJ45" s="100">
        <v>20</v>
      </c>
      <c r="AK45" s="100">
        <v>24984</v>
      </c>
      <c r="AL45" s="100">
        <v>19</v>
      </c>
      <c r="AM45" s="100">
        <v>23734.799999999999</v>
      </c>
      <c r="AN45" s="100">
        <v>17</v>
      </c>
      <c r="AO45" s="100">
        <v>21236.400000000001</v>
      </c>
      <c r="AP45" s="100">
        <v>14</v>
      </c>
      <c r="AQ45" s="100">
        <v>17488.8</v>
      </c>
      <c r="AR45" s="100">
        <v>14</v>
      </c>
      <c r="AS45" s="100">
        <v>17488.8</v>
      </c>
      <c r="AT45" s="100">
        <v>23</v>
      </c>
      <c r="AU45" s="100">
        <v>28731.600000000002</v>
      </c>
      <c r="AV45" s="100">
        <v>17</v>
      </c>
      <c r="AW45" s="100">
        <v>21236.400000000001</v>
      </c>
      <c r="AX45" s="100">
        <v>17</v>
      </c>
      <c r="AY45" s="100">
        <v>21236.400000000001</v>
      </c>
      <c r="AZ45" s="100">
        <v>13</v>
      </c>
      <c r="BA45" s="100">
        <v>16239.6</v>
      </c>
      <c r="BB45" s="100">
        <v>22</v>
      </c>
      <c r="BC45" s="100">
        <v>27482.400000000001</v>
      </c>
      <c r="BD45" s="100">
        <v>13</v>
      </c>
      <c r="BE45" s="100">
        <v>16239.6</v>
      </c>
      <c r="BF45" s="100">
        <v>25</v>
      </c>
      <c r="BG45" s="100">
        <v>31230</v>
      </c>
      <c r="BH45" s="100">
        <v>23</v>
      </c>
      <c r="BI45" s="100">
        <v>28731.600000000002</v>
      </c>
      <c r="BJ45" s="100">
        <v>15</v>
      </c>
      <c r="BK45" s="100">
        <v>18738</v>
      </c>
      <c r="BL45" s="100">
        <v>17</v>
      </c>
      <c r="BM45" s="100">
        <v>21236.400000000001</v>
      </c>
      <c r="BN45" s="100">
        <v>13</v>
      </c>
      <c r="BO45" s="100">
        <v>16239.6</v>
      </c>
      <c r="BP45" s="100">
        <v>20</v>
      </c>
      <c r="BQ45" s="100">
        <v>24984</v>
      </c>
      <c r="BR45" s="100">
        <v>17</v>
      </c>
      <c r="BS45" s="100">
        <v>21236.400000000001</v>
      </c>
      <c r="BT45" s="100">
        <v>20</v>
      </c>
      <c r="BU45" s="100">
        <v>24984</v>
      </c>
      <c r="BV45" s="100">
        <v>17</v>
      </c>
      <c r="BW45" s="100">
        <v>21236.400000000001</v>
      </c>
      <c r="BX45" s="100">
        <v>24</v>
      </c>
      <c r="BY45" s="100">
        <v>29980.800000000003</v>
      </c>
      <c r="BZ45" s="100">
        <v>20</v>
      </c>
      <c r="CA45" s="100">
        <v>24984</v>
      </c>
      <c r="CB45" s="100">
        <v>19</v>
      </c>
      <c r="CC45" s="100">
        <v>23734.799999999999</v>
      </c>
      <c r="CD45" s="100">
        <v>21</v>
      </c>
      <c r="CE45" s="100">
        <v>26233.200000000001</v>
      </c>
      <c r="CF45" s="100">
        <v>25</v>
      </c>
      <c r="CG45" s="100">
        <v>31230</v>
      </c>
      <c r="CH45" s="100">
        <v>14</v>
      </c>
      <c r="CI45" s="100">
        <v>17488.8</v>
      </c>
      <c r="CJ45" s="100">
        <v>14</v>
      </c>
      <c r="CK45" s="100">
        <v>17488.8</v>
      </c>
      <c r="CL45" s="100">
        <v>16</v>
      </c>
      <c r="CM45" s="100">
        <v>19987.2</v>
      </c>
      <c r="CN45" s="100">
        <v>14</v>
      </c>
      <c r="CO45" s="100">
        <v>17488.8</v>
      </c>
      <c r="CP45" s="100">
        <v>22</v>
      </c>
      <c r="CQ45" s="100">
        <v>27482.400000000001</v>
      </c>
      <c r="CR45" s="100">
        <v>19</v>
      </c>
      <c r="CS45" s="100">
        <v>23734.799999999999</v>
      </c>
      <c r="CT45" s="100">
        <v>16</v>
      </c>
      <c r="CU45" s="100">
        <v>19987.2</v>
      </c>
    </row>
    <row r="46" spans="2:99">
      <c r="C46" s="99" t="s">
        <v>212</v>
      </c>
      <c r="D46" s="100">
        <v>17</v>
      </c>
      <c r="E46" s="100">
        <v>20604</v>
      </c>
      <c r="F46" s="100">
        <v>14</v>
      </c>
      <c r="G46" s="100">
        <v>16968</v>
      </c>
      <c r="H46" s="100">
        <v>23</v>
      </c>
      <c r="I46" s="100">
        <v>27876</v>
      </c>
      <c r="J46" s="100">
        <v>22</v>
      </c>
      <c r="K46" s="100">
        <v>26664</v>
      </c>
      <c r="L46" s="100">
        <v>17</v>
      </c>
      <c r="M46" s="100">
        <v>20604</v>
      </c>
      <c r="N46" s="100">
        <v>23</v>
      </c>
      <c r="O46" s="100">
        <v>27876</v>
      </c>
      <c r="P46" s="100">
        <v>23</v>
      </c>
      <c r="Q46" s="100">
        <v>27876</v>
      </c>
      <c r="R46" s="100">
        <v>15</v>
      </c>
      <c r="S46" s="100">
        <v>18180</v>
      </c>
      <c r="T46" s="100">
        <v>16</v>
      </c>
      <c r="U46" s="100">
        <v>19392</v>
      </c>
      <c r="V46" s="100">
        <v>22</v>
      </c>
      <c r="W46" s="100">
        <v>26664</v>
      </c>
      <c r="X46" s="100">
        <v>13</v>
      </c>
      <c r="Y46" s="100">
        <v>15756</v>
      </c>
      <c r="Z46" s="100">
        <v>20</v>
      </c>
      <c r="AA46" s="100">
        <v>24240</v>
      </c>
      <c r="AB46" s="100">
        <v>22</v>
      </c>
      <c r="AC46" s="100">
        <v>26664</v>
      </c>
      <c r="AD46" s="100">
        <v>12</v>
      </c>
      <c r="AE46" s="100">
        <v>14544</v>
      </c>
      <c r="AF46" s="100">
        <v>16</v>
      </c>
      <c r="AG46" s="100">
        <v>19392</v>
      </c>
      <c r="AH46" s="100">
        <v>13</v>
      </c>
      <c r="AI46" s="100">
        <v>15756</v>
      </c>
      <c r="AJ46" s="100">
        <v>19</v>
      </c>
      <c r="AK46" s="100">
        <v>23028</v>
      </c>
      <c r="AL46" s="100">
        <v>20</v>
      </c>
      <c r="AM46" s="100">
        <v>24240</v>
      </c>
      <c r="AN46" s="100">
        <v>18</v>
      </c>
      <c r="AO46" s="100">
        <v>21816</v>
      </c>
      <c r="AP46" s="100">
        <v>12</v>
      </c>
      <c r="AQ46" s="100">
        <v>14544</v>
      </c>
      <c r="AR46" s="100">
        <v>13</v>
      </c>
      <c r="AS46" s="100">
        <v>15756</v>
      </c>
      <c r="AT46" s="100">
        <v>20</v>
      </c>
      <c r="AU46" s="100">
        <v>24240</v>
      </c>
      <c r="AV46" s="100">
        <v>16</v>
      </c>
      <c r="AW46" s="100">
        <v>19392</v>
      </c>
      <c r="AX46" s="100">
        <v>16</v>
      </c>
      <c r="AY46" s="100">
        <v>19392</v>
      </c>
      <c r="AZ46" s="100">
        <v>15</v>
      </c>
      <c r="BA46" s="100">
        <v>18180</v>
      </c>
      <c r="BB46" s="100">
        <v>20</v>
      </c>
      <c r="BC46" s="100">
        <v>24240</v>
      </c>
      <c r="BD46" s="100">
        <v>13</v>
      </c>
      <c r="BE46" s="100">
        <v>15756</v>
      </c>
      <c r="BF46" s="100">
        <v>25</v>
      </c>
      <c r="BG46" s="100">
        <v>30300</v>
      </c>
      <c r="BH46" s="100">
        <v>23</v>
      </c>
      <c r="BI46" s="100">
        <v>27876</v>
      </c>
      <c r="BJ46" s="100">
        <v>15</v>
      </c>
      <c r="BK46" s="100">
        <v>18180</v>
      </c>
      <c r="BL46" s="100">
        <v>17</v>
      </c>
      <c r="BM46" s="100">
        <v>20604</v>
      </c>
      <c r="BN46" s="100">
        <v>12</v>
      </c>
      <c r="BO46" s="100">
        <v>14544</v>
      </c>
      <c r="BP46" s="100">
        <v>21</v>
      </c>
      <c r="BQ46" s="100">
        <v>25452</v>
      </c>
      <c r="BR46" s="100">
        <v>17</v>
      </c>
      <c r="BS46" s="100">
        <v>20604</v>
      </c>
      <c r="BT46" s="100">
        <v>19</v>
      </c>
      <c r="BU46" s="100">
        <v>23028</v>
      </c>
      <c r="BV46" s="100">
        <v>19</v>
      </c>
      <c r="BW46" s="100">
        <v>23028</v>
      </c>
      <c r="BX46" s="100">
        <v>24</v>
      </c>
      <c r="BY46" s="100">
        <v>29088</v>
      </c>
      <c r="BZ46" s="100">
        <v>20</v>
      </c>
      <c r="CA46" s="100">
        <v>24240</v>
      </c>
      <c r="CB46" s="100">
        <v>21</v>
      </c>
      <c r="CC46" s="100">
        <v>25452</v>
      </c>
      <c r="CD46" s="100">
        <v>20</v>
      </c>
      <c r="CE46" s="100">
        <v>24240</v>
      </c>
      <c r="CF46" s="100">
        <v>25</v>
      </c>
      <c r="CG46" s="100">
        <v>30300</v>
      </c>
      <c r="CH46" s="100">
        <v>17</v>
      </c>
      <c r="CI46" s="100">
        <v>20604</v>
      </c>
      <c r="CJ46" s="100">
        <v>14</v>
      </c>
      <c r="CK46" s="100">
        <v>16968</v>
      </c>
      <c r="CL46" s="100">
        <v>15</v>
      </c>
      <c r="CM46" s="100">
        <v>18180</v>
      </c>
      <c r="CN46" s="100">
        <v>15</v>
      </c>
      <c r="CO46" s="100">
        <v>18180</v>
      </c>
      <c r="CP46" s="100">
        <v>23</v>
      </c>
      <c r="CQ46" s="100">
        <v>27876</v>
      </c>
      <c r="CR46" s="100">
        <v>20</v>
      </c>
      <c r="CS46" s="100">
        <v>24240</v>
      </c>
      <c r="CT46" s="100">
        <v>14</v>
      </c>
      <c r="CU46" s="100">
        <v>16968</v>
      </c>
    </row>
    <row r="47" spans="2:99">
      <c r="C47" s="99" t="s">
        <v>213</v>
      </c>
      <c r="D47" s="100">
        <v>17</v>
      </c>
      <c r="E47" s="100">
        <v>25969.199999999997</v>
      </c>
      <c r="F47" s="100">
        <v>15</v>
      </c>
      <c r="G47" s="100">
        <v>22914</v>
      </c>
      <c r="H47" s="100">
        <v>20</v>
      </c>
      <c r="I47" s="100">
        <v>30552</v>
      </c>
      <c r="J47" s="100">
        <v>22</v>
      </c>
      <c r="K47" s="100">
        <v>33607.199999999997</v>
      </c>
      <c r="L47" s="100">
        <v>16</v>
      </c>
      <c r="M47" s="100">
        <v>24441.599999999999</v>
      </c>
      <c r="N47" s="100">
        <v>23</v>
      </c>
      <c r="O47" s="100">
        <v>35134.799999999996</v>
      </c>
      <c r="P47" s="100">
        <v>22</v>
      </c>
      <c r="Q47" s="100">
        <v>33607.199999999997</v>
      </c>
      <c r="R47" s="100">
        <v>13</v>
      </c>
      <c r="S47" s="100">
        <v>19858.8</v>
      </c>
      <c r="T47" s="100">
        <v>15</v>
      </c>
      <c r="U47" s="100">
        <v>22914</v>
      </c>
      <c r="V47" s="100">
        <v>24</v>
      </c>
      <c r="W47" s="100">
        <v>36662.399999999994</v>
      </c>
      <c r="X47" s="100">
        <v>13</v>
      </c>
      <c r="Y47" s="100">
        <v>19858.8</v>
      </c>
      <c r="Z47" s="100">
        <v>19</v>
      </c>
      <c r="AA47" s="100">
        <v>29024.399999999998</v>
      </c>
      <c r="AB47" s="100">
        <v>22</v>
      </c>
      <c r="AC47" s="100">
        <v>33607.199999999997</v>
      </c>
      <c r="AD47" s="100">
        <v>13</v>
      </c>
      <c r="AE47" s="100">
        <v>19858.8</v>
      </c>
      <c r="AF47" s="100">
        <v>15</v>
      </c>
      <c r="AG47" s="100">
        <v>22914</v>
      </c>
      <c r="AH47" s="100">
        <v>12</v>
      </c>
      <c r="AI47" s="100">
        <v>18331.199999999997</v>
      </c>
      <c r="AJ47" s="100">
        <v>19</v>
      </c>
      <c r="AK47" s="100">
        <v>29024.399999999998</v>
      </c>
      <c r="AL47" s="100">
        <v>20</v>
      </c>
      <c r="AM47" s="100">
        <v>30552</v>
      </c>
      <c r="AN47" s="100">
        <v>19</v>
      </c>
      <c r="AO47" s="100">
        <v>29024.399999999998</v>
      </c>
      <c r="AP47" s="100">
        <v>12</v>
      </c>
      <c r="AQ47" s="100">
        <v>18331.199999999997</v>
      </c>
      <c r="AR47" s="100">
        <v>12</v>
      </c>
      <c r="AS47" s="100">
        <v>18331.199999999997</v>
      </c>
      <c r="AT47" s="100">
        <v>22</v>
      </c>
      <c r="AU47" s="100">
        <v>33607.199999999997</v>
      </c>
      <c r="AV47" s="100">
        <v>17</v>
      </c>
      <c r="AW47" s="100">
        <v>25969.199999999997</v>
      </c>
      <c r="AX47" s="100">
        <v>17</v>
      </c>
      <c r="AY47" s="100">
        <v>25969.199999999997</v>
      </c>
      <c r="AZ47" s="100">
        <v>13</v>
      </c>
      <c r="BA47" s="100">
        <v>19858.8</v>
      </c>
      <c r="BB47" s="100">
        <v>21</v>
      </c>
      <c r="BC47" s="100">
        <v>32079.599999999999</v>
      </c>
      <c r="BD47" s="100">
        <v>12</v>
      </c>
      <c r="BE47" s="100">
        <v>18331.199999999997</v>
      </c>
      <c r="BF47" s="100">
        <v>21</v>
      </c>
      <c r="BG47" s="100">
        <v>32079.599999999999</v>
      </c>
      <c r="BH47" s="100">
        <v>23</v>
      </c>
      <c r="BI47" s="100">
        <v>35134.799999999996</v>
      </c>
      <c r="BJ47" s="100">
        <v>15</v>
      </c>
      <c r="BK47" s="100">
        <v>22914</v>
      </c>
      <c r="BL47" s="100">
        <v>16</v>
      </c>
      <c r="BM47" s="100">
        <v>24441.599999999999</v>
      </c>
      <c r="BN47" s="100">
        <v>12</v>
      </c>
      <c r="BO47" s="100">
        <v>18331.199999999997</v>
      </c>
      <c r="BP47" s="100">
        <v>19</v>
      </c>
      <c r="BQ47" s="100">
        <v>29024.399999999998</v>
      </c>
      <c r="BR47" s="100">
        <v>14</v>
      </c>
      <c r="BS47" s="100">
        <v>21386.399999999998</v>
      </c>
      <c r="BT47" s="100">
        <v>22</v>
      </c>
      <c r="BU47" s="100">
        <v>33607.199999999997</v>
      </c>
      <c r="BV47" s="100">
        <v>18</v>
      </c>
      <c r="BW47" s="100">
        <v>27496.799999999999</v>
      </c>
      <c r="BX47" s="100">
        <v>23</v>
      </c>
      <c r="BY47" s="100">
        <v>35134.799999999996</v>
      </c>
      <c r="BZ47" s="100">
        <v>18</v>
      </c>
      <c r="CA47" s="100">
        <v>27496.799999999999</v>
      </c>
      <c r="CB47" s="100">
        <v>21</v>
      </c>
      <c r="CC47" s="100">
        <v>32079.599999999999</v>
      </c>
      <c r="CD47" s="100">
        <v>22</v>
      </c>
      <c r="CE47" s="100">
        <v>33607.199999999997</v>
      </c>
      <c r="CF47" s="100">
        <v>22</v>
      </c>
      <c r="CG47" s="100">
        <v>33607.199999999997</v>
      </c>
      <c r="CH47" s="100">
        <v>15</v>
      </c>
      <c r="CI47" s="100">
        <v>22914</v>
      </c>
      <c r="CJ47" s="100">
        <v>13</v>
      </c>
      <c r="CK47" s="100">
        <v>19858.8</v>
      </c>
      <c r="CL47" s="100">
        <v>16</v>
      </c>
      <c r="CM47" s="100">
        <v>24441.599999999999</v>
      </c>
      <c r="CN47" s="100">
        <v>13</v>
      </c>
      <c r="CO47" s="100">
        <v>19858.8</v>
      </c>
      <c r="CP47" s="100">
        <v>25</v>
      </c>
      <c r="CQ47" s="100">
        <v>38190</v>
      </c>
      <c r="CR47" s="100">
        <v>22</v>
      </c>
      <c r="CS47" s="100">
        <v>33607.199999999997</v>
      </c>
      <c r="CT47" s="100">
        <v>14</v>
      </c>
      <c r="CU47" s="100">
        <v>21386.399999999998</v>
      </c>
    </row>
    <row r="48" spans="2:99">
      <c r="C48" s="99" t="s">
        <v>214</v>
      </c>
      <c r="D48" s="100">
        <v>19</v>
      </c>
      <c r="E48" s="100">
        <v>16484.400000000001</v>
      </c>
      <c r="F48" s="100">
        <v>14</v>
      </c>
      <c r="G48" s="100">
        <v>12146.4</v>
      </c>
      <c r="H48" s="100">
        <v>23</v>
      </c>
      <c r="I48" s="100">
        <v>19954.8</v>
      </c>
      <c r="J48" s="100">
        <v>20</v>
      </c>
      <c r="K48" s="100">
        <v>17352</v>
      </c>
      <c r="L48" s="100">
        <v>15</v>
      </c>
      <c r="M48" s="100">
        <v>13014</v>
      </c>
      <c r="N48" s="100">
        <v>24</v>
      </c>
      <c r="O48" s="100">
        <v>20822.400000000001</v>
      </c>
      <c r="P48" s="100">
        <v>21</v>
      </c>
      <c r="Q48" s="100">
        <v>18219.600000000002</v>
      </c>
      <c r="R48" s="100">
        <v>16</v>
      </c>
      <c r="S48" s="100">
        <v>13881.6</v>
      </c>
      <c r="T48" s="100">
        <v>16</v>
      </c>
      <c r="U48" s="100">
        <v>13881.6</v>
      </c>
      <c r="V48" s="100">
        <v>23</v>
      </c>
      <c r="W48" s="100">
        <v>19954.8</v>
      </c>
      <c r="X48" s="100">
        <v>15</v>
      </c>
      <c r="Y48" s="100">
        <v>13014</v>
      </c>
      <c r="Z48" s="100">
        <v>21</v>
      </c>
      <c r="AA48" s="100">
        <v>18219.600000000002</v>
      </c>
      <c r="AB48" s="100">
        <v>24</v>
      </c>
      <c r="AC48" s="100">
        <v>20822.400000000001</v>
      </c>
      <c r="AD48" s="100">
        <v>15</v>
      </c>
      <c r="AE48" s="100">
        <v>13014</v>
      </c>
      <c r="AF48" s="100">
        <v>18</v>
      </c>
      <c r="AG48" s="100">
        <v>15616.800000000001</v>
      </c>
      <c r="AH48" s="100">
        <v>15</v>
      </c>
      <c r="AI48" s="100">
        <v>13014</v>
      </c>
      <c r="AJ48" s="100">
        <v>20</v>
      </c>
      <c r="AK48" s="100">
        <v>17352</v>
      </c>
      <c r="AL48" s="100">
        <v>21</v>
      </c>
      <c r="AM48" s="100">
        <v>18219.600000000002</v>
      </c>
      <c r="AN48" s="100">
        <v>18</v>
      </c>
      <c r="AO48" s="100">
        <v>15616.800000000001</v>
      </c>
      <c r="AP48" s="100">
        <v>13</v>
      </c>
      <c r="AQ48" s="100">
        <v>11278.800000000001</v>
      </c>
      <c r="AR48" s="100">
        <v>14</v>
      </c>
      <c r="AS48" s="100">
        <v>12146.4</v>
      </c>
      <c r="AT48" s="100">
        <v>25</v>
      </c>
      <c r="AU48" s="100">
        <v>21690</v>
      </c>
      <c r="AV48" s="100">
        <v>19</v>
      </c>
      <c r="AW48" s="100">
        <v>16484.400000000001</v>
      </c>
      <c r="AX48" s="100">
        <v>17</v>
      </c>
      <c r="AY48" s="100">
        <v>14749.2</v>
      </c>
      <c r="AZ48" s="100">
        <v>13</v>
      </c>
      <c r="BA48" s="100">
        <v>11278.800000000001</v>
      </c>
      <c r="BB48" s="100">
        <v>20</v>
      </c>
      <c r="BC48" s="100">
        <v>17352</v>
      </c>
      <c r="BD48" s="100">
        <v>14</v>
      </c>
      <c r="BE48" s="100">
        <v>12146.4</v>
      </c>
      <c r="BF48" s="100">
        <v>23</v>
      </c>
      <c r="BG48" s="100">
        <v>19954.8</v>
      </c>
      <c r="BH48" s="100">
        <v>21</v>
      </c>
      <c r="BI48" s="100">
        <v>18219.600000000002</v>
      </c>
      <c r="BJ48" s="100">
        <v>15</v>
      </c>
      <c r="BK48" s="100">
        <v>13014</v>
      </c>
      <c r="BL48" s="100">
        <v>16</v>
      </c>
      <c r="BM48" s="100">
        <v>13881.6</v>
      </c>
      <c r="BN48" s="100">
        <v>15</v>
      </c>
      <c r="BO48" s="100">
        <v>13014</v>
      </c>
      <c r="BP48" s="100">
        <v>21</v>
      </c>
      <c r="BQ48" s="100">
        <v>18219.600000000002</v>
      </c>
      <c r="BR48" s="100">
        <v>18</v>
      </c>
      <c r="BS48" s="100">
        <v>15616.800000000001</v>
      </c>
      <c r="BT48" s="100">
        <v>20</v>
      </c>
      <c r="BU48" s="100">
        <v>17352</v>
      </c>
      <c r="BV48" s="100">
        <v>18</v>
      </c>
      <c r="BW48" s="100">
        <v>15616.800000000001</v>
      </c>
      <c r="BX48" s="100">
        <v>23</v>
      </c>
      <c r="BY48" s="100">
        <v>19954.8</v>
      </c>
      <c r="BZ48" s="100">
        <v>20</v>
      </c>
      <c r="CA48" s="100">
        <v>17352</v>
      </c>
      <c r="CB48" s="100">
        <v>22</v>
      </c>
      <c r="CC48" s="100">
        <v>19087.2</v>
      </c>
      <c r="CD48" s="100">
        <v>24</v>
      </c>
      <c r="CE48" s="100">
        <v>20822.400000000001</v>
      </c>
      <c r="CF48" s="100">
        <v>25</v>
      </c>
      <c r="CG48" s="100">
        <v>21690</v>
      </c>
      <c r="CH48" s="100">
        <v>17</v>
      </c>
      <c r="CI48" s="100">
        <v>14749.2</v>
      </c>
      <c r="CJ48" s="100">
        <v>14</v>
      </c>
      <c r="CK48" s="100">
        <v>12146.4</v>
      </c>
      <c r="CL48" s="100">
        <v>15</v>
      </c>
      <c r="CM48" s="100">
        <v>13014</v>
      </c>
      <c r="CN48" s="100">
        <v>14</v>
      </c>
      <c r="CO48" s="100">
        <v>12146.4</v>
      </c>
      <c r="CP48" s="100">
        <v>24</v>
      </c>
      <c r="CQ48" s="100">
        <v>20822.400000000001</v>
      </c>
      <c r="CR48" s="100">
        <v>24</v>
      </c>
      <c r="CS48" s="100">
        <v>20822.400000000001</v>
      </c>
      <c r="CT48" s="100">
        <v>15</v>
      </c>
      <c r="CU48" s="100">
        <v>13014</v>
      </c>
    </row>
    <row r="49" spans="2:99">
      <c r="B49" s="99" t="s">
        <v>129</v>
      </c>
      <c r="C49" s="99" t="s">
        <v>215</v>
      </c>
      <c r="D49" s="100">
        <v>7.3716750306766938</v>
      </c>
      <c r="E49" s="100">
        <v>7262.5742402226779</v>
      </c>
      <c r="F49" s="100">
        <v>13.673547390391571</v>
      </c>
      <c r="G49" s="100">
        <v>13471.178889013774</v>
      </c>
      <c r="H49" s="100">
        <v>6.8179038307327344</v>
      </c>
      <c r="I49" s="100">
        <v>6716.9988540378899</v>
      </c>
      <c r="J49" s="100">
        <v>8.3839410754392922</v>
      </c>
      <c r="K49" s="100">
        <v>8259.8587475227905</v>
      </c>
      <c r="L49" s="100">
        <v>12.528717066545948</v>
      </c>
      <c r="M49" s="100">
        <v>12343.292053961068</v>
      </c>
      <c r="N49" s="100">
        <v>10.0524396725079</v>
      </c>
      <c r="O49" s="100">
        <v>9903.6635653547819</v>
      </c>
      <c r="P49" s="100">
        <v>10.545159608848856</v>
      </c>
      <c r="Q49" s="100">
        <v>10389.091246637892</v>
      </c>
      <c r="R49" s="100">
        <v>9.7279339725616296</v>
      </c>
      <c r="S49" s="100">
        <v>9583.9605497677167</v>
      </c>
      <c r="T49" s="100">
        <v>10.614293272443751</v>
      </c>
      <c r="U49" s="100">
        <v>10457.201732011583</v>
      </c>
      <c r="V49" s="100">
        <v>8.0581188454740555</v>
      </c>
      <c r="W49" s="100">
        <v>7938.8586865610387</v>
      </c>
      <c r="X49" s="100">
        <v>7.7062056819608653</v>
      </c>
      <c r="Y49" s="100">
        <v>7592.1538378678442</v>
      </c>
      <c r="Z49" s="100">
        <v>7</v>
      </c>
      <c r="AA49" s="100">
        <v>6896.4</v>
      </c>
      <c r="AB49" s="100">
        <v>8.6216042894669656</v>
      </c>
      <c r="AC49" s="100">
        <v>8494.0045459828543</v>
      </c>
      <c r="AD49" s="100">
        <v>12.540872368930785</v>
      </c>
      <c r="AE49" s="100">
        <v>12355.267457870608</v>
      </c>
      <c r="AF49" s="100">
        <v>10.692685735575539</v>
      </c>
      <c r="AG49" s="100">
        <v>10534.43398668902</v>
      </c>
      <c r="AH49" s="100">
        <v>6.6811866186876951</v>
      </c>
      <c r="AI49" s="100">
        <v>6582.3050567311166</v>
      </c>
      <c r="AJ49" s="100">
        <v>6.8497190082644632</v>
      </c>
      <c r="AK49" s="100">
        <v>6748.3431669421489</v>
      </c>
      <c r="AL49" s="100">
        <v>10.655075555555555</v>
      </c>
      <c r="AM49" s="100">
        <v>10497.380437333333</v>
      </c>
      <c r="AN49" s="100">
        <v>7.6682769346781035</v>
      </c>
      <c r="AO49" s="100">
        <v>7554.7864360448666</v>
      </c>
      <c r="AP49" s="100">
        <v>11</v>
      </c>
      <c r="AQ49" s="100">
        <v>10837.199999999999</v>
      </c>
      <c r="AR49" s="100">
        <v>7</v>
      </c>
      <c r="AS49" s="100">
        <v>6896.4</v>
      </c>
      <c r="AT49" s="100">
        <v>9.5130477483157065</v>
      </c>
      <c r="AU49" s="100">
        <v>9372.2546416406331</v>
      </c>
      <c r="AV49" s="100">
        <v>10.498788265306123</v>
      </c>
      <c r="AW49" s="100">
        <v>10343.406198979592</v>
      </c>
      <c r="AX49" s="100">
        <v>12.918135929186494</v>
      </c>
      <c r="AY49" s="100">
        <v>12726.947517434533</v>
      </c>
      <c r="AZ49" s="100">
        <v>9.8653312010773497</v>
      </c>
      <c r="BA49" s="100">
        <v>9719.3242993014046</v>
      </c>
      <c r="BB49" s="100">
        <v>7</v>
      </c>
      <c r="BC49" s="100">
        <v>6896.4</v>
      </c>
      <c r="BD49" s="100">
        <v>9.6834319526627226</v>
      </c>
      <c r="BE49" s="100">
        <v>9540.1171597633129</v>
      </c>
      <c r="BF49" s="100">
        <v>6.4439843589918722</v>
      </c>
      <c r="BG49" s="100">
        <v>6348.6133904787921</v>
      </c>
      <c r="BH49" s="100">
        <v>10.47861506074295</v>
      </c>
      <c r="BI49" s="100">
        <v>10323.531557843953</v>
      </c>
      <c r="BJ49" s="100">
        <v>6.8004038938645968</v>
      </c>
      <c r="BK49" s="100">
        <v>6699.7579162354004</v>
      </c>
      <c r="BL49" s="100">
        <v>12.720382411706964</v>
      </c>
      <c r="BM49" s="100">
        <v>12532.1207520137</v>
      </c>
      <c r="BN49" s="100">
        <v>8.0380853277835591</v>
      </c>
      <c r="BO49" s="100">
        <v>7919.1216649323615</v>
      </c>
      <c r="BP49" s="100">
        <v>10.617901234567901</v>
      </c>
      <c r="BQ49" s="100">
        <v>10460.756296296295</v>
      </c>
      <c r="BR49" s="100">
        <v>8.5801184430672066</v>
      </c>
      <c r="BS49" s="100">
        <v>8453.1326901098109</v>
      </c>
      <c r="BT49" s="100">
        <v>8.8326949873451781</v>
      </c>
      <c r="BU49" s="100">
        <v>8701.9711015324683</v>
      </c>
      <c r="BV49" s="100">
        <v>10</v>
      </c>
      <c r="BW49" s="100">
        <v>9852</v>
      </c>
      <c r="BX49" s="100">
        <v>9</v>
      </c>
      <c r="BY49" s="100">
        <v>8866.7999999999993</v>
      </c>
      <c r="BZ49" s="100">
        <v>9</v>
      </c>
      <c r="CA49" s="100">
        <v>8866.7999999999993</v>
      </c>
      <c r="CB49" s="100">
        <v>8.6024770447513248</v>
      </c>
      <c r="CC49" s="100">
        <v>8475.1603844890051</v>
      </c>
      <c r="CD49" s="100">
        <v>11.629532619721722</v>
      </c>
      <c r="CE49" s="100">
        <v>11457.41553694984</v>
      </c>
      <c r="CF49" s="100">
        <v>7.7771548991403581</v>
      </c>
      <c r="CG49" s="100">
        <v>7662.0530066330803</v>
      </c>
      <c r="CH49" s="100">
        <v>11.045828893996754</v>
      </c>
      <c r="CI49" s="100">
        <v>10882.350626365602</v>
      </c>
      <c r="CJ49" s="100">
        <v>9.56458613810792</v>
      </c>
      <c r="CK49" s="100">
        <v>9423.0302632639214</v>
      </c>
      <c r="CL49" s="100">
        <v>10.799830362319552</v>
      </c>
      <c r="CM49" s="100">
        <v>10639.992872957222</v>
      </c>
      <c r="CN49" s="100">
        <v>8.7140000000000004</v>
      </c>
      <c r="CO49" s="100">
        <v>8585.032799999999</v>
      </c>
      <c r="CP49" s="100">
        <v>10.042661712247325</v>
      </c>
      <c r="CQ49" s="100">
        <v>9894.0303189060633</v>
      </c>
      <c r="CR49" s="100">
        <v>8.465792003075741</v>
      </c>
      <c r="CS49" s="100">
        <v>8340.4982814302202</v>
      </c>
      <c r="CT49" s="100">
        <v>10.817355371900826</v>
      </c>
      <c r="CU49" s="100">
        <v>10657.258512396693</v>
      </c>
    </row>
    <row r="50" spans="2:99">
      <c r="C50" s="99" t="s">
        <v>216</v>
      </c>
      <c r="D50" s="100">
        <v>8</v>
      </c>
      <c r="E50" s="100">
        <v>2256</v>
      </c>
      <c r="F50" s="100">
        <v>13</v>
      </c>
      <c r="G50" s="100">
        <v>3666</v>
      </c>
      <c r="H50" s="100">
        <v>7</v>
      </c>
      <c r="I50" s="100">
        <v>1974</v>
      </c>
      <c r="J50" s="100">
        <v>9</v>
      </c>
      <c r="K50" s="100">
        <v>2538</v>
      </c>
      <c r="L50" s="100">
        <v>13</v>
      </c>
      <c r="M50" s="100">
        <v>3666</v>
      </c>
      <c r="N50" s="100">
        <v>10</v>
      </c>
      <c r="O50" s="100">
        <v>2820</v>
      </c>
      <c r="P50" s="100">
        <v>11</v>
      </c>
      <c r="Q50" s="100">
        <v>3102</v>
      </c>
      <c r="R50" s="100">
        <v>11</v>
      </c>
      <c r="S50" s="100">
        <v>3102</v>
      </c>
      <c r="T50" s="100">
        <v>10</v>
      </c>
      <c r="U50" s="100">
        <v>2820</v>
      </c>
      <c r="V50" s="100">
        <v>8</v>
      </c>
      <c r="W50" s="100">
        <v>2256</v>
      </c>
      <c r="X50" s="100">
        <v>9</v>
      </c>
      <c r="Y50" s="100">
        <v>2538</v>
      </c>
      <c r="Z50" s="100">
        <v>7</v>
      </c>
      <c r="AA50" s="100">
        <v>1974</v>
      </c>
      <c r="AB50" s="100">
        <v>9</v>
      </c>
      <c r="AC50" s="100">
        <v>2538</v>
      </c>
      <c r="AD50" s="100">
        <v>13</v>
      </c>
      <c r="AE50" s="100">
        <v>3666</v>
      </c>
      <c r="AF50" s="100">
        <v>11</v>
      </c>
      <c r="AG50" s="100">
        <v>3102</v>
      </c>
      <c r="AH50" s="100">
        <v>7</v>
      </c>
      <c r="AI50" s="100">
        <v>1974</v>
      </c>
      <c r="AJ50" s="100">
        <v>7</v>
      </c>
      <c r="AK50" s="100">
        <v>1974</v>
      </c>
      <c r="AL50" s="100">
        <v>10</v>
      </c>
      <c r="AM50" s="100">
        <v>2820</v>
      </c>
      <c r="AN50" s="100">
        <v>6</v>
      </c>
      <c r="AO50" s="100">
        <v>1692</v>
      </c>
      <c r="AP50" s="100">
        <v>12</v>
      </c>
      <c r="AQ50" s="100">
        <v>3384</v>
      </c>
      <c r="AR50" s="100">
        <v>8</v>
      </c>
      <c r="AS50" s="100">
        <v>2256</v>
      </c>
      <c r="AT50" s="100">
        <v>10</v>
      </c>
      <c r="AU50" s="100">
        <v>2820</v>
      </c>
      <c r="AV50" s="100">
        <v>12</v>
      </c>
      <c r="AW50" s="100">
        <v>3384</v>
      </c>
      <c r="AX50" s="100">
        <v>12</v>
      </c>
      <c r="AY50" s="100">
        <v>3384</v>
      </c>
      <c r="AZ50" s="100">
        <v>10</v>
      </c>
      <c r="BA50" s="100">
        <v>2820</v>
      </c>
      <c r="BB50" s="100">
        <v>7</v>
      </c>
      <c r="BC50" s="100">
        <v>1974</v>
      </c>
      <c r="BD50" s="100">
        <v>11</v>
      </c>
      <c r="BE50" s="100">
        <v>3102</v>
      </c>
      <c r="BF50" s="100">
        <v>7</v>
      </c>
      <c r="BG50" s="100">
        <v>1974</v>
      </c>
      <c r="BH50" s="100">
        <v>12</v>
      </c>
      <c r="BI50" s="100">
        <v>3384</v>
      </c>
      <c r="BJ50" s="100">
        <v>7</v>
      </c>
      <c r="BK50" s="100">
        <v>1974</v>
      </c>
      <c r="BL50" s="100">
        <v>11</v>
      </c>
      <c r="BM50" s="100">
        <v>3102</v>
      </c>
      <c r="BN50" s="100">
        <v>9</v>
      </c>
      <c r="BO50" s="100">
        <v>2538</v>
      </c>
      <c r="BP50" s="100">
        <v>11</v>
      </c>
      <c r="BQ50" s="100">
        <v>3102</v>
      </c>
      <c r="BR50" s="100">
        <v>9</v>
      </c>
      <c r="BS50" s="100">
        <v>2538</v>
      </c>
      <c r="BT50" s="100">
        <v>9</v>
      </c>
      <c r="BU50" s="100">
        <v>2538</v>
      </c>
      <c r="BV50" s="100">
        <v>12</v>
      </c>
      <c r="BW50" s="100">
        <v>3384</v>
      </c>
      <c r="BX50" s="100">
        <v>11</v>
      </c>
      <c r="BY50" s="100">
        <v>3102</v>
      </c>
      <c r="BZ50" s="100">
        <v>9</v>
      </c>
      <c r="CA50" s="100">
        <v>2538</v>
      </c>
      <c r="CB50" s="100">
        <v>10</v>
      </c>
      <c r="CC50" s="100">
        <v>2820</v>
      </c>
      <c r="CD50" s="100">
        <v>11</v>
      </c>
      <c r="CE50" s="100">
        <v>3102</v>
      </c>
      <c r="CF50" s="100">
        <v>8</v>
      </c>
      <c r="CG50" s="100">
        <v>2256</v>
      </c>
      <c r="CH50" s="100">
        <v>11</v>
      </c>
      <c r="CI50" s="100">
        <v>3102</v>
      </c>
      <c r="CJ50" s="100">
        <v>10</v>
      </c>
      <c r="CK50" s="100">
        <v>2820</v>
      </c>
      <c r="CL50" s="100">
        <v>12</v>
      </c>
      <c r="CM50" s="100">
        <v>3384</v>
      </c>
      <c r="CN50" s="100">
        <v>9</v>
      </c>
      <c r="CO50" s="100">
        <v>2538</v>
      </c>
      <c r="CP50" s="100">
        <v>11</v>
      </c>
      <c r="CQ50" s="100">
        <v>3102</v>
      </c>
      <c r="CR50" s="100">
        <v>8</v>
      </c>
      <c r="CS50" s="100">
        <v>2256</v>
      </c>
      <c r="CT50" s="100">
        <v>11</v>
      </c>
      <c r="CU50" s="100">
        <v>3102</v>
      </c>
    </row>
    <row r="51" spans="2:99">
      <c r="C51" s="99" t="s">
        <v>217</v>
      </c>
      <c r="D51" s="100">
        <v>8</v>
      </c>
      <c r="E51" s="100">
        <v>6835.2</v>
      </c>
      <c r="F51" s="100">
        <v>12</v>
      </c>
      <c r="G51" s="100">
        <v>10252.799999999999</v>
      </c>
      <c r="H51" s="100">
        <v>7</v>
      </c>
      <c r="I51" s="100">
        <v>5980.8</v>
      </c>
      <c r="J51" s="100">
        <v>7</v>
      </c>
      <c r="K51" s="100">
        <v>5980.8</v>
      </c>
      <c r="L51" s="100">
        <v>12</v>
      </c>
      <c r="M51" s="100">
        <v>10252.799999999999</v>
      </c>
      <c r="N51" s="100">
        <v>10</v>
      </c>
      <c r="O51" s="100">
        <v>8544</v>
      </c>
      <c r="P51" s="100">
        <v>10</v>
      </c>
      <c r="Q51" s="100">
        <v>8544</v>
      </c>
      <c r="R51" s="100">
        <v>10</v>
      </c>
      <c r="S51" s="100">
        <v>8544</v>
      </c>
      <c r="T51" s="100">
        <v>10</v>
      </c>
      <c r="U51" s="100">
        <v>8544</v>
      </c>
      <c r="V51" s="100">
        <v>9</v>
      </c>
      <c r="W51" s="100">
        <v>7689.5999999999995</v>
      </c>
      <c r="X51" s="100">
        <v>8</v>
      </c>
      <c r="Y51" s="100">
        <v>6835.2</v>
      </c>
      <c r="Z51" s="100">
        <v>7</v>
      </c>
      <c r="AA51" s="100">
        <v>5980.8</v>
      </c>
      <c r="AB51" s="100">
        <v>7</v>
      </c>
      <c r="AC51" s="100">
        <v>5980.8</v>
      </c>
      <c r="AD51" s="100">
        <v>12</v>
      </c>
      <c r="AE51" s="100">
        <v>10252.799999999999</v>
      </c>
      <c r="AF51" s="100">
        <v>9</v>
      </c>
      <c r="AG51" s="100">
        <v>7689.5999999999995</v>
      </c>
      <c r="AH51" s="100">
        <v>7</v>
      </c>
      <c r="AI51" s="100">
        <v>5980.8</v>
      </c>
      <c r="AJ51" s="100">
        <v>6</v>
      </c>
      <c r="AK51" s="100">
        <v>5126.3999999999996</v>
      </c>
      <c r="AL51" s="100">
        <v>10</v>
      </c>
      <c r="AM51" s="100">
        <v>8544</v>
      </c>
      <c r="AN51" s="100">
        <v>6</v>
      </c>
      <c r="AO51" s="100">
        <v>5126.3999999999996</v>
      </c>
      <c r="AP51" s="100">
        <v>12</v>
      </c>
      <c r="AQ51" s="100">
        <v>10252.799999999999</v>
      </c>
      <c r="AR51" s="100">
        <v>8</v>
      </c>
      <c r="AS51" s="100">
        <v>6835.2</v>
      </c>
      <c r="AT51" s="100">
        <v>9</v>
      </c>
      <c r="AU51" s="100">
        <v>7689.5999999999995</v>
      </c>
      <c r="AV51" s="100">
        <v>10</v>
      </c>
      <c r="AW51" s="100">
        <v>8544</v>
      </c>
      <c r="AX51" s="100">
        <v>11</v>
      </c>
      <c r="AY51" s="100">
        <v>9398.4</v>
      </c>
      <c r="AZ51" s="100">
        <v>10</v>
      </c>
      <c r="BA51" s="100">
        <v>8544</v>
      </c>
      <c r="BB51" s="100">
        <v>7</v>
      </c>
      <c r="BC51" s="100">
        <v>5980.8</v>
      </c>
      <c r="BD51" s="100">
        <v>9</v>
      </c>
      <c r="BE51" s="100">
        <v>7689.5999999999995</v>
      </c>
      <c r="BF51" s="100">
        <v>7</v>
      </c>
      <c r="BG51" s="100">
        <v>5980.8</v>
      </c>
      <c r="BH51" s="100">
        <v>11</v>
      </c>
      <c r="BI51" s="100">
        <v>9398.4</v>
      </c>
      <c r="BJ51" s="100">
        <v>6</v>
      </c>
      <c r="BK51" s="100">
        <v>5126.3999999999996</v>
      </c>
      <c r="BL51" s="100">
        <v>11</v>
      </c>
      <c r="BM51" s="100">
        <v>9398.4</v>
      </c>
      <c r="BN51" s="100">
        <v>8</v>
      </c>
      <c r="BO51" s="100">
        <v>6835.2</v>
      </c>
      <c r="BP51" s="100">
        <v>9</v>
      </c>
      <c r="BQ51" s="100">
        <v>7689.5999999999995</v>
      </c>
      <c r="BR51" s="100">
        <v>8</v>
      </c>
      <c r="BS51" s="100">
        <v>6835.2</v>
      </c>
      <c r="BT51" s="100">
        <v>8</v>
      </c>
      <c r="BU51" s="100">
        <v>6835.2</v>
      </c>
      <c r="BV51" s="100">
        <v>11</v>
      </c>
      <c r="BW51" s="100">
        <v>9398.4</v>
      </c>
      <c r="BX51" s="100">
        <v>11</v>
      </c>
      <c r="BY51" s="100">
        <v>9398.4</v>
      </c>
      <c r="BZ51" s="100">
        <v>8</v>
      </c>
      <c r="CA51" s="100">
        <v>6835.2</v>
      </c>
      <c r="CB51" s="100">
        <v>10</v>
      </c>
      <c r="CC51" s="100">
        <v>8544</v>
      </c>
      <c r="CD51" s="100">
        <v>11</v>
      </c>
      <c r="CE51" s="100">
        <v>9398.4</v>
      </c>
      <c r="CF51" s="100">
        <v>8</v>
      </c>
      <c r="CG51" s="100">
        <v>6835.2</v>
      </c>
      <c r="CH51" s="100">
        <v>10</v>
      </c>
      <c r="CI51" s="100">
        <v>8544</v>
      </c>
      <c r="CJ51" s="100">
        <v>8</v>
      </c>
      <c r="CK51" s="100">
        <v>6835.2</v>
      </c>
      <c r="CL51" s="100">
        <v>10</v>
      </c>
      <c r="CM51" s="100">
        <v>8544</v>
      </c>
      <c r="CN51" s="100">
        <v>8</v>
      </c>
      <c r="CO51" s="100">
        <v>6835.2</v>
      </c>
      <c r="CP51" s="100">
        <v>9</v>
      </c>
      <c r="CQ51" s="100">
        <v>7689.5999999999995</v>
      </c>
      <c r="CR51" s="100">
        <v>8</v>
      </c>
      <c r="CS51" s="100">
        <v>6835.2</v>
      </c>
      <c r="CT51" s="100">
        <v>9</v>
      </c>
      <c r="CU51" s="100">
        <v>7689.5999999999995</v>
      </c>
    </row>
    <row r="52" spans="2:99">
      <c r="C52" s="99" t="s">
        <v>218</v>
      </c>
      <c r="D52" s="100">
        <v>7</v>
      </c>
      <c r="E52" s="100">
        <v>3780</v>
      </c>
      <c r="F52" s="100">
        <v>13</v>
      </c>
      <c r="G52" s="100">
        <v>7020</v>
      </c>
      <c r="H52" s="100">
        <v>7</v>
      </c>
      <c r="I52" s="100">
        <v>3780</v>
      </c>
      <c r="J52" s="100">
        <v>8</v>
      </c>
      <c r="K52" s="100">
        <v>4320</v>
      </c>
      <c r="L52" s="100">
        <v>13</v>
      </c>
      <c r="M52" s="100">
        <v>7020</v>
      </c>
      <c r="N52" s="100">
        <v>11</v>
      </c>
      <c r="O52" s="100">
        <v>5940</v>
      </c>
      <c r="P52" s="100">
        <v>9</v>
      </c>
      <c r="Q52" s="100">
        <v>4860</v>
      </c>
      <c r="R52" s="100">
        <v>11</v>
      </c>
      <c r="S52" s="100">
        <v>5940</v>
      </c>
      <c r="T52" s="100">
        <v>10</v>
      </c>
      <c r="U52" s="100">
        <v>5400</v>
      </c>
      <c r="V52" s="100">
        <v>9</v>
      </c>
      <c r="W52" s="100">
        <v>4860</v>
      </c>
      <c r="X52" s="100">
        <v>8</v>
      </c>
      <c r="Y52" s="100">
        <v>4320</v>
      </c>
      <c r="Z52" s="100">
        <v>7</v>
      </c>
      <c r="AA52" s="100">
        <v>3780</v>
      </c>
      <c r="AB52" s="100">
        <v>9</v>
      </c>
      <c r="AC52" s="100">
        <v>4860</v>
      </c>
      <c r="AD52" s="100">
        <v>13</v>
      </c>
      <c r="AE52" s="100">
        <v>7020</v>
      </c>
      <c r="AF52" s="100">
        <v>10</v>
      </c>
      <c r="AG52" s="100">
        <v>5400</v>
      </c>
      <c r="AH52" s="100">
        <v>7</v>
      </c>
      <c r="AI52" s="100">
        <v>3780</v>
      </c>
      <c r="AJ52" s="100">
        <v>7</v>
      </c>
      <c r="AK52" s="100">
        <v>3780</v>
      </c>
      <c r="AL52" s="100">
        <v>12</v>
      </c>
      <c r="AM52" s="100">
        <v>6480</v>
      </c>
      <c r="AN52" s="100">
        <v>6</v>
      </c>
      <c r="AO52" s="100">
        <v>3240</v>
      </c>
      <c r="AP52" s="100">
        <v>12</v>
      </c>
      <c r="AQ52" s="100">
        <v>6480</v>
      </c>
      <c r="AR52" s="100">
        <v>7</v>
      </c>
      <c r="AS52" s="100">
        <v>3780</v>
      </c>
      <c r="AT52" s="100">
        <v>10</v>
      </c>
      <c r="AU52" s="100">
        <v>5400</v>
      </c>
      <c r="AV52" s="100">
        <v>12</v>
      </c>
      <c r="AW52" s="100">
        <v>6480</v>
      </c>
      <c r="AX52" s="100">
        <v>11</v>
      </c>
      <c r="AY52" s="100">
        <v>5940</v>
      </c>
      <c r="AZ52" s="100">
        <v>11</v>
      </c>
      <c r="BA52" s="100">
        <v>5940</v>
      </c>
      <c r="BB52" s="100">
        <v>7</v>
      </c>
      <c r="BC52" s="100">
        <v>3780</v>
      </c>
      <c r="BD52" s="100">
        <v>10</v>
      </c>
      <c r="BE52" s="100">
        <v>5400</v>
      </c>
      <c r="BF52" s="100">
        <v>8</v>
      </c>
      <c r="BG52" s="100">
        <v>4320</v>
      </c>
      <c r="BH52" s="100">
        <v>10</v>
      </c>
      <c r="BI52" s="100">
        <v>5400</v>
      </c>
      <c r="BJ52" s="100">
        <v>6</v>
      </c>
      <c r="BK52" s="100">
        <v>3240</v>
      </c>
      <c r="BL52" s="100">
        <v>12</v>
      </c>
      <c r="BM52" s="100">
        <v>6480</v>
      </c>
      <c r="BN52" s="100">
        <v>8</v>
      </c>
      <c r="BO52" s="100">
        <v>4320</v>
      </c>
      <c r="BP52" s="100">
        <v>10</v>
      </c>
      <c r="BQ52" s="100">
        <v>5400</v>
      </c>
      <c r="BR52" s="100">
        <v>10</v>
      </c>
      <c r="BS52" s="100">
        <v>5400</v>
      </c>
      <c r="BT52" s="100">
        <v>8</v>
      </c>
      <c r="BU52" s="100">
        <v>4320</v>
      </c>
      <c r="BV52" s="100">
        <v>11</v>
      </c>
      <c r="BW52" s="100">
        <v>5940</v>
      </c>
      <c r="BX52" s="100">
        <v>10</v>
      </c>
      <c r="BY52" s="100">
        <v>5400</v>
      </c>
      <c r="BZ52" s="100">
        <v>9</v>
      </c>
      <c r="CA52" s="100">
        <v>4860</v>
      </c>
      <c r="CB52" s="100">
        <v>9</v>
      </c>
      <c r="CC52" s="100">
        <v>4860</v>
      </c>
      <c r="CD52" s="100">
        <v>12</v>
      </c>
      <c r="CE52" s="100">
        <v>6480</v>
      </c>
      <c r="CF52" s="100">
        <v>8</v>
      </c>
      <c r="CG52" s="100">
        <v>4320</v>
      </c>
      <c r="CH52" s="100">
        <v>12</v>
      </c>
      <c r="CI52" s="100">
        <v>6480</v>
      </c>
      <c r="CJ52" s="100">
        <v>10</v>
      </c>
      <c r="CK52" s="100">
        <v>5400</v>
      </c>
      <c r="CL52" s="100">
        <v>12</v>
      </c>
      <c r="CM52" s="100">
        <v>6480</v>
      </c>
      <c r="CN52" s="100">
        <v>9</v>
      </c>
      <c r="CO52" s="100">
        <v>4860</v>
      </c>
      <c r="CP52" s="100">
        <v>10</v>
      </c>
      <c r="CQ52" s="100">
        <v>5400</v>
      </c>
      <c r="CR52" s="100">
        <v>7</v>
      </c>
      <c r="CS52" s="100">
        <v>3780</v>
      </c>
      <c r="CT52" s="100">
        <v>9</v>
      </c>
      <c r="CU52" s="100">
        <v>4860</v>
      </c>
    </row>
    <row r="53" spans="2:99">
      <c r="C53" s="99" t="s">
        <v>219</v>
      </c>
      <c r="D53" s="100">
        <v>8</v>
      </c>
      <c r="E53" s="100">
        <v>3254.4</v>
      </c>
      <c r="F53" s="100">
        <v>12</v>
      </c>
      <c r="G53" s="100">
        <v>4881.6000000000004</v>
      </c>
      <c r="H53" s="100">
        <v>8</v>
      </c>
      <c r="I53" s="100">
        <v>3254.4</v>
      </c>
      <c r="J53" s="100">
        <v>8</v>
      </c>
      <c r="K53" s="100">
        <v>3254.4</v>
      </c>
      <c r="L53" s="100">
        <v>13</v>
      </c>
      <c r="M53" s="100">
        <v>5288.4000000000005</v>
      </c>
      <c r="N53" s="100">
        <v>11</v>
      </c>
      <c r="O53" s="100">
        <v>4474.8</v>
      </c>
      <c r="P53" s="100">
        <v>9</v>
      </c>
      <c r="Q53" s="100">
        <v>3661.2000000000003</v>
      </c>
      <c r="R53" s="100">
        <v>12</v>
      </c>
      <c r="S53" s="100">
        <v>4881.6000000000004</v>
      </c>
      <c r="T53" s="100">
        <v>9</v>
      </c>
      <c r="U53" s="100">
        <v>3661.2000000000003</v>
      </c>
      <c r="V53" s="100">
        <v>8</v>
      </c>
      <c r="W53" s="100">
        <v>3254.4</v>
      </c>
      <c r="X53" s="100">
        <v>8</v>
      </c>
      <c r="Y53" s="100">
        <v>3254.4</v>
      </c>
      <c r="Z53" s="100">
        <v>8</v>
      </c>
      <c r="AA53" s="100">
        <v>3254.4</v>
      </c>
      <c r="AB53" s="100">
        <v>9</v>
      </c>
      <c r="AC53" s="100">
        <v>3661.2000000000003</v>
      </c>
      <c r="AD53" s="100">
        <v>11</v>
      </c>
      <c r="AE53" s="100">
        <v>4474.8</v>
      </c>
      <c r="AF53" s="100">
        <v>10</v>
      </c>
      <c r="AG53" s="100">
        <v>4068</v>
      </c>
      <c r="AH53" s="100">
        <v>7</v>
      </c>
      <c r="AI53" s="100">
        <v>2847.6</v>
      </c>
      <c r="AJ53" s="100">
        <v>6</v>
      </c>
      <c r="AK53" s="100">
        <v>2440.8000000000002</v>
      </c>
      <c r="AL53" s="100">
        <v>10</v>
      </c>
      <c r="AM53" s="100">
        <v>4068</v>
      </c>
      <c r="AN53" s="100">
        <v>7</v>
      </c>
      <c r="AO53" s="100">
        <v>2847.6</v>
      </c>
      <c r="AP53" s="100">
        <v>11</v>
      </c>
      <c r="AQ53" s="100">
        <v>4474.8</v>
      </c>
      <c r="AR53" s="100">
        <v>8</v>
      </c>
      <c r="AS53" s="100">
        <v>3254.4</v>
      </c>
      <c r="AT53" s="100">
        <v>11</v>
      </c>
      <c r="AU53" s="100">
        <v>4474.8</v>
      </c>
      <c r="AV53" s="100">
        <v>11</v>
      </c>
      <c r="AW53" s="100">
        <v>4474.8</v>
      </c>
      <c r="AX53" s="100">
        <v>12</v>
      </c>
      <c r="AY53" s="100">
        <v>4881.6000000000004</v>
      </c>
      <c r="AZ53" s="100">
        <v>11</v>
      </c>
      <c r="BA53" s="100">
        <v>4474.8</v>
      </c>
      <c r="BB53" s="100">
        <v>7</v>
      </c>
      <c r="BC53" s="100">
        <v>2847.6</v>
      </c>
      <c r="BD53" s="100">
        <v>11</v>
      </c>
      <c r="BE53" s="100">
        <v>4474.8</v>
      </c>
      <c r="BF53" s="100">
        <v>7</v>
      </c>
      <c r="BG53" s="100">
        <v>2847.6</v>
      </c>
      <c r="BH53" s="100">
        <v>11</v>
      </c>
      <c r="BI53" s="100">
        <v>4474.8</v>
      </c>
      <c r="BJ53" s="100">
        <v>6</v>
      </c>
      <c r="BK53" s="100">
        <v>2440.8000000000002</v>
      </c>
      <c r="BL53" s="100">
        <v>10</v>
      </c>
      <c r="BM53" s="100">
        <v>4068</v>
      </c>
      <c r="BN53" s="100">
        <v>8</v>
      </c>
      <c r="BO53" s="100">
        <v>3254.4</v>
      </c>
      <c r="BP53" s="100">
        <v>10</v>
      </c>
      <c r="BQ53" s="100">
        <v>4068</v>
      </c>
      <c r="BR53" s="100">
        <v>9</v>
      </c>
      <c r="BS53" s="100">
        <v>3661.2000000000003</v>
      </c>
      <c r="BT53" s="100">
        <v>8</v>
      </c>
      <c r="BU53" s="100">
        <v>3254.4</v>
      </c>
      <c r="BV53" s="100">
        <v>12</v>
      </c>
      <c r="BW53" s="100">
        <v>4881.6000000000004</v>
      </c>
      <c r="BX53" s="100">
        <v>11</v>
      </c>
      <c r="BY53" s="100">
        <v>4474.8</v>
      </c>
      <c r="BZ53" s="100">
        <v>10</v>
      </c>
      <c r="CA53" s="100">
        <v>4068</v>
      </c>
      <c r="CB53" s="100">
        <v>10</v>
      </c>
      <c r="CC53" s="100">
        <v>4068</v>
      </c>
      <c r="CD53" s="100">
        <v>11</v>
      </c>
      <c r="CE53" s="100">
        <v>4474.8</v>
      </c>
      <c r="CF53" s="100">
        <v>7</v>
      </c>
      <c r="CG53" s="100">
        <v>2847.6</v>
      </c>
      <c r="CH53" s="100">
        <v>11</v>
      </c>
      <c r="CI53" s="100">
        <v>4474.8</v>
      </c>
      <c r="CJ53" s="100">
        <v>9</v>
      </c>
      <c r="CK53" s="100">
        <v>3661.2000000000003</v>
      </c>
      <c r="CL53" s="100">
        <v>13</v>
      </c>
      <c r="CM53" s="100">
        <v>5288.4000000000005</v>
      </c>
      <c r="CN53" s="100">
        <v>9</v>
      </c>
      <c r="CO53" s="100">
        <v>3661.2000000000003</v>
      </c>
      <c r="CP53" s="100">
        <v>10</v>
      </c>
      <c r="CQ53" s="100">
        <v>4068</v>
      </c>
      <c r="CR53" s="100">
        <v>9</v>
      </c>
      <c r="CS53" s="100">
        <v>3661.2000000000003</v>
      </c>
      <c r="CT53" s="100">
        <v>10</v>
      </c>
      <c r="CU53" s="100">
        <v>4068</v>
      </c>
    </row>
    <row r="54" spans="2:99">
      <c r="C54" s="99" t="s">
        <v>220</v>
      </c>
      <c r="D54" s="100">
        <v>9</v>
      </c>
      <c r="E54" s="100">
        <v>3013.2000000000003</v>
      </c>
      <c r="F54" s="100">
        <v>12</v>
      </c>
      <c r="G54" s="100">
        <v>4017.6000000000004</v>
      </c>
      <c r="H54" s="100">
        <v>8</v>
      </c>
      <c r="I54" s="100">
        <v>2678.4</v>
      </c>
      <c r="J54" s="100">
        <v>9</v>
      </c>
      <c r="K54" s="100">
        <v>3013.2000000000003</v>
      </c>
      <c r="L54" s="100">
        <v>12</v>
      </c>
      <c r="M54" s="100">
        <v>4017.6000000000004</v>
      </c>
      <c r="N54" s="100">
        <v>11</v>
      </c>
      <c r="O54" s="100">
        <v>3682.8</v>
      </c>
      <c r="P54" s="100">
        <v>10</v>
      </c>
      <c r="Q54" s="100">
        <v>3348</v>
      </c>
      <c r="R54" s="100">
        <v>11</v>
      </c>
      <c r="S54" s="100">
        <v>3682.8</v>
      </c>
      <c r="T54" s="100">
        <v>10</v>
      </c>
      <c r="U54" s="100">
        <v>3348</v>
      </c>
      <c r="V54" s="100">
        <v>9</v>
      </c>
      <c r="W54" s="100">
        <v>3013.2000000000003</v>
      </c>
      <c r="X54" s="100">
        <v>9</v>
      </c>
      <c r="Y54" s="100">
        <v>3013.2000000000003</v>
      </c>
      <c r="Z54" s="100">
        <v>7</v>
      </c>
      <c r="AA54" s="100">
        <v>2343.6</v>
      </c>
      <c r="AB54" s="100">
        <v>8</v>
      </c>
      <c r="AC54" s="100">
        <v>2678.4</v>
      </c>
      <c r="AD54" s="100">
        <v>13</v>
      </c>
      <c r="AE54" s="100">
        <v>4352.4000000000005</v>
      </c>
      <c r="AF54" s="100">
        <v>10</v>
      </c>
      <c r="AG54" s="100">
        <v>3348</v>
      </c>
      <c r="AH54" s="100">
        <v>8</v>
      </c>
      <c r="AI54" s="100">
        <v>2678.4</v>
      </c>
      <c r="AJ54" s="100">
        <v>7</v>
      </c>
      <c r="AK54" s="100">
        <v>2343.6</v>
      </c>
      <c r="AL54" s="100">
        <v>11</v>
      </c>
      <c r="AM54" s="100">
        <v>3682.8</v>
      </c>
      <c r="AN54" s="100">
        <v>7</v>
      </c>
      <c r="AO54" s="100">
        <v>2343.6</v>
      </c>
      <c r="AP54" s="100">
        <v>11</v>
      </c>
      <c r="AQ54" s="100">
        <v>3682.8</v>
      </c>
      <c r="AR54" s="100">
        <v>7</v>
      </c>
      <c r="AS54" s="100">
        <v>2343.6</v>
      </c>
      <c r="AT54" s="100">
        <v>10</v>
      </c>
      <c r="AU54" s="100">
        <v>3348</v>
      </c>
      <c r="AV54" s="100">
        <v>12</v>
      </c>
      <c r="AW54" s="100">
        <v>4017.6000000000004</v>
      </c>
      <c r="AX54" s="100">
        <v>11</v>
      </c>
      <c r="AY54" s="100">
        <v>3682.8</v>
      </c>
      <c r="AZ54" s="100">
        <v>12</v>
      </c>
      <c r="BA54" s="100">
        <v>4017.6000000000004</v>
      </c>
      <c r="BB54" s="100">
        <v>7</v>
      </c>
      <c r="BC54" s="100">
        <v>2343.6</v>
      </c>
      <c r="BD54" s="100">
        <v>11</v>
      </c>
      <c r="BE54" s="100">
        <v>3682.8</v>
      </c>
      <c r="BF54" s="100">
        <v>7</v>
      </c>
      <c r="BG54" s="100">
        <v>2343.6</v>
      </c>
      <c r="BH54" s="100">
        <v>10</v>
      </c>
      <c r="BI54" s="100">
        <v>3348</v>
      </c>
      <c r="BJ54" s="100">
        <v>6</v>
      </c>
      <c r="BK54" s="100">
        <v>2008.8000000000002</v>
      </c>
      <c r="BL54" s="100">
        <v>11</v>
      </c>
      <c r="BM54" s="100">
        <v>3682.8</v>
      </c>
      <c r="BN54" s="100">
        <v>9</v>
      </c>
      <c r="BO54" s="100">
        <v>3013.2000000000003</v>
      </c>
      <c r="BP54" s="100">
        <v>11</v>
      </c>
      <c r="BQ54" s="100">
        <v>3682.8</v>
      </c>
      <c r="BR54" s="100">
        <v>10</v>
      </c>
      <c r="BS54" s="100">
        <v>3348</v>
      </c>
      <c r="BT54" s="100">
        <v>8</v>
      </c>
      <c r="BU54" s="100">
        <v>2678.4</v>
      </c>
      <c r="BV54" s="100">
        <v>11</v>
      </c>
      <c r="BW54" s="100">
        <v>3682.8</v>
      </c>
      <c r="BX54" s="100">
        <v>10</v>
      </c>
      <c r="BY54" s="100">
        <v>3348</v>
      </c>
      <c r="BZ54" s="100">
        <v>9</v>
      </c>
      <c r="CA54" s="100">
        <v>3013.2000000000003</v>
      </c>
      <c r="CB54" s="100">
        <v>9</v>
      </c>
      <c r="CC54" s="100">
        <v>3013.2000000000003</v>
      </c>
      <c r="CD54" s="100">
        <v>12</v>
      </c>
      <c r="CE54" s="100">
        <v>4017.6000000000004</v>
      </c>
      <c r="CF54" s="100">
        <v>9</v>
      </c>
      <c r="CG54" s="100">
        <v>3013.2000000000003</v>
      </c>
      <c r="CH54" s="100">
        <v>11</v>
      </c>
      <c r="CI54" s="100">
        <v>3682.8</v>
      </c>
      <c r="CJ54" s="100">
        <v>10</v>
      </c>
      <c r="CK54" s="100">
        <v>3348</v>
      </c>
      <c r="CL54" s="100">
        <v>11</v>
      </c>
      <c r="CM54" s="100">
        <v>3682.8</v>
      </c>
      <c r="CN54" s="100">
        <v>10</v>
      </c>
      <c r="CO54" s="100">
        <v>3348</v>
      </c>
      <c r="CP54" s="100">
        <v>10</v>
      </c>
      <c r="CQ54" s="100">
        <v>3348</v>
      </c>
      <c r="CR54" s="100">
        <v>8</v>
      </c>
      <c r="CS54" s="100">
        <v>2678.4</v>
      </c>
      <c r="CT54" s="100">
        <v>10</v>
      </c>
      <c r="CU54" s="100">
        <v>3348</v>
      </c>
    </row>
    <row r="55" spans="2:99">
      <c r="C55" s="99" t="s">
        <v>221</v>
      </c>
      <c r="D55" s="100">
        <v>8</v>
      </c>
      <c r="E55" s="100">
        <v>5308.8</v>
      </c>
      <c r="F55" s="100">
        <v>12</v>
      </c>
      <c r="G55" s="100">
        <v>7963.2000000000007</v>
      </c>
      <c r="H55" s="100">
        <v>7</v>
      </c>
      <c r="I55" s="100">
        <v>4645.2</v>
      </c>
      <c r="J55" s="100">
        <v>9</v>
      </c>
      <c r="K55" s="100">
        <v>5972.4000000000005</v>
      </c>
      <c r="L55" s="100">
        <v>11</v>
      </c>
      <c r="M55" s="100">
        <v>7299.6</v>
      </c>
      <c r="N55" s="100">
        <v>10</v>
      </c>
      <c r="O55" s="100">
        <v>6636</v>
      </c>
      <c r="P55" s="100">
        <v>10</v>
      </c>
      <c r="Q55" s="100">
        <v>6636</v>
      </c>
      <c r="R55" s="100">
        <v>10</v>
      </c>
      <c r="S55" s="100">
        <v>6636</v>
      </c>
      <c r="T55" s="100">
        <v>11</v>
      </c>
      <c r="U55" s="100">
        <v>7299.6</v>
      </c>
      <c r="V55" s="100">
        <v>9</v>
      </c>
      <c r="W55" s="100">
        <v>5972.4000000000005</v>
      </c>
      <c r="X55" s="100">
        <v>8</v>
      </c>
      <c r="Y55" s="100">
        <v>5308.8</v>
      </c>
      <c r="Z55" s="100">
        <v>6</v>
      </c>
      <c r="AA55" s="100">
        <v>3981.6000000000004</v>
      </c>
      <c r="AB55" s="100">
        <v>8</v>
      </c>
      <c r="AC55" s="100">
        <v>5308.8</v>
      </c>
      <c r="AD55" s="100">
        <v>11</v>
      </c>
      <c r="AE55" s="100">
        <v>7299.6</v>
      </c>
      <c r="AF55" s="100">
        <v>11</v>
      </c>
      <c r="AG55" s="100">
        <v>7299.6</v>
      </c>
      <c r="AH55" s="100">
        <v>8</v>
      </c>
      <c r="AI55" s="100">
        <v>5308.8</v>
      </c>
      <c r="AJ55" s="100">
        <v>7</v>
      </c>
      <c r="AK55" s="100">
        <v>4645.2</v>
      </c>
      <c r="AL55" s="100">
        <v>11</v>
      </c>
      <c r="AM55" s="100">
        <v>7299.6</v>
      </c>
      <c r="AN55" s="100">
        <v>7</v>
      </c>
      <c r="AO55" s="100">
        <v>4645.2</v>
      </c>
      <c r="AP55" s="100">
        <v>10</v>
      </c>
      <c r="AQ55" s="100">
        <v>6636</v>
      </c>
      <c r="AR55" s="100">
        <v>7</v>
      </c>
      <c r="AS55" s="100">
        <v>4645.2</v>
      </c>
      <c r="AT55" s="100">
        <v>9</v>
      </c>
      <c r="AU55" s="100">
        <v>5972.4000000000005</v>
      </c>
      <c r="AV55" s="100">
        <v>13</v>
      </c>
      <c r="AW55" s="100">
        <v>8626.8000000000011</v>
      </c>
      <c r="AX55" s="100">
        <v>12</v>
      </c>
      <c r="AY55" s="100">
        <v>7963.2000000000007</v>
      </c>
      <c r="AZ55" s="100">
        <v>11</v>
      </c>
      <c r="BA55" s="100">
        <v>7299.6</v>
      </c>
      <c r="BB55" s="100">
        <v>6</v>
      </c>
      <c r="BC55" s="100">
        <v>3981.6000000000004</v>
      </c>
      <c r="BD55" s="100">
        <v>10</v>
      </c>
      <c r="BE55" s="100">
        <v>6636</v>
      </c>
      <c r="BF55" s="100">
        <v>7</v>
      </c>
      <c r="BG55" s="100">
        <v>4645.2</v>
      </c>
      <c r="BH55" s="100">
        <v>10</v>
      </c>
      <c r="BI55" s="100">
        <v>6636</v>
      </c>
      <c r="BJ55" s="100">
        <v>6</v>
      </c>
      <c r="BK55" s="100">
        <v>3981.6000000000004</v>
      </c>
      <c r="BL55" s="100">
        <v>10</v>
      </c>
      <c r="BM55" s="100">
        <v>6636</v>
      </c>
      <c r="BN55" s="100">
        <v>8</v>
      </c>
      <c r="BO55" s="100">
        <v>5308.8</v>
      </c>
      <c r="BP55" s="100">
        <v>9</v>
      </c>
      <c r="BQ55" s="100">
        <v>5972.4000000000005</v>
      </c>
      <c r="BR55" s="100">
        <v>8</v>
      </c>
      <c r="BS55" s="100">
        <v>5308.8</v>
      </c>
      <c r="BT55" s="100">
        <v>8</v>
      </c>
      <c r="BU55" s="100">
        <v>5308.8</v>
      </c>
      <c r="BV55" s="100">
        <v>11</v>
      </c>
      <c r="BW55" s="100">
        <v>7299.6</v>
      </c>
      <c r="BX55" s="100">
        <v>11</v>
      </c>
      <c r="BY55" s="100">
        <v>7299.6</v>
      </c>
      <c r="BZ55" s="100">
        <v>10</v>
      </c>
      <c r="CA55" s="100">
        <v>6636</v>
      </c>
      <c r="CB55" s="100">
        <v>9</v>
      </c>
      <c r="CC55" s="100">
        <v>5972.4000000000005</v>
      </c>
      <c r="CD55" s="100">
        <v>11</v>
      </c>
      <c r="CE55" s="100">
        <v>7299.6</v>
      </c>
      <c r="CF55" s="100">
        <v>8</v>
      </c>
      <c r="CG55" s="100">
        <v>5308.8</v>
      </c>
      <c r="CH55" s="100">
        <v>11</v>
      </c>
      <c r="CI55" s="100">
        <v>7299.6</v>
      </c>
      <c r="CJ55" s="100">
        <v>10</v>
      </c>
      <c r="CK55" s="100">
        <v>6636</v>
      </c>
      <c r="CL55" s="100">
        <v>11</v>
      </c>
      <c r="CM55" s="100">
        <v>7299.6</v>
      </c>
      <c r="CN55" s="100">
        <v>9</v>
      </c>
      <c r="CO55" s="100">
        <v>5972.4000000000005</v>
      </c>
      <c r="CP55" s="100">
        <v>9</v>
      </c>
      <c r="CQ55" s="100">
        <v>5972.4000000000005</v>
      </c>
      <c r="CR55" s="100">
        <v>7</v>
      </c>
      <c r="CS55" s="100">
        <v>4645.2</v>
      </c>
      <c r="CT55" s="100">
        <v>10</v>
      </c>
      <c r="CU55" s="100">
        <v>6636</v>
      </c>
    </row>
    <row r="56" spans="2:99">
      <c r="C56" s="99" t="s">
        <v>222</v>
      </c>
      <c r="D56" s="100">
        <v>8.0808139662830758</v>
      </c>
      <c r="E56" s="100">
        <v>9299.400712398563</v>
      </c>
      <c r="F56" s="100">
        <v>12.506192651352414</v>
      </c>
      <c r="G56" s="100">
        <v>14392.126503176358</v>
      </c>
      <c r="H56" s="100">
        <v>6.7270256273179854</v>
      </c>
      <c r="I56" s="100">
        <v>7741.4610919175375</v>
      </c>
      <c r="J56" s="100">
        <v>8.4266011949325463</v>
      </c>
      <c r="K56" s="100">
        <v>9697.3326551283735</v>
      </c>
      <c r="L56" s="100">
        <v>11.572776822091445</v>
      </c>
      <c r="M56" s="100">
        <v>13317.951566862834</v>
      </c>
      <c r="N56" s="100">
        <v>9.0489436943407071</v>
      </c>
      <c r="O56" s="100">
        <v>10413.524403447285</v>
      </c>
      <c r="P56" s="100">
        <v>9.4672796647275916</v>
      </c>
      <c r="Q56" s="100">
        <v>10894.945438168512</v>
      </c>
      <c r="R56" s="100">
        <v>10.679405041057521</v>
      </c>
      <c r="S56" s="100">
        <v>12289.859321248994</v>
      </c>
      <c r="T56" s="100">
        <v>10.614293272443751</v>
      </c>
      <c r="U56" s="100">
        <v>12214.928697928268</v>
      </c>
      <c r="V56" s="100">
        <v>8.0552129032003528</v>
      </c>
      <c r="W56" s="100">
        <v>9269.9390090029665</v>
      </c>
      <c r="X56" s="100">
        <v>8.7062056819608653</v>
      </c>
      <c r="Y56" s="100">
        <v>10019.101498800563</v>
      </c>
      <c r="Z56" s="100">
        <v>6</v>
      </c>
      <c r="AA56" s="100">
        <v>6904.7999999999993</v>
      </c>
      <c r="AB56" s="100">
        <v>8.5737885748925837</v>
      </c>
      <c r="AC56" s="100">
        <v>9866.715891986385</v>
      </c>
      <c r="AD56" s="100">
        <v>11.585945066341683</v>
      </c>
      <c r="AE56" s="100">
        <v>13333.105582346008</v>
      </c>
      <c r="AF56" s="100">
        <v>10.649392877102068</v>
      </c>
      <c r="AG56" s="100">
        <v>12255.321322969059</v>
      </c>
      <c r="AH56" s="100">
        <v>7.6811866186876951</v>
      </c>
      <c r="AI56" s="100">
        <v>8839.5095607857984</v>
      </c>
      <c r="AJ56" s="100">
        <v>7.8025123966942154</v>
      </c>
      <c r="AK56" s="100">
        <v>8979.1312661157026</v>
      </c>
      <c r="AL56" s="100">
        <v>11.655075555555555</v>
      </c>
      <c r="AM56" s="100">
        <v>13412.660949333333</v>
      </c>
      <c r="AN56" s="100">
        <v>6.7128287303233103</v>
      </c>
      <c r="AO56" s="100">
        <v>7725.1233028560655</v>
      </c>
      <c r="AP56" s="100">
        <v>11</v>
      </c>
      <c r="AQ56" s="100">
        <v>12658.8</v>
      </c>
      <c r="AR56" s="100">
        <v>7</v>
      </c>
      <c r="AS56" s="100">
        <v>8055.5999999999995</v>
      </c>
      <c r="AT56" s="100">
        <v>10.46640704392337</v>
      </c>
      <c r="AU56" s="100">
        <v>12044.741226147014</v>
      </c>
      <c r="AV56" s="100">
        <v>11.540353954081633</v>
      </c>
      <c r="AW56" s="100">
        <v>13280.639330357142</v>
      </c>
      <c r="AX56" s="100">
        <v>10.918135929186494</v>
      </c>
      <c r="AY56" s="100">
        <v>12564.590827307817</v>
      </c>
      <c r="AZ56" s="100">
        <v>9.7355315209157478</v>
      </c>
      <c r="BA56" s="100">
        <v>11203.649674269842</v>
      </c>
      <c r="BB56" s="100">
        <v>6</v>
      </c>
      <c r="BC56" s="100">
        <v>6904.7999999999993</v>
      </c>
      <c r="BD56" s="100">
        <v>10.732248520710058</v>
      </c>
      <c r="BE56" s="100">
        <v>12350.671597633134</v>
      </c>
      <c r="BF56" s="100">
        <v>7.5327812307902464</v>
      </c>
      <c r="BG56" s="100">
        <v>8668.724640393415</v>
      </c>
      <c r="BH56" s="100">
        <v>9.4786150607429498</v>
      </c>
      <c r="BI56" s="100">
        <v>10907.990211902987</v>
      </c>
      <c r="BJ56" s="100">
        <v>6.8004038938645968</v>
      </c>
      <c r="BK56" s="100">
        <v>7825.9048010593779</v>
      </c>
      <c r="BL56" s="100">
        <v>10.720382411706964</v>
      </c>
      <c r="BM56" s="100">
        <v>12337.016079392373</v>
      </c>
      <c r="BN56" s="100">
        <v>7.0380853277835591</v>
      </c>
      <c r="BO56" s="100">
        <v>8099.4285952133196</v>
      </c>
      <c r="BP56" s="100">
        <v>9.6654320987654323</v>
      </c>
      <c r="BQ56" s="100">
        <v>11122.979259259258</v>
      </c>
      <c r="BR56" s="100">
        <v>9.6215554747148637</v>
      </c>
      <c r="BS56" s="100">
        <v>11072.486040301865</v>
      </c>
      <c r="BT56" s="100">
        <v>8.7837129292660503</v>
      </c>
      <c r="BU56" s="100">
        <v>10108.296838999371</v>
      </c>
      <c r="BV56" s="100">
        <v>11</v>
      </c>
      <c r="BW56" s="100">
        <v>12658.8</v>
      </c>
      <c r="BX56" s="100">
        <v>10</v>
      </c>
      <c r="BY56" s="100">
        <v>11508</v>
      </c>
      <c r="BZ56" s="100">
        <v>9</v>
      </c>
      <c r="CA56" s="100">
        <v>10357.199999999999</v>
      </c>
      <c r="CB56" s="100">
        <v>9.509788268635738</v>
      </c>
      <c r="CC56" s="100">
        <v>10943.864339546008</v>
      </c>
      <c r="CD56" s="100">
        <v>11.58756377840694</v>
      </c>
      <c r="CE56" s="100">
        <v>13334.968396190707</v>
      </c>
      <c r="CF56" s="100">
        <v>8.6476290826169659</v>
      </c>
      <c r="CG56" s="100">
        <v>9951.6915482756049</v>
      </c>
      <c r="CH56" s="100">
        <v>10.043416846944295</v>
      </c>
      <c r="CI56" s="100">
        <v>11557.964107463495</v>
      </c>
      <c r="CJ56" s="100">
        <v>8.56458613810792</v>
      </c>
      <c r="CK56" s="100">
        <v>9856.125727734594</v>
      </c>
      <c r="CL56" s="100">
        <v>12.799830362319552</v>
      </c>
      <c r="CM56" s="100">
        <v>14730.04478095734</v>
      </c>
      <c r="CN56" s="100">
        <v>8.629999999999999</v>
      </c>
      <c r="CO56" s="100">
        <v>9931.4039999999986</v>
      </c>
      <c r="CP56" s="100">
        <v>10.039106569560047</v>
      </c>
      <c r="CQ56" s="100">
        <v>11553.003840249703</v>
      </c>
      <c r="CR56" s="100">
        <v>7.4325211457131877</v>
      </c>
      <c r="CS56" s="100">
        <v>8553.3453344867357</v>
      </c>
      <c r="CT56" s="100">
        <v>10.862764003673094</v>
      </c>
      <c r="CU56" s="100">
        <v>12500.868815426997</v>
      </c>
    </row>
    <row r="57" spans="2:99">
      <c r="C57" s="99" t="s">
        <v>223</v>
      </c>
      <c r="D57" s="100">
        <v>7</v>
      </c>
      <c r="E57" s="100">
        <v>9878.4</v>
      </c>
      <c r="F57" s="100">
        <v>10</v>
      </c>
      <c r="G57" s="100">
        <v>14112</v>
      </c>
      <c r="H57" s="100">
        <v>6</v>
      </c>
      <c r="I57" s="100">
        <v>8467.2000000000007</v>
      </c>
      <c r="J57" s="100">
        <v>7</v>
      </c>
      <c r="K57" s="100">
        <v>9878.4</v>
      </c>
      <c r="L57" s="100">
        <v>12</v>
      </c>
      <c r="M57" s="100">
        <v>16934.400000000001</v>
      </c>
      <c r="N57" s="100">
        <v>8</v>
      </c>
      <c r="O57" s="100">
        <v>11289.6</v>
      </c>
      <c r="P57" s="100">
        <v>10</v>
      </c>
      <c r="Q57" s="100">
        <v>14112</v>
      </c>
      <c r="R57" s="100">
        <v>9</v>
      </c>
      <c r="S57" s="100">
        <v>12700.800000000001</v>
      </c>
      <c r="T57" s="100">
        <v>10</v>
      </c>
      <c r="U57" s="100">
        <v>14112</v>
      </c>
      <c r="V57" s="100">
        <v>7</v>
      </c>
      <c r="W57" s="100">
        <v>9878.4</v>
      </c>
      <c r="X57" s="100">
        <v>8</v>
      </c>
      <c r="Y57" s="100">
        <v>11289.6</v>
      </c>
      <c r="Z57" s="100">
        <v>7</v>
      </c>
      <c r="AA57" s="100">
        <v>9878.4</v>
      </c>
      <c r="AB57" s="100">
        <v>8</v>
      </c>
      <c r="AC57" s="100">
        <v>11289.6</v>
      </c>
      <c r="AD57" s="100">
        <v>10</v>
      </c>
      <c r="AE57" s="100">
        <v>14112</v>
      </c>
      <c r="AF57" s="100">
        <v>8</v>
      </c>
      <c r="AG57" s="100">
        <v>11289.6</v>
      </c>
      <c r="AH57" s="100">
        <v>7</v>
      </c>
      <c r="AI57" s="100">
        <v>9878.4</v>
      </c>
      <c r="AJ57" s="100">
        <v>6</v>
      </c>
      <c r="AK57" s="100">
        <v>8467.2000000000007</v>
      </c>
      <c r="AL57" s="100">
        <v>11</v>
      </c>
      <c r="AM57" s="100">
        <v>15523.2</v>
      </c>
      <c r="AN57" s="100">
        <v>6</v>
      </c>
      <c r="AO57" s="100">
        <v>8467.2000000000007</v>
      </c>
      <c r="AP57" s="100">
        <v>10</v>
      </c>
      <c r="AQ57" s="100">
        <v>14112</v>
      </c>
      <c r="AR57" s="100">
        <v>7</v>
      </c>
      <c r="AS57" s="100">
        <v>9878.4</v>
      </c>
      <c r="AT57" s="100">
        <v>10</v>
      </c>
      <c r="AU57" s="100">
        <v>14112</v>
      </c>
      <c r="AV57" s="100">
        <v>10</v>
      </c>
      <c r="AW57" s="100">
        <v>14112</v>
      </c>
      <c r="AX57" s="100">
        <v>11</v>
      </c>
      <c r="AY57" s="100">
        <v>15523.2</v>
      </c>
      <c r="AZ57" s="100">
        <v>10</v>
      </c>
      <c r="BA57" s="100">
        <v>14112</v>
      </c>
      <c r="BB57" s="100">
        <v>6</v>
      </c>
      <c r="BC57" s="100">
        <v>8467.2000000000007</v>
      </c>
      <c r="BD57" s="100">
        <v>10</v>
      </c>
      <c r="BE57" s="100">
        <v>14112</v>
      </c>
      <c r="BF57" s="100">
        <v>7</v>
      </c>
      <c r="BG57" s="100">
        <v>9878.4</v>
      </c>
      <c r="BH57" s="100">
        <v>11</v>
      </c>
      <c r="BI57" s="100">
        <v>15523.2</v>
      </c>
      <c r="BJ57" s="100">
        <v>6</v>
      </c>
      <c r="BK57" s="100">
        <v>8467.2000000000007</v>
      </c>
      <c r="BL57" s="100">
        <v>10</v>
      </c>
      <c r="BM57" s="100">
        <v>14112</v>
      </c>
      <c r="BN57" s="100">
        <v>8</v>
      </c>
      <c r="BO57" s="100">
        <v>11289.6</v>
      </c>
      <c r="BP57" s="100">
        <v>9</v>
      </c>
      <c r="BQ57" s="100">
        <v>12700.800000000001</v>
      </c>
      <c r="BR57" s="100">
        <v>8</v>
      </c>
      <c r="BS57" s="100">
        <v>11289.6</v>
      </c>
      <c r="BT57" s="100">
        <v>7</v>
      </c>
      <c r="BU57" s="100">
        <v>9878.4</v>
      </c>
      <c r="BV57" s="100">
        <v>11</v>
      </c>
      <c r="BW57" s="100">
        <v>15523.2</v>
      </c>
      <c r="BX57" s="100">
        <v>10</v>
      </c>
      <c r="BY57" s="100">
        <v>14112</v>
      </c>
      <c r="BZ57" s="100">
        <v>8</v>
      </c>
      <c r="CA57" s="100">
        <v>11289.6</v>
      </c>
      <c r="CB57" s="100">
        <v>9</v>
      </c>
      <c r="CC57" s="100">
        <v>12700.800000000001</v>
      </c>
      <c r="CD57" s="100">
        <v>11</v>
      </c>
      <c r="CE57" s="100">
        <v>15523.2</v>
      </c>
      <c r="CF57" s="100">
        <v>8</v>
      </c>
      <c r="CG57" s="100">
        <v>11289.6</v>
      </c>
      <c r="CH57" s="100">
        <v>9</v>
      </c>
      <c r="CI57" s="100">
        <v>12700.800000000001</v>
      </c>
      <c r="CJ57" s="100">
        <v>9</v>
      </c>
      <c r="CK57" s="100">
        <v>12700.800000000001</v>
      </c>
      <c r="CL57" s="100">
        <v>11</v>
      </c>
      <c r="CM57" s="100">
        <v>15523.2</v>
      </c>
      <c r="CN57" s="100">
        <v>8</v>
      </c>
      <c r="CO57" s="100">
        <v>11289.6</v>
      </c>
      <c r="CP57" s="100">
        <v>10</v>
      </c>
      <c r="CQ57" s="100">
        <v>14112</v>
      </c>
      <c r="CR57" s="100">
        <v>7</v>
      </c>
      <c r="CS57" s="100">
        <v>9878.4</v>
      </c>
      <c r="CT57" s="100">
        <v>9</v>
      </c>
      <c r="CU57" s="100">
        <v>12700.800000000001</v>
      </c>
    </row>
    <row r="58" spans="2:99">
      <c r="C58" s="99" t="s">
        <v>224</v>
      </c>
      <c r="D58" s="100">
        <v>7.513659096726709</v>
      </c>
      <c r="E58" s="100">
        <v>8845.0794886666827</v>
      </c>
      <c r="F58" s="100">
        <v>12.506192651352414</v>
      </c>
      <c r="G58" s="100">
        <v>14722.289989172063</v>
      </c>
      <c r="H58" s="100">
        <v>10.337749842759909</v>
      </c>
      <c r="I58" s="100">
        <v>12169.599114896964</v>
      </c>
      <c r="J58" s="100">
        <v>8.3839410754392922</v>
      </c>
      <c r="K58" s="100">
        <v>9869.5754340071344</v>
      </c>
      <c r="L58" s="100">
        <v>12.61683657763694</v>
      </c>
      <c r="M58" s="100">
        <v>14852.540019194206</v>
      </c>
      <c r="N58" s="100">
        <v>10.045447716173513</v>
      </c>
      <c r="O58" s="100">
        <v>11825.501051479459</v>
      </c>
      <c r="P58" s="100">
        <v>10.506219636788224</v>
      </c>
      <c r="Q58" s="100">
        <v>12367.921756427097</v>
      </c>
      <c r="R58" s="100">
        <v>10.679405041057521</v>
      </c>
      <c r="S58" s="100">
        <v>12571.795614332914</v>
      </c>
      <c r="T58" s="100">
        <v>10.532387502784584</v>
      </c>
      <c r="U58" s="100">
        <v>12398.726568278013</v>
      </c>
      <c r="V58" s="100">
        <v>8.0494010186529472</v>
      </c>
      <c r="W58" s="100">
        <v>9475.7548791582503</v>
      </c>
      <c r="X58" s="100">
        <v>8.6591253031634743</v>
      </c>
      <c r="Y58" s="100">
        <v>10193.522306884042</v>
      </c>
      <c r="Z58" s="100">
        <v>7</v>
      </c>
      <c r="AA58" s="100">
        <v>8240.4</v>
      </c>
      <c r="AB58" s="100">
        <v>8.5737885748925837</v>
      </c>
      <c r="AC58" s="100">
        <v>10093.063910363549</v>
      </c>
      <c r="AD58" s="100">
        <v>10.631017763752583</v>
      </c>
      <c r="AE58" s="100">
        <v>12514.834111489541</v>
      </c>
      <c r="AF58" s="100">
        <v>9.606100018628597</v>
      </c>
      <c r="AG58" s="100">
        <v>11308.300941929585</v>
      </c>
      <c r="AH58" s="100">
        <v>7.726599059933541</v>
      </c>
      <c r="AI58" s="100">
        <v>9095.7524133537645</v>
      </c>
      <c r="AJ58" s="100">
        <v>6.7553057851239666</v>
      </c>
      <c r="AK58" s="100">
        <v>7952.345970247934</v>
      </c>
      <c r="AL58" s="100">
        <v>10.655075555555555</v>
      </c>
      <c r="AM58" s="100">
        <v>12543.154944</v>
      </c>
      <c r="AN58" s="100">
        <v>6.7128287303233103</v>
      </c>
      <c r="AO58" s="100">
        <v>7902.3419813366008</v>
      </c>
      <c r="AP58" s="100">
        <v>11</v>
      </c>
      <c r="AQ58" s="100">
        <v>12949.2</v>
      </c>
      <c r="AR58" s="100">
        <v>7</v>
      </c>
      <c r="AS58" s="100">
        <v>8240.4</v>
      </c>
      <c r="AT58" s="100">
        <v>9.4664070439233701</v>
      </c>
      <c r="AU58" s="100">
        <v>11143.854372106593</v>
      </c>
      <c r="AV58" s="100">
        <v>10.540353954081633</v>
      </c>
      <c r="AW58" s="100">
        <v>12408.104674744898</v>
      </c>
      <c r="AX58" s="100">
        <v>11.872229132727171</v>
      </c>
      <c r="AY58" s="100">
        <v>13975.988135046426</v>
      </c>
      <c r="AZ58" s="100">
        <v>9.8220646410234824</v>
      </c>
      <c r="BA58" s="100">
        <v>11562.534495412843</v>
      </c>
      <c r="BB58" s="100">
        <v>7</v>
      </c>
      <c r="BC58" s="100">
        <v>8240.4</v>
      </c>
      <c r="BD58" s="100">
        <v>10.732248520710058</v>
      </c>
      <c r="BE58" s="100">
        <v>12634.002958579882</v>
      </c>
      <c r="BF58" s="100">
        <v>6.5327812307902464</v>
      </c>
      <c r="BG58" s="100">
        <v>7690.3900648862782</v>
      </c>
      <c r="BH58" s="100">
        <v>11.47861506074295</v>
      </c>
      <c r="BI58" s="100">
        <v>13512.625649506601</v>
      </c>
      <c r="BJ58" s="100">
        <v>6.7203635044781374</v>
      </c>
      <c r="BK58" s="100">
        <v>7911.2119174716636</v>
      </c>
      <c r="BL58" s="100">
        <v>10.80513328367249</v>
      </c>
      <c r="BM58" s="100">
        <v>12719.802901539255</v>
      </c>
      <c r="BN58" s="100">
        <v>8.0444328824141511</v>
      </c>
      <c r="BO58" s="100">
        <v>9469.9063891779388</v>
      </c>
      <c r="BP58" s="100">
        <v>9.6654320987654323</v>
      </c>
      <c r="BQ58" s="100">
        <v>11378.146666666667</v>
      </c>
      <c r="BR58" s="100">
        <v>9.5801184430672066</v>
      </c>
      <c r="BS58" s="100">
        <v>11277.715431178716</v>
      </c>
      <c r="BT58" s="100">
        <v>8.6857488131077929</v>
      </c>
      <c r="BU58" s="100">
        <v>10224.863502790495</v>
      </c>
      <c r="BV58" s="100">
        <v>11</v>
      </c>
      <c r="BW58" s="100">
        <v>12949.2</v>
      </c>
      <c r="BX58" s="100">
        <v>9</v>
      </c>
      <c r="BY58" s="100">
        <v>10594.800000000001</v>
      </c>
      <c r="BZ58" s="100">
        <v>9</v>
      </c>
      <c r="CA58" s="100">
        <v>10594.800000000001</v>
      </c>
      <c r="CB58" s="100">
        <v>8.5561326566935314</v>
      </c>
      <c r="CC58" s="100">
        <v>10072.279363459626</v>
      </c>
      <c r="CD58" s="100">
        <v>10.629532619721722</v>
      </c>
      <c r="CE58" s="100">
        <v>12513.085799936413</v>
      </c>
      <c r="CF58" s="100">
        <v>8.733979626965894</v>
      </c>
      <c r="CG58" s="100">
        <v>10281.64081686425</v>
      </c>
      <c r="CH58" s="100">
        <v>11.041004799891834</v>
      </c>
      <c r="CI58" s="100">
        <v>12997.470850432666</v>
      </c>
      <c r="CJ58" s="100">
        <v>8.5175372932655922</v>
      </c>
      <c r="CK58" s="100">
        <v>10026.844901632256</v>
      </c>
      <c r="CL58" s="100">
        <v>10.752781517477226</v>
      </c>
      <c r="CM58" s="100">
        <v>12658.17440237419</v>
      </c>
      <c r="CN58" s="100">
        <v>8.629999999999999</v>
      </c>
      <c r="CO58" s="100">
        <v>10159.235999999999</v>
      </c>
      <c r="CP58" s="100">
        <v>9.042661712247325</v>
      </c>
      <c r="CQ58" s="100">
        <v>10645.021367657551</v>
      </c>
      <c r="CR58" s="100">
        <v>7.4990628604382934</v>
      </c>
      <c r="CS58" s="100">
        <v>8827.8967993079586</v>
      </c>
      <c r="CT58" s="100">
        <v>9.7719467401285591</v>
      </c>
      <c r="CU58" s="100">
        <v>11503.535702479341</v>
      </c>
    </row>
    <row r="59" spans="2:99">
      <c r="C59" s="99" t="s">
        <v>225</v>
      </c>
      <c r="D59" s="100">
        <v>8</v>
      </c>
      <c r="E59" s="100">
        <v>2428.7999999999997</v>
      </c>
      <c r="F59" s="100">
        <v>12</v>
      </c>
      <c r="G59" s="100">
        <v>3643.2</v>
      </c>
      <c r="H59" s="100">
        <v>7</v>
      </c>
      <c r="I59" s="100">
        <v>2125.1999999999998</v>
      </c>
      <c r="J59" s="100">
        <v>8</v>
      </c>
      <c r="K59" s="100">
        <v>2428.7999999999997</v>
      </c>
      <c r="L59" s="100">
        <v>13</v>
      </c>
      <c r="M59" s="100">
        <v>3946.7999999999997</v>
      </c>
      <c r="N59" s="100">
        <v>11</v>
      </c>
      <c r="O59" s="100">
        <v>3339.5999999999995</v>
      </c>
      <c r="P59" s="100">
        <v>10</v>
      </c>
      <c r="Q59" s="100">
        <v>3035.9999999999995</v>
      </c>
      <c r="R59" s="100">
        <v>10</v>
      </c>
      <c r="S59" s="100">
        <v>3035.9999999999995</v>
      </c>
      <c r="T59" s="100">
        <v>10</v>
      </c>
      <c r="U59" s="100">
        <v>3035.9999999999995</v>
      </c>
      <c r="V59" s="100">
        <v>9</v>
      </c>
      <c r="W59" s="100">
        <v>2732.3999999999996</v>
      </c>
      <c r="X59" s="100">
        <v>9</v>
      </c>
      <c r="Y59" s="100">
        <v>2732.3999999999996</v>
      </c>
      <c r="Z59" s="100">
        <v>7</v>
      </c>
      <c r="AA59" s="100">
        <v>2125.1999999999998</v>
      </c>
      <c r="AB59" s="100">
        <v>8</v>
      </c>
      <c r="AC59" s="100">
        <v>2428.7999999999997</v>
      </c>
      <c r="AD59" s="100">
        <v>12</v>
      </c>
      <c r="AE59" s="100">
        <v>3643.2</v>
      </c>
      <c r="AF59" s="100">
        <v>10</v>
      </c>
      <c r="AG59" s="100">
        <v>3035.9999999999995</v>
      </c>
      <c r="AH59" s="100">
        <v>7</v>
      </c>
      <c r="AI59" s="100">
        <v>2125.1999999999998</v>
      </c>
      <c r="AJ59" s="100">
        <v>7</v>
      </c>
      <c r="AK59" s="100">
        <v>2125.1999999999998</v>
      </c>
      <c r="AL59" s="100">
        <v>11</v>
      </c>
      <c r="AM59" s="100">
        <v>3339.5999999999995</v>
      </c>
      <c r="AN59" s="100">
        <v>6</v>
      </c>
      <c r="AO59" s="100">
        <v>1821.6</v>
      </c>
      <c r="AP59" s="100">
        <v>11</v>
      </c>
      <c r="AQ59" s="100">
        <v>3339.5999999999995</v>
      </c>
      <c r="AR59" s="100">
        <v>7</v>
      </c>
      <c r="AS59" s="100">
        <v>2125.1999999999998</v>
      </c>
      <c r="AT59" s="100">
        <v>10</v>
      </c>
      <c r="AU59" s="100">
        <v>3035.9999999999995</v>
      </c>
      <c r="AV59" s="100">
        <v>12</v>
      </c>
      <c r="AW59" s="100">
        <v>3643.2</v>
      </c>
      <c r="AX59" s="100">
        <v>11</v>
      </c>
      <c r="AY59" s="100">
        <v>3339.5999999999995</v>
      </c>
      <c r="AZ59" s="100">
        <v>11</v>
      </c>
      <c r="BA59" s="100">
        <v>3339.5999999999995</v>
      </c>
      <c r="BB59" s="100">
        <v>7</v>
      </c>
      <c r="BC59" s="100">
        <v>2125.1999999999998</v>
      </c>
      <c r="BD59" s="100">
        <v>10</v>
      </c>
      <c r="BE59" s="100">
        <v>3035.9999999999995</v>
      </c>
      <c r="BF59" s="100">
        <v>8</v>
      </c>
      <c r="BG59" s="100">
        <v>2428.7999999999997</v>
      </c>
      <c r="BH59" s="100">
        <v>12</v>
      </c>
      <c r="BI59" s="100">
        <v>3643.2</v>
      </c>
      <c r="BJ59" s="100">
        <v>7</v>
      </c>
      <c r="BK59" s="100">
        <v>2125.1999999999998</v>
      </c>
      <c r="BL59" s="100">
        <v>10</v>
      </c>
      <c r="BM59" s="100">
        <v>3035.9999999999995</v>
      </c>
      <c r="BN59" s="100">
        <v>9</v>
      </c>
      <c r="BO59" s="100">
        <v>2732.3999999999996</v>
      </c>
      <c r="BP59" s="100">
        <v>10</v>
      </c>
      <c r="BQ59" s="100">
        <v>3035.9999999999995</v>
      </c>
      <c r="BR59" s="100">
        <v>9</v>
      </c>
      <c r="BS59" s="100">
        <v>2732.3999999999996</v>
      </c>
      <c r="BT59" s="100">
        <v>9</v>
      </c>
      <c r="BU59" s="100">
        <v>2732.3999999999996</v>
      </c>
      <c r="BV59" s="100">
        <v>12</v>
      </c>
      <c r="BW59" s="100">
        <v>3643.2</v>
      </c>
      <c r="BX59" s="100">
        <v>11</v>
      </c>
      <c r="BY59" s="100">
        <v>3339.5999999999995</v>
      </c>
      <c r="BZ59" s="100">
        <v>9</v>
      </c>
      <c r="CA59" s="100">
        <v>2732.3999999999996</v>
      </c>
      <c r="CB59" s="100">
        <v>9</v>
      </c>
      <c r="CC59" s="100">
        <v>2732.3999999999996</v>
      </c>
      <c r="CD59" s="100">
        <v>10</v>
      </c>
      <c r="CE59" s="100">
        <v>3035.9999999999995</v>
      </c>
      <c r="CF59" s="100">
        <v>8</v>
      </c>
      <c r="CG59" s="100">
        <v>2428.7999999999997</v>
      </c>
      <c r="CH59" s="100">
        <v>12</v>
      </c>
      <c r="CI59" s="100">
        <v>3643.2</v>
      </c>
      <c r="CJ59" s="100">
        <v>10</v>
      </c>
      <c r="CK59" s="100">
        <v>3035.9999999999995</v>
      </c>
      <c r="CL59" s="100">
        <v>11</v>
      </c>
      <c r="CM59" s="100">
        <v>3339.5999999999995</v>
      </c>
      <c r="CN59" s="100">
        <v>9</v>
      </c>
      <c r="CO59" s="100">
        <v>2732.3999999999996</v>
      </c>
      <c r="CP59" s="100">
        <v>10</v>
      </c>
      <c r="CQ59" s="100">
        <v>3035.9999999999995</v>
      </c>
      <c r="CR59" s="100">
        <v>9</v>
      </c>
      <c r="CS59" s="100">
        <v>2732.3999999999996</v>
      </c>
      <c r="CT59" s="100">
        <v>10</v>
      </c>
      <c r="CU59" s="100">
        <v>3035.9999999999995</v>
      </c>
    </row>
    <row r="60" spans="2:99">
      <c r="C60" s="99" t="s">
        <v>226</v>
      </c>
      <c r="D60" s="100">
        <v>8</v>
      </c>
      <c r="E60" s="100">
        <v>5212.8</v>
      </c>
      <c r="F60" s="100">
        <v>11</v>
      </c>
      <c r="G60" s="100">
        <v>7167.6</v>
      </c>
      <c r="H60" s="100">
        <v>8</v>
      </c>
      <c r="I60" s="100">
        <v>5212.8</v>
      </c>
      <c r="J60" s="100">
        <v>9</v>
      </c>
      <c r="K60" s="100">
        <v>5864.4000000000005</v>
      </c>
      <c r="L60" s="100">
        <v>13</v>
      </c>
      <c r="M60" s="100">
        <v>8470.8000000000011</v>
      </c>
      <c r="N60" s="100">
        <v>10</v>
      </c>
      <c r="O60" s="100">
        <v>6516</v>
      </c>
      <c r="P60" s="100">
        <v>10</v>
      </c>
      <c r="Q60" s="100">
        <v>6516</v>
      </c>
      <c r="R60" s="100">
        <v>10</v>
      </c>
      <c r="S60" s="100">
        <v>6516</v>
      </c>
      <c r="T60" s="100">
        <v>10</v>
      </c>
      <c r="U60" s="100">
        <v>6516</v>
      </c>
      <c r="V60" s="100">
        <v>9</v>
      </c>
      <c r="W60" s="100">
        <v>5864.4000000000005</v>
      </c>
      <c r="X60" s="100">
        <v>8</v>
      </c>
      <c r="Y60" s="100">
        <v>5212.8</v>
      </c>
      <c r="Z60" s="100">
        <v>7</v>
      </c>
      <c r="AA60" s="100">
        <v>4561.2</v>
      </c>
      <c r="AB60" s="100">
        <v>9</v>
      </c>
      <c r="AC60" s="100">
        <v>5864.4000000000005</v>
      </c>
      <c r="AD60" s="100">
        <v>11</v>
      </c>
      <c r="AE60" s="100">
        <v>7167.6</v>
      </c>
      <c r="AF60" s="100">
        <v>9</v>
      </c>
      <c r="AG60" s="100">
        <v>5864.4000000000005</v>
      </c>
      <c r="AH60" s="100">
        <v>7</v>
      </c>
      <c r="AI60" s="100">
        <v>4561.2</v>
      </c>
      <c r="AJ60" s="100">
        <v>6</v>
      </c>
      <c r="AK60" s="100">
        <v>3909.6000000000004</v>
      </c>
      <c r="AL60" s="100">
        <v>10</v>
      </c>
      <c r="AM60" s="100">
        <v>6516</v>
      </c>
      <c r="AN60" s="100">
        <v>6</v>
      </c>
      <c r="AO60" s="100">
        <v>3909.6000000000004</v>
      </c>
      <c r="AP60" s="100">
        <v>11</v>
      </c>
      <c r="AQ60" s="100">
        <v>7167.6</v>
      </c>
      <c r="AR60" s="100">
        <v>7</v>
      </c>
      <c r="AS60" s="100">
        <v>4561.2</v>
      </c>
      <c r="AT60" s="100">
        <v>9</v>
      </c>
      <c r="AU60" s="100">
        <v>5864.4000000000005</v>
      </c>
      <c r="AV60" s="100">
        <v>11</v>
      </c>
      <c r="AW60" s="100">
        <v>7167.6</v>
      </c>
      <c r="AX60" s="100">
        <v>12</v>
      </c>
      <c r="AY60" s="100">
        <v>7819.2000000000007</v>
      </c>
      <c r="AZ60" s="100">
        <v>10</v>
      </c>
      <c r="BA60" s="100">
        <v>6516</v>
      </c>
      <c r="BB60" s="100">
        <v>7</v>
      </c>
      <c r="BC60" s="100">
        <v>4561.2</v>
      </c>
      <c r="BD60" s="100">
        <v>11</v>
      </c>
      <c r="BE60" s="100">
        <v>7167.6</v>
      </c>
      <c r="BF60" s="100">
        <v>7</v>
      </c>
      <c r="BG60" s="100">
        <v>4561.2</v>
      </c>
      <c r="BH60" s="100">
        <v>10</v>
      </c>
      <c r="BI60" s="100">
        <v>6516</v>
      </c>
      <c r="BJ60" s="100">
        <v>6</v>
      </c>
      <c r="BK60" s="100">
        <v>3909.6000000000004</v>
      </c>
      <c r="BL60" s="100">
        <v>11</v>
      </c>
      <c r="BM60" s="100">
        <v>7167.6</v>
      </c>
      <c r="BN60" s="100">
        <v>8</v>
      </c>
      <c r="BO60" s="100">
        <v>5212.8</v>
      </c>
      <c r="BP60" s="100">
        <v>10</v>
      </c>
      <c r="BQ60" s="100">
        <v>6516</v>
      </c>
      <c r="BR60" s="100">
        <v>9</v>
      </c>
      <c r="BS60" s="100">
        <v>5864.4000000000005</v>
      </c>
      <c r="BT60" s="100">
        <v>8</v>
      </c>
      <c r="BU60" s="100">
        <v>5212.8</v>
      </c>
      <c r="BV60" s="100">
        <v>11</v>
      </c>
      <c r="BW60" s="100">
        <v>7167.6</v>
      </c>
      <c r="BX60" s="100">
        <v>11</v>
      </c>
      <c r="BY60" s="100">
        <v>7167.6</v>
      </c>
      <c r="BZ60" s="100">
        <v>8</v>
      </c>
      <c r="CA60" s="100">
        <v>5212.8</v>
      </c>
      <c r="CB60" s="100">
        <v>9</v>
      </c>
      <c r="CC60" s="100">
        <v>5864.4000000000005</v>
      </c>
      <c r="CD60" s="100">
        <v>11</v>
      </c>
      <c r="CE60" s="100">
        <v>7167.6</v>
      </c>
      <c r="CF60" s="100">
        <v>7</v>
      </c>
      <c r="CG60" s="100">
        <v>4561.2</v>
      </c>
      <c r="CH60" s="100">
        <v>10</v>
      </c>
      <c r="CI60" s="100">
        <v>6516</v>
      </c>
      <c r="CJ60" s="100">
        <v>9</v>
      </c>
      <c r="CK60" s="100">
        <v>5864.4000000000005</v>
      </c>
      <c r="CL60" s="100">
        <v>12</v>
      </c>
      <c r="CM60" s="100">
        <v>7819.2000000000007</v>
      </c>
      <c r="CN60" s="100">
        <v>10</v>
      </c>
      <c r="CO60" s="100">
        <v>6516</v>
      </c>
      <c r="CP60" s="100">
        <v>11</v>
      </c>
      <c r="CQ60" s="100">
        <v>7167.6</v>
      </c>
      <c r="CR60" s="100">
        <v>7</v>
      </c>
      <c r="CS60" s="100">
        <v>4561.2</v>
      </c>
      <c r="CT60" s="100">
        <v>10</v>
      </c>
      <c r="CU60" s="100">
        <v>6516</v>
      </c>
    </row>
    <row r="61" spans="2:99">
      <c r="C61" s="99" t="s">
        <v>227</v>
      </c>
      <c r="D61" s="100">
        <v>8</v>
      </c>
      <c r="E61" s="100">
        <v>7612.7999999999993</v>
      </c>
      <c r="F61" s="100">
        <v>11</v>
      </c>
      <c r="G61" s="100">
        <v>10467.599999999999</v>
      </c>
      <c r="H61" s="100">
        <v>7</v>
      </c>
      <c r="I61" s="100">
        <v>6661.1999999999989</v>
      </c>
      <c r="J61" s="100">
        <v>8</v>
      </c>
      <c r="K61" s="100">
        <v>7612.7999999999993</v>
      </c>
      <c r="L61" s="100">
        <v>11</v>
      </c>
      <c r="M61" s="100">
        <v>10467.599999999999</v>
      </c>
      <c r="N61" s="100">
        <v>10</v>
      </c>
      <c r="O61" s="100">
        <v>9516</v>
      </c>
      <c r="P61" s="100">
        <v>9</v>
      </c>
      <c r="Q61" s="100">
        <v>8564.4</v>
      </c>
      <c r="R61" s="100">
        <v>10</v>
      </c>
      <c r="S61" s="100">
        <v>9516</v>
      </c>
      <c r="T61" s="100">
        <v>10</v>
      </c>
      <c r="U61" s="100">
        <v>9516</v>
      </c>
      <c r="V61" s="100">
        <v>9</v>
      </c>
      <c r="W61" s="100">
        <v>8564.4</v>
      </c>
      <c r="X61" s="100">
        <v>8</v>
      </c>
      <c r="Y61" s="100">
        <v>7612.7999999999993</v>
      </c>
      <c r="Z61" s="100">
        <v>7</v>
      </c>
      <c r="AA61" s="100">
        <v>6661.1999999999989</v>
      </c>
      <c r="AB61" s="100">
        <v>7</v>
      </c>
      <c r="AC61" s="100">
        <v>6661.1999999999989</v>
      </c>
      <c r="AD61" s="100">
        <v>11</v>
      </c>
      <c r="AE61" s="100">
        <v>10467.599999999999</v>
      </c>
      <c r="AF61" s="100">
        <v>9</v>
      </c>
      <c r="AG61" s="100">
        <v>8564.4</v>
      </c>
      <c r="AH61" s="100">
        <v>8</v>
      </c>
      <c r="AI61" s="100">
        <v>7612.7999999999993</v>
      </c>
      <c r="AJ61" s="100">
        <v>7</v>
      </c>
      <c r="AK61" s="100">
        <v>6661.1999999999989</v>
      </c>
      <c r="AL61" s="100">
        <v>10</v>
      </c>
      <c r="AM61" s="100">
        <v>9516</v>
      </c>
      <c r="AN61" s="100">
        <v>7</v>
      </c>
      <c r="AO61" s="100">
        <v>6661.1999999999989</v>
      </c>
      <c r="AP61" s="100">
        <v>11</v>
      </c>
      <c r="AQ61" s="100">
        <v>10467.599999999999</v>
      </c>
      <c r="AR61" s="100">
        <v>7</v>
      </c>
      <c r="AS61" s="100">
        <v>6661.1999999999989</v>
      </c>
      <c r="AT61" s="100">
        <v>10</v>
      </c>
      <c r="AU61" s="100">
        <v>9516</v>
      </c>
      <c r="AV61" s="100">
        <v>11</v>
      </c>
      <c r="AW61" s="100">
        <v>10467.599999999999</v>
      </c>
      <c r="AX61" s="100">
        <v>12</v>
      </c>
      <c r="AY61" s="100">
        <v>11419.199999999999</v>
      </c>
      <c r="AZ61" s="100">
        <v>10</v>
      </c>
      <c r="BA61" s="100">
        <v>9516</v>
      </c>
      <c r="BB61" s="100">
        <v>7</v>
      </c>
      <c r="BC61" s="100">
        <v>6661.1999999999989</v>
      </c>
      <c r="BD61" s="100">
        <v>10</v>
      </c>
      <c r="BE61" s="100">
        <v>9516</v>
      </c>
      <c r="BF61" s="100">
        <v>7</v>
      </c>
      <c r="BG61" s="100">
        <v>6661.1999999999989</v>
      </c>
      <c r="BH61" s="100">
        <v>11</v>
      </c>
      <c r="BI61" s="100">
        <v>10467.599999999999</v>
      </c>
      <c r="BJ61" s="100">
        <v>6</v>
      </c>
      <c r="BK61" s="100">
        <v>5709.5999999999995</v>
      </c>
      <c r="BL61" s="100">
        <v>10</v>
      </c>
      <c r="BM61" s="100">
        <v>9516</v>
      </c>
      <c r="BN61" s="100">
        <v>8</v>
      </c>
      <c r="BO61" s="100">
        <v>7612.7999999999993</v>
      </c>
      <c r="BP61" s="100">
        <v>9</v>
      </c>
      <c r="BQ61" s="100">
        <v>8564.4</v>
      </c>
      <c r="BR61" s="100">
        <v>8</v>
      </c>
      <c r="BS61" s="100">
        <v>7612.7999999999993</v>
      </c>
      <c r="BT61" s="100">
        <v>8</v>
      </c>
      <c r="BU61" s="100">
        <v>7612.7999999999993</v>
      </c>
      <c r="BV61" s="100">
        <v>11</v>
      </c>
      <c r="BW61" s="100">
        <v>10467.599999999999</v>
      </c>
      <c r="BX61" s="100">
        <v>10</v>
      </c>
      <c r="BY61" s="100">
        <v>9516</v>
      </c>
      <c r="BZ61" s="100">
        <v>8</v>
      </c>
      <c r="CA61" s="100">
        <v>7612.7999999999993</v>
      </c>
      <c r="CB61" s="100">
        <v>10</v>
      </c>
      <c r="CC61" s="100">
        <v>9516</v>
      </c>
      <c r="CD61" s="100">
        <v>11</v>
      </c>
      <c r="CE61" s="100">
        <v>10467.599999999999</v>
      </c>
      <c r="CF61" s="100">
        <v>8</v>
      </c>
      <c r="CG61" s="100">
        <v>7612.7999999999993</v>
      </c>
      <c r="CH61" s="100">
        <v>11</v>
      </c>
      <c r="CI61" s="100">
        <v>10467.599999999999</v>
      </c>
      <c r="CJ61" s="100">
        <v>8</v>
      </c>
      <c r="CK61" s="100">
        <v>7612.7999999999993</v>
      </c>
      <c r="CL61" s="100">
        <v>12</v>
      </c>
      <c r="CM61" s="100">
        <v>11419.199999999999</v>
      </c>
      <c r="CN61" s="100">
        <v>9</v>
      </c>
      <c r="CO61" s="100">
        <v>8564.4</v>
      </c>
      <c r="CP61" s="100">
        <v>9</v>
      </c>
      <c r="CQ61" s="100">
        <v>8564.4</v>
      </c>
      <c r="CR61" s="100">
        <v>7</v>
      </c>
      <c r="CS61" s="100">
        <v>6661.1999999999989</v>
      </c>
      <c r="CT61" s="100">
        <v>9</v>
      </c>
      <c r="CU61" s="100">
        <v>8564.4</v>
      </c>
    </row>
    <row r="62" spans="2:99">
      <c r="C62" s="99" t="s">
        <v>228</v>
      </c>
      <c r="D62" s="100">
        <v>7</v>
      </c>
      <c r="E62" s="100">
        <v>11936.4</v>
      </c>
      <c r="F62" s="100">
        <v>10</v>
      </c>
      <c r="G62" s="100">
        <v>17052</v>
      </c>
      <c r="H62" s="100">
        <v>7</v>
      </c>
      <c r="I62" s="100">
        <v>11936.4</v>
      </c>
      <c r="J62" s="100">
        <v>8</v>
      </c>
      <c r="K62" s="100">
        <v>13641.6</v>
      </c>
      <c r="L62" s="100">
        <v>11</v>
      </c>
      <c r="M62" s="100">
        <v>18757.2</v>
      </c>
      <c r="N62" s="100">
        <v>8</v>
      </c>
      <c r="O62" s="100">
        <v>13641.6</v>
      </c>
      <c r="P62" s="100">
        <v>9</v>
      </c>
      <c r="Q62" s="100">
        <v>15346.800000000001</v>
      </c>
      <c r="R62" s="100">
        <v>9</v>
      </c>
      <c r="S62" s="100">
        <v>15346.800000000001</v>
      </c>
      <c r="T62" s="100">
        <v>9</v>
      </c>
      <c r="U62" s="100">
        <v>15346.800000000001</v>
      </c>
      <c r="V62" s="100">
        <v>7</v>
      </c>
      <c r="W62" s="100">
        <v>11936.4</v>
      </c>
      <c r="X62" s="100">
        <v>8</v>
      </c>
      <c r="Y62" s="100">
        <v>13641.6</v>
      </c>
      <c r="Z62" s="100">
        <v>6</v>
      </c>
      <c r="AA62" s="100">
        <v>10231.200000000001</v>
      </c>
      <c r="AB62" s="100">
        <v>7</v>
      </c>
      <c r="AC62" s="100">
        <v>11936.4</v>
      </c>
      <c r="AD62" s="100">
        <v>10</v>
      </c>
      <c r="AE62" s="100">
        <v>17052</v>
      </c>
      <c r="AF62" s="100">
        <v>9</v>
      </c>
      <c r="AG62" s="100">
        <v>15346.800000000001</v>
      </c>
      <c r="AH62" s="100">
        <v>7</v>
      </c>
      <c r="AI62" s="100">
        <v>11936.4</v>
      </c>
      <c r="AJ62" s="100">
        <v>6</v>
      </c>
      <c r="AK62" s="100">
        <v>10231.200000000001</v>
      </c>
      <c r="AL62" s="100">
        <v>9</v>
      </c>
      <c r="AM62" s="100">
        <v>15346.800000000001</v>
      </c>
      <c r="AN62" s="100">
        <v>6</v>
      </c>
      <c r="AO62" s="100">
        <v>10231.200000000001</v>
      </c>
      <c r="AP62" s="100">
        <v>10</v>
      </c>
      <c r="AQ62" s="100">
        <v>17052</v>
      </c>
      <c r="AR62" s="100">
        <v>7</v>
      </c>
      <c r="AS62" s="100">
        <v>11936.4</v>
      </c>
      <c r="AT62" s="100">
        <v>9</v>
      </c>
      <c r="AU62" s="100">
        <v>15346.800000000001</v>
      </c>
      <c r="AV62" s="100">
        <v>10</v>
      </c>
      <c r="AW62" s="100">
        <v>17052</v>
      </c>
      <c r="AX62" s="100">
        <v>9</v>
      </c>
      <c r="AY62" s="100">
        <v>15346.800000000001</v>
      </c>
      <c r="AZ62" s="100">
        <v>10</v>
      </c>
      <c r="BA62" s="100">
        <v>17052</v>
      </c>
      <c r="BB62" s="100">
        <v>6</v>
      </c>
      <c r="BC62" s="100">
        <v>10231.200000000001</v>
      </c>
      <c r="BD62" s="100">
        <v>10</v>
      </c>
      <c r="BE62" s="100">
        <v>17052</v>
      </c>
      <c r="BF62" s="100">
        <v>6</v>
      </c>
      <c r="BG62" s="100">
        <v>10231.200000000001</v>
      </c>
      <c r="BH62" s="100">
        <v>9</v>
      </c>
      <c r="BI62" s="100">
        <v>15346.800000000001</v>
      </c>
      <c r="BJ62" s="100">
        <v>5</v>
      </c>
      <c r="BK62" s="100">
        <v>8526</v>
      </c>
      <c r="BL62" s="100">
        <v>10</v>
      </c>
      <c r="BM62" s="100">
        <v>17052</v>
      </c>
      <c r="BN62" s="100">
        <v>7</v>
      </c>
      <c r="BO62" s="100">
        <v>11936.4</v>
      </c>
      <c r="BP62" s="100">
        <v>9</v>
      </c>
      <c r="BQ62" s="100">
        <v>15346.800000000001</v>
      </c>
      <c r="BR62" s="100">
        <v>8</v>
      </c>
      <c r="BS62" s="100">
        <v>13641.6</v>
      </c>
      <c r="BT62" s="100">
        <v>6</v>
      </c>
      <c r="BU62" s="100">
        <v>10231.200000000001</v>
      </c>
      <c r="BV62" s="100">
        <v>10</v>
      </c>
      <c r="BW62" s="100">
        <v>17052</v>
      </c>
      <c r="BX62" s="100">
        <v>9</v>
      </c>
      <c r="BY62" s="100">
        <v>15346.800000000001</v>
      </c>
      <c r="BZ62" s="100">
        <v>8</v>
      </c>
      <c r="CA62" s="100">
        <v>13641.6</v>
      </c>
      <c r="CB62" s="100">
        <v>8</v>
      </c>
      <c r="CC62" s="100">
        <v>13641.6</v>
      </c>
      <c r="CD62" s="100">
        <v>10</v>
      </c>
      <c r="CE62" s="100">
        <v>17052</v>
      </c>
      <c r="CF62" s="100">
        <v>7</v>
      </c>
      <c r="CG62" s="100">
        <v>11936.4</v>
      </c>
      <c r="CH62" s="100">
        <v>9</v>
      </c>
      <c r="CI62" s="100">
        <v>15346.800000000001</v>
      </c>
      <c r="CJ62" s="100">
        <v>8</v>
      </c>
      <c r="CK62" s="100">
        <v>13641.6</v>
      </c>
      <c r="CL62" s="100">
        <v>10</v>
      </c>
      <c r="CM62" s="100">
        <v>17052</v>
      </c>
      <c r="CN62" s="100">
        <v>7</v>
      </c>
      <c r="CO62" s="100">
        <v>11936.4</v>
      </c>
      <c r="CP62" s="100">
        <v>9</v>
      </c>
      <c r="CQ62" s="100">
        <v>15346.800000000001</v>
      </c>
      <c r="CR62" s="100">
        <v>6</v>
      </c>
      <c r="CS62" s="100">
        <v>10231.200000000001</v>
      </c>
      <c r="CT62" s="100">
        <v>8</v>
      </c>
      <c r="CU62" s="100">
        <v>13641.6</v>
      </c>
    </row>
    <row r="63" spans="2:99">
      <c r="C63" s="99" t="s">
        <v>229</v>
      </c>
      <c r="D63" s="100">
        <v>9</v>
      </c>
      <c r="E63" s="100">
        <v>7160.4000000000005</v>
      </c>
      <c r="F63" s="100">
        <v>12</v>
      </c>
      <c r="G63" s="100">
        <v>9547.2000000000007</v>
      </c>
      <c r="H63" s="100">
        <v>6</v>
      </c>
      <c r="I63" s="100">
        <v>4773.6000000000004</v>
      </c>
      <c r="J63" s="100">
        <v>8</v>
      </c>
      <c r="K63" s="100">
        <v>6364.8</v>
      </c>
      <c r="L63" s="100">
        <v>12</v>
      </c>
      <c r="M63" s="100">
        <v>9547.2000000000007</v>
      </c>
      <c r="N63" s="100">
        <v>9</v>
      </c>
      <c r="O63" s="100">
        <v>7160.4000000000005</v>
      </c>
      <c r="P63" s="100">
        <v>9</v>
      </c>
      <c r="Q63" s="100">
        <v>7160.4000000000005</v>
      </c>
      <c r="R63" s="100">
        <v>11</v>
      </c>
      <c r="S63" s="100">
        <v>8751.6</v>
      </c>
      <c r="T63" s="100">
        <v>10</v>
      </c>
      <c r="U63" s="100">
        <v>7956</v>
      </c>
      <c r="V63" s="100">
        <v>8</v>
      </c>
      <c r="W63" s="100">
        <v>6364.8</v>
      </c>
      <c r="X63" s="100">
        <v>8</v>
      </c>
      <c r="Y63" s="100">
        <v>6364.8</v>
      </c>
      <c r="Z63" s="100">
        <v>7</v>
      </c>
      <c r="AA63" s="100">
        <v>5569.2</v>
      </c>
      <c r="AB63" s="100">
        <v>8</v>
      </c>
      <c r="AC63" s="100">
        <v>6364.8</v>
      </c>
      <c r="AD63" s="100">
        <v>13</v>
      </c>
      <c r="AE63" s="100">
        <v>10342.800000000001</v>
      </c>
      <c r="AF63" s="100">
        <v>9</v>
      </c>
      <c r="AG63" s="100">
        <v>7160.4000000000005</v>
      </c>
      <c r="AH63" s="100">
        <v>8</v>
      </c>
      <c r="AI63" s="100">
        <v>6364.8</v>
      </c>
      <c r="AJ63" s="100">
        <v>7</v>
      </c>
      <c r="AK63" s="100">
        <v>5569.2</v>
      </c>
      <c r="AL63" s="100">
        <v>10</v>
      </c>
      <c r="AM63" s="100">
        <v>7956</v>
      </c>
      <c r="AN63" s="100">
        <v>7</v>
      </c>
      <c r="AO63" s="100">
        <v>5569.2</v>
      </c>
      <c r="AP63" s="100">
        <v>11</v>
      </c>
      <c r="AQ63" s="100">
        <v>8751.6</v>
      </c>
      <c r="AR63" s="100">
        <v>8</v>
      </c>
      <c r="AS63" s="100">
        <v>6364.8</v>
      </c>
      <c r="AT63" s="100">
        <v>9</v>
      </c>
      <c r="AU63" s="100">
        <v>7160.4000000000005</v>
      </c>
      <c r="AV63" s="100">
        <v>12</v>
      </c>
      <c r="AW63" s="100">
        <v>9547.2000000000007</v>
      </c>
      <c r="AX63" s="100">
        <v>11</v>
      </c>
      <c r="AY63" s="100">
        <v>8751.6</v>
      </c>
      <c r="AZ63" s="100">
        <v>11</v>
      </c>
      <c r="BA63" s="100">
        <v>8751.6</v>
      </c>
      <c r="BB63" s="100">
        <v>6</v>
      </c>
      <c r="BC63" s="100">
        <v>4773.6000000000004</v>
      </c>
      <c r="BD63" s="100">
        <v>11</v>
      </c>
      <c r="BE63" s="100">
        <v>8751.6</v>
      </c>
      <c r="BF63" s="100">
        <v>7</v>
      </c>
      <c r="BG63" s="100">
        <v>5569.2</v>
      </c>
      <c r="BH63" s="100">
        <v>11</v>
      </c>
      <c r="BI63" s="100">
        <v>8751.6</v>
      </c>
      <c r="BJ63" s="100">
        <v>7</v>
      </c>
      <c r="BK63" s="100">
        <v>5569.2</v>
      </c>
      <c r="BL63" s="100">
        <v>10</v>
      </c>
      <c r="BM63" s="100">
        <v>7956</v>
      </c>
      <c r="BN63" s="100">
        <v>9</v>
      </c>
      <c r="BO63" s="100">
        <v>7160.4000000000005</v>
      </c>
      <c r="BP63" s="100">
        <v>9</v>
      </c>
      <c r="BQ63" s="100">
        <v>7160.4000000000005</v>
      </c>
      <c r="BR63" s="100">
        <v>10</v>
      </c>
      <c r="BS63" s="100">
        <v>7956</v>
      </c>
      <c r="BT63" s="100">
        <v>7</v>
      </c>
      <c r="BU63" s="100">
        <v>5569.2</v>
      </c>
      <c r="BV63" s="100">
        <v>11</v>
      </c>
      <c r="BW63" s="100">
        <v>8751.6</v>
      </c>
      <c r="BX63" s="100">
        <v>10</v>
      </c>
      <c r="BY63" s="100">
        <v>7956</v>
      </c>
      <c r="BZ63" s="100">
        <v>10</v>
      </c>
      <c r="CA63" s="100">
        <v>7956</v>
      </c>
      <c r="CB63" s="100">
        <v>9</v>
      </c>
      <c r="CC63" s="100">
        <v>7160.4000000000005</v>
      </c>
      <c r="CD63" s="100">
        <v>10</v>
      </c>
      <c r="CE63" s="100">
        <v>7956</v>
      </c>
      <c r="CF63" s="100">
        <v>7</v>
      </c>
      <c r="CG63" s="100">
        <v>5569.2</v>
      </c>
      <c r="CH63" s="100">
        <v>10</v>
      </c>
      <c r="CI63" s="100">
        <v>7956</v>
      </c>
      <c r="CJ63" s="100">
        <v>9</v>
      </c>
      <c r="CK63" s="100">
        <v>7160.4000000000005</v>
      </c>
      <c r="CL63" s="100">
        <v>10</v>
      </c>
      <c r="CM63" s="100">
        <v>7956</v>
      </c>
      <c r="CN63" s="100">
        <v>8</v>
      </c>
      <c r="CO63" s="100">
        <v>6364.8</v>
      </c>
      <c r="CP63" s="100">
        <v>10</v>
      </c>
      <c r="CQ63" s="100">
        <v>7956</v>
      </c>
      <c r="CR63" s="100">
        <v>8</v>
      </c>
      <c r="CS63" s="100">
        <v>6364.8</v>
      </c>
      <c r="CT63" s="100">
        <v>9</v>
      </c>
      <c r="CU63" s="100">
        <v>7160.4000000000005</v>
      </c>
    </row>
    <row r="64" spans="2:99">
      <c r="C64" s="99" t="s">
        <v>230</v>
      </c>
      <c r="D64" s="100">
        <v>9</v>
      </c>
      <c r="E64" s="100">
        <v>9082.7999999999993</v>
      </c>
      <c r="F64" s="100">
        <v>11</v>
      </c>
      <c r="G64" s="100">
        <v>11101.199999999997</v>
      </c>
      <c r="H64" s="100">
        <v>7</v>
      </c>
      <c r="I64" s="100">
        <v>7064.3999999999987</v>
      </c>
      <c r="J64" s="100">
        <v>8</v>
      </c>
      <c r="K64" s="100">
        <v>8073.5999999999985</v>
      </c>
      <c r="L64" s="100">
        <v>12</v>
      </c>
      <c r="M64" s="100">
        <v>12110.399999999998</v>
      </c>
      <c r="N64" s="100">
        <v>9</v>
      </c>
      <c r="O64" s="100">
        <v>9082.7999999999993</v>
      </c>
      <c r="P64" s="100">
        <v>9</v>
      </c>
      <c r="Q64" s="100">
        <v>9082.7999999999993</v>
      </c>
      <c r="R64" s="100">
        <v>9</v>
      </c>
      <c r="S64" s="100">
        <v>9082.7999999999993</v>
      </c>
      <c r="T64" s="100">
        <v>10</v>
      </c>
      <c r="U64" s="100">
        <v>10091.999999999998</v>
      </c>
      <c r="V64" s="100">
        <v>8</v>
      </c>
      <c r="W64" s="100">
        <v>8073.5999999999985</v>
      </c>
      <c r="X64" s="100">
        <v>8</v>
      </c>
      <c r="Y64" s="100">
        <v>8073.5999999999985</v>
      </c>
      <c r="Z64" s="100">
        <v>6</v>
      </c>
      <c r="AA64" s="100">
        <v>6055.1999999999989</v>
      </c>
      <c r="AB64" s="100">
        <v>9</v>
      </c>
      <c r="AC64" s="100">
        <v>9082.7999999999993</v>
      </c>
      <c r="AD64" s="100">
        <v>11</v>
      </c>
      <c r="AE64" s="100">
        <v>11101.199999999997</v>
      </c>
      <c r="AF64" s="100">
        <v>9</v>
      </c>
      <c r="AG64" s="100">
        <v>9082.7999999999993</v>
      </c>
      <c r="AH64" s="100">
        <v>7</v>
      </c>
      <c r="AI64" s="100">
        <v>7064.3999999999987</v>
      </c>
      <c r="AJ64" s="100">
        <v>6</v>
      </c>
      <c r="AK64" s="100">
        <v>6055.1999999999989</v>
      </c>
      <c r="AL64" s="100">
        <v>11</v>
      </c>
      <c r="AM64" s="100">
        <v>11101.199999999997</v>
      </c>
      <c r="AN64" s="100">
        <v>7</v>
      </c>
      <c r="AO64" s="100">
        <v>7064.3999999999987</v>
      </c>
      <c r="AP64" s="100">
        <v>11</v>
      </c>
      <c r="AQ64" s="100">
        <v>11101.199999999997</v>
      </c>
      <c r="AR64" s="100">
        <v>8</v>
      </c>
      <c r="AS64" s="100">
        <v>8073.5999999999985</v>
      </c>
      <c r="AT64" s="100">
        <v>10</v>
      </c>
      <c r="AU64" s="100">
        <v>10091.999999999998</v>
      </c>
      <c r="AV64" s="100">
        <v>12</v>
      </c>
      <c r="AW64" s="100">
        <v>12110.399999999998</v>
      </c>
      <c r="AX64" s="100">
        <v>11</v>
      </c>
      <c r="AY64" s="100">
        <v>11101.199999999997</v>
      </c>
      <c r="AZ64" s="100">
        <v>11</v>
      </c>
      <c r="BA64" s="100">
        <v>11101.199999999997</v>
      </c>
      <c r="BB64" s="100">
        <v>6</v>
      </c>
      <c r="BC64" s="100">
        <v>6055.1999999999989</v>
      </c>
      <c r="BD64" s="100">
        <v>10</v>
      </c>
      <c r="BE64" s="100">
        <v>10091.999999999998</v>
      </c>
      <c r="BF64" s="100">
        <v>7</v>
      </c>
      <c r="BG64" s="100">
        <v>7064.3999999999987</v>
      </c>
      <c r="BH64" s="100">
        <v>11</v>
      </c>
      <c r="BI64" s="100">
        <v>11101.199999999997</v>
      </c>
      <c r="BJ64" s="100">
        <v>7</v>
      </c>
      <c r="BK64" s="100">
        <v>7064.3999999999987</v>
      </c>
      <c r="BL64" s="100">
        <v>10</v>
      </c>
      <c r="BM64" s="100">
        <v>10091.999999999998</v>
      </c>
      <c r="BN64" s="100">
        <v>8</v>
      </c>
      <c r="BO64" s="100">
        <v>8073.5999999999985</v>
      </c>
      <c r="BP64" s="100">
        <v>9</v>
      </c>
      <c r="BQ64" s="100">
        <v>9082.7999999999993</v>
      </c>
      <c r="BR64" s="100">
        <v>8</v>
      </c>
      <c r="BS64" s="100">
        <v>8073.5999999999985</v>
      </c>
      <c r="BT64" s="100">
        <v>8</v>
      </c>
      <c r="BU64" s="100">
        <v>8073.5999999999985</v>
      </c>
      <c r="BV64" s="100">
        <v>11</v>
      </c>
      <c r="BW64" s="100">
        <v>11101.199999999997</v>
      </c>
      <c r="BX64" s="100">
        <v>11</v>
      </c>
      <c r="BY64" s="100">
        <v>11101.199999999997</v>
      </c>
      <c r="BZ64" s="100">
        <v>10</v>
      </c>
      <c r="CA64" s="100">
        <v>10091.999999999998</v>
      </c>
      <c r="CB64" s="100">
        <v>9</v>
      </c>
      <c r="CC64" s="100">
        <v>9082.7999999999993</v>
      </c>
      <c r="CD64" s="100">
        <v>10</v>
      </c>
      <c r="CE64" s="100">
        <v>10091.999999999998</v>
      </c>
      <c r="CF64" s="100">
        <v>7</v>
      </c>
      <c r="CG64" s="100">
        <v>7064.3999999999987</v>
      </c>
      <c r="CH64" s="100">
        <v>10</v>
      </c>
      <c r="CI64" s="100">
        <v>10091.999999999998</v>
      </c>
      <c r="CJ64" s="100">
        <v>9</v>
      </c>
      <c r="CK64" s="100">
        <v>9082.7999999999993</v>
      </c>
      <c r="CL64" s="100">
        <v>12</v>
      </c>
      <c r="CM64" s="100">
        <v>12110.399999999998</v>
      </c>
      <c r="CN64" s="100">
        <v>9</v>
      </c>
      <c r="CO64" s="100">
        <v>9082.7999999999993</v>
      </c>
      <c r="CP64" s="100">
        <v>10</v>
      </c>
      <c r="CQ64" s="100">
        <v>10091.999999999998</v>
      </c>
      <c r="CR64" s="100">
        <v>7</v>
      </c>
      <c r="CS64" s="100">
        <v>7064.3999999999987</v>
      </c>
      <c r="CT64" s="100">
        <v>10</v>
      </c>
      <c r="CU64" s="100">
        <v>10091.999999999998</v>
      </c>
    </row>
    <row r="65" spans="2:99">
      <c r="C65" s="99" t="s">
        <v>231</v>
      </c>
      <c r="D65" s="100">
        <v>8</v>
      </c>
      <c r="E65" s="100">
        <v>8208</v>
      </c>
      <c r="F65" s="100">
        <v>11</v>
      </c>
      <c r="G65" s="100">
        <v>11286</v>
      </c>
      <c r="H65" s="100">
        <v>7</v>
      </c>
      <c r="I65" s="100">
        <v>7182</v>
      </c>
      <c r="J65" s="100">
        <v>7</v>
      </c>
      <c r="K65" s="100">
        <v>7182</v>
      </c>
      <c r="L65" s="100">
        <v>10</v>
      </c>
      <c r="M65" s="100">
        <v>10260</v>
      </c>
      <c r="N65" s="100">
        <v>9</v>
      </c>
      <c r="O65" s="100">
        <v>9234</v>
      </c>
      <c r="P65" s="100">
        <v>10</v>
      </c>
      <c r="Q65" s="100">
        <v>10260</v>
      </c>
      <c r="R65" s="100">
        <v>9</v>
      </c>
      <c r="S65" s="100">
        <v>9234</v>
      </c>
      <c r="T65" s="100">
        <v>10</v>
      </c>
      <c r="U65" s="100">
        <v>10260</v>
      </c>
      <c r="V65" s="100">
        <v>8</v>
      </c>
      <c r="W65" s="100">
        <v>8208</v>
      </c>
      <c r="X65" s="100">
        <v>9</v>
      </c>
      <c r="Y65" s="100">
        <v>9234</v>
      </c>
      <c r="Z65" s="100">
        <v>7</v>
      </c>
      <c r="AA65" s="100">
        <v>7182</v>
      </c>
      <c r="AB65" s="100">
        <v>7</v>
      </c>
      <c r="AC65" s="100">
        <v>7182</v>
      </c>
      <c r="AD65" s="100">
        <v>12</v>
      </c>
      <c r="AE65" s="100">
        <v>12312</v>
      </c>
      <c r="AF65" s="100">
        <v>10</v>
      </c>
      <c r="AG65" s="100">
        <v>10260</v>
      </c>
      <c r="AH65" s="100">
        <v>7</v>
      </c>
      <c r="AI65" s="100">
        <v>7182</v>
      </c>
      <c r="AJ65" s="100">
        <v>7</v>
      </c>
      <c r="AK65" s="100">
        <v>7182</v>
      </c>
      <c r="AL65" s="100">
        <v>9</v>
      </c>
      <c r="AM65" s="100">
        <v>9234</v>
      </c>
      <c r="AN65" s="100">
        <v>6</v>
      </c>
      <c r="AO65" s="100">
        <v>6156</v>
      </c>
      <c r="AP65" s="100">
        <v>11</v>
      </c>
      <c r="AQ65" s="100">
        <v>11286</v>
      </c>
      <c r="AR65" s="100">
        <v>7</v>
      </c>
      <c r="AS65" s="100">
        <v>7182</v>
      </c>
      <c r="AT65" s="100">
        <v>9</v>
      </c>
      <c r="AU65" s="100">
        <v>9234</v>
      </c>
      <c r="AV65" s="100">
        <v>11</v>
      </c>
      <c r="AW65" s="100">
        <v>11286</v>
      </c>
      <c r="AX65" s="100">
        <v>12</v>
      </c>
      <c r="AY65" s="100">
        <v>12312</v>
      </c>
      <c r="AZ65" s="100">
        <v>10</v>
      </c>
      <c r="BA65" s="100">
        <v>10260</v>
      </c>
      <c r="BB65" s="100">
        <v>6</v>
      </c>
      <c r="BC65" s="100">
        <v>6156</v>
      </c>
      <c r="BD65" s="100">
        <v>10</v>
      </c>
      <c r="BE65" s="100">
        <v>10260</v>
      </c>
      <c r="BF65" s="100">
        <v>7</v>
      </c>
      <c r="BG65" s="100">
        <v>7182</v>
      </c>
      <c r="BH65" s="100">
        <v>10</v>
      </c>
      <c r="BI65" s="100">
        <v>10260</v>
      </c>
      <c r="BJ65" s="100">
        <v>6</v>
      </c>
      <c r="BK65" s="100">
        <v>6156</v>
      </c>
      <c r="BL65" s="100">
        <v>10</v>
      </c>
      <c r="BM65" s="100">
        <v>10260</v>
      </c>
      <c r="BN65" s="100">
        <v>8</v>
      </c>
      <c r="BO65" s="100">
        <v>8208</v>
      </c>
      <c r="BP65" s="100">
        <v>10</v>
      </c>
      <c r="BQ65" s="100">
        <v>10260</v>
      </c>
      <c r="BR65" s="100">
        <v>8</v>
      </c>
      <c r="BS65" s="100">
        <v>8208</v>
      </c>
      <c r="BT65" s="100">
        <v>7</v>
      </c>
      <c r="BU65" s="100">
        <v>7182</v>
      </c>
      <c r="BV65" s="100">
        <v>10</v>
      </c>
      <c r="BW65" s="100">
        <v>10260</v>
      </c>
      <c r="BX65" s="100">
        <v>9</v>
      </c>
      <c r="BY65" s="100">
        <v>9234</v>
      </c>
      <c r="BZ65" s="100">
        <v>9</v>
      </c>
      <c r="CA65" s="100">
        <v>9234</v>
      </c>
      <c r="CB65" s="100">
        <v>10</v>
      </c>
      <c r="CC65" s="100">
        <v>10260</v>
      </c>
      <c r="CD65" s="100">
        <v>11</v>
      </c>
      <c r="CE65" s="100">
        <v>11286</v>
      </c>
      <c r="CF65" s="100">
        <v>7</v>
      </c>
      <c r="CG65" s="100">
        <v>7182</v>
      </c>
      <c r="CH65" s="100">
        <v>10</v>
      </c>
      <c r="CI65" s="100">
        <v>10260</v>
      </c>
      <c r="CJ65" s="100">
        <v>9</v>
      </c>
      <c r="CK65" s="100">
        <v>9234</v>
      </c>
      <c r="CL65" s="100">
        <v>12</v>
      </c>
      <c r="CM65" s="100">
        <v>12312</v>
      </c>
      <c r="CN65" s="100">
        <v>8</v>
      </c>
      <c r="CO65" s="100">
        <v>8208</v>
      </c>
      <c r="CP65" s="100">
        <v>10</v>
      </c>
      <c r="CQ65" s="100">
        <v>10260</v>
      </c>
      <c r="CR65" s="100">
        <v>8</v>
      </c>
      <c r="CS65" s="100">
        <v>8208</v>
      </c>
      <c r="CT65" s="100">
        <v>10</v>
      </c>
      <c r="CU65" s="100">
        <v>10260</v>
      </c>
    </row>
    <row r="66" spans="2:99">
      <c r="C66" s="99" t="s">
        <v>232</v>
      </c>
      <c r="D66" s="100">
        <v>8</v>
      </c>
      <c r="E66" s="100">
        <v>9523.1999999999989</v>
      </c>
      <c r="F66" s="100">
        <v>10</v>
      </c>
      <c r="G66" s="100">
        <v>11903.999999999998</v>
      </c>
      <c r="H66" s="100">
        <v>7</v>
      </c>
      <c r="I66" s="100">
        <v>8332.7999999999993</v>
      </c>
      <c r="J66" s="100">
        <v>7</v>
      </c>
      <c r="K66" s="100">
        <v>8332.7999999999993</v>
      </c>
      <c r="L66" s="100">
        <v>10</v>
      </c>
      <c r="M66" s="100">
        <v>11903.999999999998</v>
      </c>
      <c r="N66" s="100">
        <v>10</v>
      </c>
      <c r="O66" s="100">
        <v>11903.999999999998</v>
      </c>
      <c r="P66" s="100">
        <v>9</v>
      </c>
      <c r="Q66" s="100">
        <v>10713.599999999999</v>
      </c>
      <c r="R66" s="100">
        <v>9</v>
      </c>
      <c r="S66" s="100">
        <v>10713.599999999999</v>
      </c>
      <c r="T66" s="100">
        <v>10</v>
      </c>
      <c r="U66" s="100">
        <v>11903.999999999998</v>
      </c>
      <c r="V66" s="100">
        <v>8</v>
      </c>
      <c r="W66" s="100">
        <v>9523.1999999999989</v>
      </c>
      <c r="X66" s="100">
        <v>8</v>
      </c>
      <c r="Y66" s="100">
        <v>9523.1999999999989</v>
      </c>
      <c r="Z66" s="100">
        <v>7</v>
      </c>
      <c r="AA66" s="100">
        <v>8332.7999999999993</v>
      </c>
      <c r="AB66" s="100">
        <v>8</v>
      </c>
      <c r="AC66" s="100">
        <v>9523.1999999999989</v>
      </c>
      <c r="AD66" s="100">
        <v>10</v>
      </c>
      <c r="AE66" s="100">
        <v>11903.999999999998</v>
      </c>
      <c r="AF66" s="100">
        <v>9</v>
      </c>
      <c r="AG66" s="100">
        <v>10713.599999999999</v>
      </c>
      <c r="AH66" s="100">
        <v>6</v>
      </c>
      <c r="AI66" s="100">
        <v>7142.4</v>
      </c>
      <c r="AJ66" s="100">
        <v>7</v>
      </c>
      <c r="AK66" s="100">
        <v>8332.7999999999993</v>
      </c>
      <c r="AL66" s="100">
        <v>11</v>
      </c>
      <c r="AM66" s="100">
        <v>13094.399999999998</v>
      </c>
      <c r="AN66" s="100">
        <v>7</v>
      </c>
      <c r="AO66" s="100">
        <v>8332.7999999999993</v>
      </c>
      <c r="AP66" s="100">
        <v>10</v>
      </c>
      <c r="AQ66" s="100">
        <v>11903.999999999998</v>
      </c>
      <c r="AR66" s="100">
        <v>6</v>
      </c>
      <c r="AS66" s="100">
        <v>7142.4</v>
      </c>
      <c r="AT66" s="100">
        <v>9</v>
      </c>
      <c r="AU66" s="100">
        <v>10713.599999999999</v>
      </c>
      <c r="AV66" s="100">
        <v>12</v>
      </c>
      <c r="AW66" s="100">
        <v>14284.8</v>
      </c>
      <c r="AX66" s="100">
        <v>11</v>
      </c>
      <c r="AY66" s="100">
        <v>13094.399999999998</v>
      </c>
      <c r="AZ66" s="100">
        <v>10</v>
      </c>
      <c r="BA66" s="100">
        <v>11903.999999999998</v>
      </c>
      <c r="BB66" s="100">
        <v>6</v>
      </c>
      <c r="BC66" s="100">
        <v>7142.4</v>
      </c>
      <c r="BD66" s="100">
        <v>10</v>
      </c>
      <c r="BE66" s="100">
        <v>11903.999999999998</v>
      </c>
      <c r="BF66" s="100">
        <v>7</v>
      </c>
      <c r="BG66" s="100">
        <v>8332.7999999999993</v>
      </c>
      <c r="BH66" s="100">
        <v>10</v>
      </c>
      <c r="BI66" s="100">
        <v>11903.999999999998</v>
      </c>
      <c r="BJ66" s="100">
        <v>6</v>
      </c>
      <c r="BK66" s="100">
        <v>7142.4</v>
      </c>
      <c r="BL66" s="100">
        <v>11</v>
      </c>
      <c r="BM66" s="100">
        <v>13094.399999999998</v>
      </c>
      <c r="BN66" s="100">
        <v>8</v>
      </c>
      <c r="BO66" s="100">
        <v>9523.1999999999989</v>
      </c>
      <c r="BP66" s="100">
        <v>10</v>
      </c>
      <c r="BQ66" s="100">
        <v>11903.999999999998</v>
      </c>
      <c r="BR66" s="100">
        <v>8</v>
      </c>
      <c r="BS66" s="100">
        <v>9523.1999999999989</v>
      </c>
      <c r="BT66" s="100">
        <v>8</v>
      </c>
      <c r="BU66" s="100">
        <v>9523.1999999999989</v>
      </c>
      <c r="BV66" s="100">
        <v>11</v>
      </c>
      <c r="BW66" s="100">
        <v>13094.399999999998</v>
      </c>
      <c r="BX66" s="100">
        <v>10</v>
      </c>
      <c r="BY66" s="100">
        <v>11903.999999999998</v>
      </c>
      <c r="BZ66" s="100">
        <v>9</v>
      </c>
      <c r="CA66" s="100">
        <v>10713.599999999999</v>
      </c>
      <c r="CB66" s="100">
        <v>9</v>
      </c>
      <c r="CC66" s="100">
        <v>10713.599999999999</v>
      </c>
      <c r="CD66" s="100">
        <v>10</v>
      </c>
      <c r="CE66" s="100">
        <v>11903.999999999998</v>
      </c>
      <c r="CF66" s="100">
        <v>7</v>
      </c>
      <c r="CG66" s="100">
        <v>8332.7999999999993</v>
      </c>
      <c r="CH66" s="100">
        <v>10</v>
      </c>
      <c r="CI66" s="100">
        <v>11903.999999999998</v>
      </c>
      <c r="CJ66" s="100">
        <v>8</v>
      </c>
      <c r="CK66" s="100">
        <v>9523.1999999999989</v>
      </c>
      <c r="CL66" s="100">
        <v>11</v>
      </c>
      <c r="CM66" s="100">
        <v>13094.399999999998</v>
      </c>
      <c r="CN66" s="100">
        <v>8</v>
      </c>
      <c r="CO66" s="100">
        <v>9523.1999999999989</v>
      </c>
      <c r="CP66" s="100">
        <v>10</v>
      </c>
      <c r="CQ66" s="100">
        <v>11903.999999999998</v>
      </c>
      <c r="CR66" s="100">
        <v>7</v>
      </c>
      <c r="CS66" s="100">
        <v>8332.7999999999993</v>
      </c>
      <c r="CT66" s="100">
        <v>10</v>
      </c>
      <c r="CU66" s="100">
        <v>11903.999999999998</v>
      </c>
    </row>
    <row r="67" spans="2:99">
      <c r="C67" s="99" t="s">
        <v>233</v>
      </c>
      <c r="D67" s="100">
        <v>8</v>
      </c>
      <c r="E67" s="100">
        <v>8985.6</v>
      </c>
      <c r="F67" s="100">
        <v>10</v>
      </c>
      <c r="G67" s="100">
        <v>11232</v>
      </c>
      <c r="H67" s="100">
        <v>6</v>
      </c>
      <c r="I67" s="100">
        <v>6739.2000000000007</v>
      </c>
      <c r="J67" s="100">
        <v>8</v>
      </c>
      <c r="K67" s="100">
        <v>8985.6</v>
      </c>
      <c r="L67" s="100">
        <v>11</v>
      </c>
      <c r="M67" s="100">
        <v>12355.2</v>
      </c>
      <c r="N67" s="100">
        <v>10</v>
      </c>
      <c r="O67" s="100">
        <v>11232</v>
      </c>
      <c r="P67" s="100">
        <v>9</v>
      </c>
      <c r="Q67" s="100">
        <v>10108.800000000001</v>
      </c>
      <c r="R67" s="100">
        <v>10</v>
      </c>
      <c r="S67" s="100">
        <v>11232</v>
      </c>
      <c r="T67" s="100">
        <v>10</v>
      </c>
      <c r="U67" s="100">
        <v>11232</v>
      </c>
      <c r="V67" s="100">
        <v>8</v>
      </c>
      <c r="W67" s="100">
        <v>8985.6</v>
      </c>
      <c r="X67" s="100">
        <v>7</v>
      </c>
      <c r="Y67" s="100">
        <v>7862.4000000000005</v>
      </c>
      <c r="Z67" s="100">
        <v>7</v>
      </c>
      <c r="AA67" s="100">
        <v>7862.4000000000005</v>
      </c>
      <c r="AB67" s="100">
        <v>8</v>
      </c>
      <c r="AC67" s="100">
        <v>8985.6</v>
      </c>
      <c r="AD67" s="100">
        <v>12</v>
      </c>
      <c r="AE67" s="100">
        <v>13478.400000000001</v>
      </c>
      <c r="AF67" s="100">
        <v>10</v>
      </c>
      <c r="AG67" s="100">
        <v>11232</v>
      </c>
      <c r="AH67" s="100">
        <v>7</v>
      </c>
      <c r="AI67" s="100">
        <v>7862.4000000000005</v>
      </c>
      <c r="AJ67" s="100">
        <v>6</v>
      </c>
      <c r="AK67" s="100">
        <v>6739.2000000000007</v>
      </c>
      <c r="AL67" s="100">
        <v>10</v>
      </c>
      <c r="AM67" s="100">
        <v>11232</v>
      </c>
      <c r="AN67" s="100">
        <v>6</v>
      </c>
      <c r="AO67" s="100">
        <v>6739.2000000000007</v>
      </c>
      <c r="AP67" s="100">
        <v>11</v>
      </c>
      <c r="AQ67" s="100">
        <v>12355.2</v>
      </c>
      <c r="AR67" s="100">
        <v>7</v>
      </c>
      <c r="AS67" s="100">
        <v>7862.4000000000005</v>
      </c>
      <c r="AT67" s="100">
        <v>9</v>
      </c>
      <c r="AU67" s="100">
        <v>10108.800000000001</v>
      </c>
      <c r="AV67" s="100">
        <v>12</v>
      </c>
      <c r="AW67" s="100">
        <v>13478.400000000001</v>
      </c>
      <c r="AX67" s="100">
        <v>11</v>
      </c>
      <c r="AY67" s="100">
        <v>12355.2</v>
      </c>
      <c r="AZ67" s="100">
        <v>9</v>
      </c>
      <c r="BA67" s="100">
        <v>10108.800000000001</v>
      </c>
      <c r="BB67" s="100">
        <v>6</v>
      </c>
      <c r="BC67" s="100">
        <v>6739.2000000000007</v>
      </c>
      <c r="BD67" s="100">
        <v>10</v>
      </c>
      <c r="BE67" s="100">
        <v>11232</v>
      </c>
      <c r="BF67" s="100">
        <v>7</v>
      </c>
      <c r="BG67" s="100">
        <v>7862.4000000000005</v>
      </c>
      <c r="BH67" s="100">
        <v>10</v>
      </c>
      <c r="BI67" s="100">
        <v>11232</v>
      </c>
      <c r="BJ67" s="100">
        <v>6</v>
      </c>
      <c r="BK67" s="100">
        <v>6739.2000000000007</v>
      </c>
      <c r="BL67" s="100">
        <v>10</v>
      </c>
      <c r="BM67" s="100">
        <v>11232</v>
      </c>
      <c r="BN67" s="100">
        <v>8</v>
      </c>
      <c r="BO67" s="100">
        <v>8985.6</v>
      </c>
      <c r="BP67" s="100">
        <v>10</v>
      </c>
      <c r="BQ67" s="100">
        <v>11232</v>
      </c>
      <c r="BR67" s="100">
        <v>9</v>
      </c>
      <c r="BS67" s="100">
        <v>10108.800000000001</v>
      </c>
      <c r="BT67" s="100">
        <v>7</v>
      </c>
      <c r="BU67" s="100">
        <v>7862.4000000000005</v>
      </c>
      <c r="BV67" s="100">
        <v>11</v>
      </c>
      <c r="BW67" s="100">
        <v>12355.2</v>
      </c>
      <c r="BX67" s="100">
        <v>11</v>
      </c>
      <c r="BY67" s="100">
        <v>12355.2</v>
      </c>
      <c r="BZ67" s="100">
        <v>8</v>
      </c>
      <c r="CA67" s="100">
        <v>8985.6</v>
      </c>
      <c r="CB67" s="100">
        <v>10</v>
      </c>
      <c r="CC67" s="100">
        <v>11232</v>
      </c>
      <c r="CD67" s="100">
        <v>11</v>
      </c>
      <c r="CE67" s="100">
        <v>12355.2</v>
      </c>
      <c r="CF67" s="100">
        <v>8</v>
      </c>
      <c r="CG67" s="100">
        <v>8985.6</v>
      </c>
      <c r="CH67" s="100">
        <v>9</v>
      </c>
      <c r="CI67" s="100">
        <v>10108.800000000001</v>
      </c>
      <c r="CJ67" s="100">
        <v>9</v>
      </c>
      <c r="CK67" s="100">
        <v>10108.800000000001</v>
      </c>
      <c r="CL67" s="100">
        <v>11</v>
      </c>
      <c r="CM67" s="100">
        <v>12355.2</v>
      </c>
      <c r="CN67" s="100">
        <v>8</v>
      </c>
      <c r="CO67" s="100">
        <v>8985.6</v>
      </c>
      <c r="CP67" s="100">
        <v>10</v>
      </c>
      <c r="CQ67" s="100">
        <v>11232</v>
      </c>
      <c r="CR67" s="100">
        <v>8</v>
      </c>
      <c r="CS67" s="100">
        <v>8985.6</v>
      </c>
      <c r="CT67" s="100">
        <v>10</v>
      </c>
      <c r="CU67" s="100">
        <v>11232</v>
      </c>
    </row>
    <row r="68" spans="2:99">
      <c r="C68" s="99" t="s">
        <v>234</v>
      </c>
      <c r="D68" s="100">
        <v>8</v>
      </c>
      <c r="E68" s="100">
        <v>8265.6</v>
      </c>
      <c r="F68" s="100">
        <v>10</v>
      </c>
      <c r="G68" s="100">
        <v>10332</v>
      </c>
      <c r="H68" s="100">
        <v>6</v>
      </c>
      <c r="I68" s="100">
        <v>6199.2000000000007</v>
      </c>
      <c r="J68" s="100">
        <v>8</v>
      </c>
      <c r="K68" s="100">
        <v>8265.6</v>
      </c>
      <c r="L68" s="100">
        <v>12</v>
      </c>
      <c r="M68" s="100">
        <v>12398.400000000001</v>
      </c>
      <c r="N68" s="100">
        <v>10</v>
      </c>
      <c r="O68" s="100">
        <v>10332</v>
      </c>
      <c r="P68" s="100">
        <v>9</v>
      </c>
      <c r="Q68" s="100">
        <v>9298.8000000000011</v>
      </c>
      <c r="R68" s="100">
        <v>10</v>
      </c>
      <c r="S68" s="100">
        <v>10332</v>
      </c>
      <c r="T68" s="100">
        <v>9</v>
      </c>
      <c r="U68" s="100">
        <v>9298.8000000000011</v>
      </c>
      <c r="V68" s="100">
        <v>9</v>
      </c>
      <c r="W68" s="100">
        <v>9298.8000000000011</v>
      </c>
      <c r="X68" s="100">
        <v>8</v>
      </c>
      <c r="Y68" s="100">
        <v>8265.6</v>
      </c>
      <c r="Z68" s="100">
        <v>7</v>
      </c>
      <c r="AA68" s="100">
        <v>7232.4000000000005</v>
      </c>
      <c r="AB68" s="100">
        <v>8</v>
      </c>
      <c r="AC68" s="100">
        <v>8265.6</v>
      </c>
      <c r="AD68" s="100">
        <v>11</v>
      </c>
      <c r="AE68" s="100">
        <v>11365.2</v>
      </c>
      <c r="AF68" s="100">
        <v>9</v>
      </c>
      <c r="AG68" s="100">
        <v>9298.8000000000011</v>
      </c>
      <c r="AH68" s="100">
        <v>6</v>
      </c>
      <c r="AI68" s="100">
        <v>6199.2000000000007</v>
      </c>
      <c r="AJ68" s="100">
        <v>6</v>
      </c>
      <c r="AK68" s="100">
        <v>6199.2000000000007</v>
      </c>
      <c r="AL68" s="100">
        <v>11</v>
      </c>
      <c r="AM68" s="100">
        <v>11365.2</v>
      </c>
      <c r="AN68" s="100">
        <v>6</v>
      </c>
      <c r="AO68" s="100">
        <v>6199.2000000000007</v>
      </c>
      <c r="AP68" s="100">
        <v>12</v>
      </c>
      <c r="AQ68" s="100">
        <v>12398.400000000001</v>
      </c>
      <c r="AR68" s="100">
        <v>7</v>
      </c>
      <c r="AS68" s="100">
        <v>7232.4000000000005</v>
      </c>
      <c r="AT68" s="100">
        <v>8</v>
      </c>
      <c r="AU68" s="100">
        <v>8265.6</v>
      </c>
      <c r="AV68" s="100">
        <v>11</v>
      </c>
      <c r="AW68" s="100">
        <v>11365.2</v>
      </c>
      <c r="AX68" s="100">
        <v>11</v>
      </c>
      <c r="AY68" s="100">
        <v>11365.2</v>
      </c>
      <c r="AZ68" s="100">
        <v>10</v>
      </c>
      <c r="BA68" s="100">
        <v>10332</v>
      </c>
      <c r="BB68" s="100">
        <v>6</v>
      </c>
      <c r="BC68" s="100">
        <v>6199.2000000000007</v>
      </c>
      <c r="BD68" s="100">
        <v>11</v>
      </c>
      <c r="BE68" s="100">
        <v>11365.2</v>
      </c>
      <c r="BF68" s="100">
        <v>7</v>
      </c>
      <c r="BG68" s="100">
        <v>7232.4000000000005</v>
      </c>
      <c r="BH68" s="100">
        <v>10</v>
      </c>
      <c r="BI68" s="100">
        <v>10332</v>
      </c>
      <c r="BJ68" s="100">
        <v>5</v>
      </c>
      <c r="BK68" s="100">
        <v>5166</v>
      </c>
      <c r="BL68" s="100">
        <v>11</v>
      </c>
      <c r="BM68" s="100">
        <v>11365.2</v>
      </c>
      <c r="BN68" s="100">
        <v>8</v>
      </c>
      <c r="BO68" s="100">
        <v>8265.6</v>
      </c>
      <c r="BP68" s="100">
        <v>8</v>
      </c>
      <c r="BQ68" s="100">
        <v>8265.6</v>
      </c>
      <c r="BR68" s="100">
        <v>9</v>
      </c>
      <c r="BS68" s="100">
        <v>9298.8000000000011</v>
      </c>
      <c r="BT68" s="100">
        <v>8</v>
      </c>
      <c r="BU68" s="100">
        <v>8265.6</v>
      </c>
      <c r="BV68" s="100">
        <v>10</v>
      </c>
      <c r="BW68" s="100">
        <v>10332</v>
      </c>
      <c r="BX68" s="100">
        <v>10</v>
      </c>
      <c r="BY68" s="100">
        <v>10332</v>
      </c>
      <c r="BZ68" s="100">
        <v>9</v>
      </c>
      <c r="CA68" s="100">
        <v>9298.8000000000011</v>
      </c>
      <c r="CB68" s="100">
        <v>10</v>
      </c>
      <c r="CC68" s="100">
        <v>10332</v>
      </c>
      <c r="CD68" s="100">
        <v>11</v>
      </c>
      <c r="CE68" s="100">
        <v>11365.2</v>
      </c>
      <c r="CF68" s="100">
        <v>8</v>
      </c>
      <c r="CG68" s="100">
        <v>8265.6</v>
      </c>
      <c r="CH68" s="100">
        <v>10</v>
      </c>
      <c r="CI68" s="100">
        <v>10332</v>
      </c>
      <c r="CJ68" s="100">
        <v>9</v>
      </c>
      <c r="CK68" s="100">
        <v>9298.8000000000011</v>
      </c>
      <c r="CL68" s="100">
        <v>11</v>
      </c>
      <c r="CM68" s="100">
        <v>11365.2</v>
      </c>
      <c r="CN68" s="100">
        <v>8</v>
      </c>
      <c r="CO68" s="100">
        <v>8265.6</v>
      </c>
      <c r="CP68" s="100">
        <v>10</v>
      </c>
      <c r="CQ68" s="100">
        <v>10332</v>
      </c>
      <c r="CR68" s="100">
        <v>8</v>
      </c>
      <c r="CS68" s="100">
        <v>8265.6</v>
      </c>
      <c r="CT68" s="100">
        <v>10</v>
      </c>
      <c r="CU68" s="100">
        <v>10332</v>
      </c>
    </row>
    <row r="69" spans="2:99">
      <c r="C69" s="99" t="s">
        <v>235</v>
      </c>
      <c r="D69" s="100">
        <v>8</v>
      </c>
      <c r="E69" s="100">
        <v>6067.2</v>
      </c>
      <c r="F69" s="100">
        <v>11</v>
      </c>
      <c r="G69" s="100">
        <v>8342.4</v>
      </c>
      <c r="H69" s="100">
        <v>7</v>
      </c>
      <c r="I69" s="100">
        <v>5308.8</v>
      </c>
      <c r="J69" s="100">
        <v>7</v>
      </c>
      <c r="K69" s="100">
        <v>5308.8</v>
      </c>
      <c r="L69" s="100">
        <v>12</v>
      </c>
      <c r="M69" s="100">
        <v>9100.7999999999993</v>
      </c>
      <c r="N69" s="100">
        <v>11</v>
      </c>
      <c r="O69" s="100">
        <v>8342.4</v>
      </c>
      <c r="P69" s="100">
        <v>10</v>
      </c>
      <c r="Q69" s="100">
        <v>7584</v>
      </c>
      <c r="R69" s="100">
        <v>11</v>
      </c>
      <c r="S69" s="100">
        <v>8342.4</v>
      </c>
      <c r="T69" s="100">
        <v>11</v>
      </c>
      <c r="U69" s="100">
        <v>8342.4</v>
      </c>
      <c r="V69" s="100">
        <v>9</v>
      </c>
      <c r="W69" s="100">
        <v>6825.5999999999995</v>
      </c>
      <c r="X69" s="100">
        <v>9</v>
      </c>
      <c r="Y69" s="100">
        <v>6825.5999999999995</v>
      </c>
      <c r="Z69" s="100">
        <v>7</v>
      </c>
      <c r="AA69" s="100">
        <v>5308.8</v>
      </c>
      <c r="AB69" s="100">
        <v>8</v>
      </c>
      <c r="AC69" s="100">
        <v>6067.2</v>
      </c>
      <c r="AD69" s="100">
        <v>11</v>
      </c>
      <c r="AE69" s="100">
        <v>8342.4</v>
      </c>
      <c r="AF69" s="100">
        <v>10</v>
      </c>
      <c r="AG69" s="100">
        <v>7584</v>
      </c>
      <c r="AH69" s="100">
        <v>7</v>
      </c>
      <c r="AI69" s="100">
        <v>5308.8</v>
      </c>
      <c r="AJ69" s="100">
        <v>6</v>
      </c>
      <c r="AK69" s="100">
        <v>4550.3999999999996</v>
      </c>
      <c r="AL69" s="100">
        <v>10</v>
      </c>
      <c r="AM69" s="100">
        <v>7584</v>
      </c>
      <c r="AN69" s="100">
        <v>6</v>
      </c>
      <c r="AO69" s="100">
        <v>4550.3999999999996</v>
      </c>
      <c r="AP69" s="100">
        <v>12</v>
      </c>
      <c r="AQ69" s="100">
        <v>9100.7999999999993</v>
      </c>
      <c r="AR69" s="100">
        <v>7</v>
      </c>
      <c r="AS69" s="100">
        <v>5308.8</v>
      </c>
      <c r="AT69" s="100">
        <v>9</v>
      </c>
      <c r="AU69" s="100">
        <v>6825.5999999999995</v>
      </c>
      <c r="AV69" s="100">
        <v>11</v>
      </c>
      <c r="AW69" s="100">
        <v>8342.4</v>
      </c>
      <c r="AX69" s="100">
        <v>12</v>
      </c>
      <c r="AY69" s="100">
        <v>9100.7999999999993</v>
      </c>
      <c r="AZ69" s="100">
        <v>11</v>
      </c>
      <c r="BA69" s="100">
        <v>8342.4</v>
      </c>
      <c r="BB69" s="100">
        <v>7</v>
      </c>
      <c r="BC69" s="100">
        <v>5308.8</v>
      </c>
      <c r="BD69" s="100">
        <v>11</v>
      </c>
      <c r="BE69" s="100">
        <v>8342.4</v>
      </c>
      <c r="BF69" s="100">
        <v>8</v>
      </c>
      <c r="BG69" s="100">
        <v>6067.2</v>
      </c>
      <c r="BH69" s="100">
        <v>10</v>
      </c>
      <c r="BI69" s="100">
        <v>7584</v>
      </c>
      <c r="BJ69" s="100">
        <v>7</v>
      </c>
      <c r="BK69" s="100">
        <v>5308.8</v>
      </c>
      <c r="BL69" s="100">
        <v>10</v>
      </c>
      <c r="BM69" s="100">
        <v>7584</v>
      </c>
      <c r="BN69" s="100">
        <v>9</v>
      </c>
      <c r="BO69" s="100">
        <v>6825.5999999999995</v>
      </c>
      <c r="BP69" s="100">
        <v>9</v>
      </c>
      <c r="BQ69" s="100">
        <v>6825.5999999999995</v>
      </c>
      <c r="BR69" s="100">
        <v>8</v>
      </c>
      <c r="BS69" s="100">
        <v>6067.2</v>
      </c>
      <c r="BT69" s="100">
        <v>8</v>
      </c>
      <c r="BU69" s="100">
        <v>6067.2</v>
      </c>
      <c r="BV69" s="100">
        <v>11</v>
      </c>
      <c r="BW69" s="100">
        <v>8342.4</v>
      </c>
      <c r="BX69" s="100">
        <v>10</v>
      </c>
      <c r="BY69" s="100">
        <v>7584</v>
      </c>
      <c r="BZ69" s="100">
        <v>9</v>
      </c>
      <c r="CA69" s="100">
        <v>6825.5999999999995</v>
      </c>
      <c r="CB69" s="100">
        <v>10</v>
      </c>
      <c r="CC69" s="100">
        <v>7584</v>
      </c>
      <c r="CD69" s="100">
        <v>10</v>
      </c>
      <c r="CE69" s="100">
        <v>7584</v>
      </c>
      <c r="CF69" s="100">
        <v>7</v>
      </c>
      <c r="CG69" s="100">
        <v>5308.8</v>
      </c>
      <c r="CH69" s="100">
        <v>11</v>
      </c>
      <c r="CI69" s="100">
        <v>8342.4</v>
      </c>
      <c r="CJ69" s="100">
        <v>9</v>
      </c>
      <c r="CK69" s="100">
        <v>6825.5999999999995</v>
      </c>
      <c r="CL69" s="100">
        <v>11</v>
      </c>
      <c r="CM69" s="100">
        <v>8342.4</v>
      </c>
      <c r="CN69" s="100">
        <v>8</v>
      </c>
      <c r="CO69" s="100">
        <v>6067.2</v>
      </c>
      <c r="CP69" s="100">
        <v>9</v>
      </c>
      <c r="CQ69" s="100">
        <v>6825.5999999999995</v>
      </c>
      <c r="CR69" s="100">
        <v>7</v>
      </c>
      <c r="CS69" s="100">
        <v>5308.8</v>
      </c>
      <c r="CT69" s="100">
        <v>9</v>
      </c>
      <c r="CU69" s="100">
        <v>6825.5999999999995</v>
      </c>
    </row>
    <row r="70" spans="2:99">
      <c r="C70" s="99" t="s">
        <v>236</v>
      </c>
      <c r="D70" s="100">
        <v>8</v>
      </c>
      <c r="E70" s="100">
        <v>4281.5999999999995</v>
      </c>
      <c r="F70" s="100">
        <v>11</v>
      </c>
      <c r="G70" s="100">
        <v>5887.1999999999989</v>
      </c>
      <c r="H70" s="100">
        <v>7</v>
      </c>
      <c r="I70" s="100">
        <v>3746.3999999999996</v>
      </c>
      <c r="J70" s="100">
        <v>9</v>
      </c>
      <c r="K70" s="100">
        <v>4816.7999999999993</v>
      </c>
      <c r="L70" s="100">
        <v>13</v>
      </c>
      <c r="M70" s="100">
        <v>6957.5999999999995</v>
      </c>
      <c r="N70" s="100">
        <v>10</v>
      </c>
      <c r="O70" s="100">
        <v>5351.9999999999991</v>
      </c>
      <c r="P70" s="100">
        <v>10</v>
      </c>
      <c r="Q70" s="100">
        <v>5351.9999999999991</v>
      </c>
      <c r="R70" s="100">
        <v>10</v>
      </c>
      <c r="S70" s="100">
        <v>5351.9999999999991</v>
      </c>
      <c r="T70" s="100">
        <v>11</v>
      </c>
      <c r="U70" s="100">
        <v>5887.1999999999989</v>
      </c>
      <c r="V70" s="100">
        <v>9</v>
      </c>
      <c r="W70" s="100">
        <v>4816.7999999999993</v>
      </c>
      <c r="X70" s="100">
        <v>8</v>
      </c>
      <c r="Y70" s="100">
        <v>4281.5999999999995</v>
      </c>
      <c r="Z70" s="100">
        <v>7</v>
      </c>
      <c r="AA70" s="100">
        <v>3746.3999999999996</v>
      </c>
      <c r="AB70" s="100">
        <v>9</v>
      </c>
      <c r="AC70" s="100">
        <v>4816.7999999999993</v>
      </c>
      <c r="AD70" s="100">
        <v>11</v>
      </c>
      <c r="AE70" s="100">
        <v>5887.1999999999989</v>
      </c>
      <c r="AF70" s="100">
        <v>10</v>
      </c>
      <c r="AG70" s="100">
        <v>5351.9999999999991</v>
      </c>
      <c r="AH70" s="100">
        <v>7</v>
      </c>
      <c r="AI70" s="100">
        <v>3746.3999999999996</v>
      </c>
      <c r="AJ70" s="100">
        <v>7</v>
      </c>
      <c r="AK70" s="100">
        <v>3746.3999999999996</v>
      </c>
      <c r="AL70" s="100">
        <v>11</v>
      </c>
      <c r="AM70" s="100">
        <v>5887.1999999999989</v>
      </c>
      <c r="AN70" s="100">
        <v>6</v>
      </c>
      <c r="AO70" s="100">
        <v>3211.2</v>
      </c>
      <c r="AP70" s="100">
        <v>11</v>
      </c>
      <c r="AQ70" s="100">
        <v>5887.1999999999989</v>
      </c>
      <c r="AR70" s="100">
        <v>7</v>
      </c>
      <c r="AS70" s="100">
        <v>3746.3999999999996</v>
      </c>
      <c r="AT70" s="100">
        <v>10</v>
      </c>
      <c r="AU70" s="100">
        <v>5351.9999999999991</v>
      </c>
      <c r="AV70" s="100">
        <v>11</v>
      </c>
      <c r="AW70" s="100">
        <v>5887.1999999999989</v>
      </c>
      <c r="AX70" s="100">
        <v>11</v>
      </c>
      <c r="AY70" s="100">
        <v>5887.1999999999989</v>
      </c>
      <c r="AZ70" s="100">
        <v>10</v>
      </c>
      <c r="BA70" s="100">
        <v>5351.9999999999991</v>
      </c>
      <c r="BB70" s="100">
        <v>7</v>
      </c>
      <c r="BC70" s="100">
        <v>3746.3999999999996</v>
      </c>
      <c r="BD70" s="100">
        <v>11</v>
      </c>
      <c r="BE70" s="100">
        <v>5887.1999999999989</v>
      </c>
      <c r="BF70" s="100">
        <v>7</v>
      </c>
      <c r="BG70" s="100">
        <v>3746.3999999999996</v>
      </c>
      <c r="BH70" s="100">
        <v>10</v>
      </c>
      <c r="BI70" s="100">
        <v>5351.9999999999991</v>
      </c>
      <c r="BJ70" s="100">
        <v>6</v>
      </c>
      <c r="BK70" s="100">
        <v>3211.2</v>
      </c>
      <c r="BL70" s="100">
        <v>10</v>
      </c>
      <c r="BM70" s="100">
        <v>5351.9999999999991</v>
      </c>
      <c r="BN70" s="100">
        <v>9</v>
      </c>
      <c r="BO70" s="100">
        <v>4816.7999999999993</v>
      </c>
      <c r="BP70" s="100">
        <v>9</v>
      </c>
      <c r="BQ70" s="100">
        <v>4816.7999999999993</v>
      </c>
      <c r="BR70" s="100">
        <v>10</v>
      </c>
      <c r="BS70" s="100">
        <v>5351.9999999999991</v>
      </c>
      <c r="BT70" s="100">
        <v>9</v>
      </c>
      <c r="BU70" s="100">
        <v>4816.7999999999993</v>
      </c>
      <c r="BV70" s="100">
        <v>11</v>
      </c>
      <c r="BW70" s="100">
        <v>5887.1999999999989</v>
      </c>
      <c r="BX70" s="100">
        <v>10</v>
      </c>
      <c r="BY70" s="100">
        <v>5351.9999999999991</v>
      </c>
      <c r="BZ70" s="100">
        <v>9</v>
      </c>
      <c r="CA70" s="100">
        <v>4816.7999999999993</v>
      </c>
      <c r="CB70" s="100">
        <v>10</v>
      </c>
      <c r="CC70" s="100">
        <v>5351.9999999999991</v>
      </c>
      <c r="CD70" s="100">
        <v>10</v>
      </c>
      <c r="CE70" s="100">
        <v>5351.9999999999991</v>
      </c>
      <c r="CF70" s="100">
        <v>7</v>
      </c>
      <c r="CG70" s="100">
        <v>3746.3999999999996</v>
      </c>
      <c r="CH70" s="100">
        <v>11</v>
      </c>
      <c r="CI70" s="100">
        <v>5887.1999999999989</v>
      </c>
      <c r="CJ70" s="100">
        <v>9</v>
      </c>
      <c r="CK70" s="100">
        <v>4816.7999999999993</v>
      </c>
      <c r="CL70" s="100">
        <v>11</v>
      </c>
      <c r="CM70" s="100">
        <v>5887.1999999999989</v>
      </c>
      <c r="CN70" s="100">
        <v>9</v>
      </c>
      <c r="CO70" s="100">
        <v>4816.7999999999993</v>
      </c>
      <c r="CP70" s="100">
        <v>10</v>
      </c>
      <c r="CQ70" s="100">
        <v>5351.9999999999991</v>
      </c>
      <c r="CR70" s="100">
        <v>8</v>
      </c>
      <c r="CS70" s="100">
        <v>4281.5999999999995</v>
      </c>
      <c r="CT70" s="100">
        <v>10</v>
      </c>
      <c r="CU70" s="100">
        <v>5351.9999999999991</v>
      </c>
    </row>
    <row r="71" spans="2:99">
      <c r="B71" s="99" t="s">
        <v>130</v>
      </c>
      <c r="C71" s="99" t="s">
        <v>237</v>
      </c>
      <c r="D71" s="100">
        <v>11.340308586149531</v>
      </c>
      <c r="E71" s="100">
        <v>6395.9340425883356</v>
      </c>
      <c r="F71" s="100">
        <v>10.506192651352414</v>
      </c>
      <c r="G71" s="100">
        <v>5925.492655362762</v>
      </c>
      <c r="H71" s="100">
        <v>16.999049090569152</v>
      </c>
      <c r="I71" s="100">
        <v>9587.4636870810009</v>
      </c>
      <c r="J71" s="100">
        <v>12.151823226317875</v>
      </c>
      <c r="K71" s="100">
        <v>6853.628299643281</v>
      </c>
      <c r="L71" s="100">
        <v>13.397174934978205</v>
      </c>
      <c r="M71" s="100">
        <v>7556.0066633277074</v>
      </c>
      <c r="N71" s="100">
        <v>13.062927607009479</v>
      </c>
      <c r="O71" s="100">
        <v>7367.4911703533462</v>
      </c>
      <c r="P71" s="100">
        <v>11</v>
      </c>
      <c r="Q71" s="100">
        <v>6204</v>
      </c>
      <c r="R71" s="100">
        <v>13.824991835569847</v>
      </c>
      <c r="S71" s="100">
        <v>7797.2953952613934</v>
      </c>
      <c r="T71" s="100">
        <v>16.105727890398754</v>
      </c>
      <c r="U71" s="100">
        <v>9083.630530184897</v>
      </c>
      <c r="V71" s="100">
        <v>13.066836672295164</v>
      </c>
      <c r="W71" s="100">
        <v>7369.6958831744723</v>
      </c>
      <c r="X71" s="100">
        <v>11</v>
      </c>
      <c r="Y71" s="100">
        <v>6204</v>
      </c>
      <c r="Z71" s="100">
        <v>11</v>
      </c>
      <c r="AA71" s="100">
        <v>6204</v>
      </c>
      <c r="AB71" s="100">
        <v>15</v>
      </c>
      <c r="AC71" s="100">
        <v>8460</v>
      </c>
      <c r="AD71" s="100">
        <v>16.08174473786157</v>
      </c>
      <c r="AE71" s="100">
        <v>9070.1040321539258</v>
      </c>
      <c r="AF71" s="100">
        <v>13.039028603363308</v>
      </c>
      <c r="AG71" s="100">
        <v>7354.0121322969053</v>
      </c>
      <c r="AH71" s="100">
        <v>14.226135913637851</v>
      </c>
      <c r="AI71" s="100">
        <v>8023.5406552917475</v>
      </c>
      <c r="AJ71" s="100">
        <v>15.755305785123968</v>
      </c>
      <c r="AK71" s="100">
        <v>8885.9924628099179</v>
      </c>
      <c r="AL71" s="100">
        <v>8.9826133333333331</v>
      </c>
      <c r="AM71" s="100">
        <v>5066.1939199999997</v>
      </c>
      <c r="AN71" s="100">
        <v>9</v>
      </c>
      <c r="AO71" s="100">
        <v>5076</v>
      </c>
      <c r="AP71" s="100">
        <v>16</v>
      </c>
      <c r="AQ71" s="100">
        <v>9024</v>
      </c>
      <c r="AR71" s="100">
        <v>14</v>
      </c>
      <c r="AS71" s="100">
        <v>7896</v>
      </c>
      <c r="AT71" s="100">
        <v>15.07273620102375</v>
      </c>
      <c r="AU71" s="100">
        <v>8501.0232173773948</v>
      </c>
      <c r="AV71" s="100">
        <v>16</v>
      </c>
      <c r="AW71" s="100">
        <v>9024</v>
      </c>
      <c r="AX71" s="100">
        <v>17.193576707942444</v>
      </c>
      <c r="AY71" s="100">
        <v>9697.1772632795382</v>
      </c>
      <c r="AZ71" s="100">
        <v>12.081664001346688</v>
      </c>
      <c r="BA71" s="100">
        <v>6814.0584967595323</v>
      </c>
      <c r="BB71" s="100">
        <v>9</v>
      </c>
      <c r="BC71" s="100">
        <v>5076</v>
      </c>
      <c r="BD71" s="100">
        <v>18</v>
      </c>
      <c r="BE71" s="100">
        <v>10152</v>
      </c>
      <c r="BF71" s="100">
        <v>15.154359333378867</v>
      </c>
      <c r="BG71" s="100">
        <v>8547.0586640256806</v>
      </c>
      <c r="BH71" s="100">
        <v>9</v>
      </c>
      <c r="BI71" s="100">
        <v>5076</v>
      </c>
      <c r="BJ71" s="100">
        <v>14.360686619569815</v>
      </c>
      <c r="BK71" s="100">
        <v>8099.4272534373758</v>
      </c>
      <c r="BL71" s="100">
        <v>14.14413677153459</v>
      </c>
      <c r="BM71" s="100">
        <v>7977.2931391455095</v>
      </c>
      <c r="BN71" s="100">
        <v>9.0698231009365244</v>
      </c>
      <c r="BO71" s="100">
        <v>5115.3802289281994</v>
      </c>
      <c r="BP71" s="100">
        <v>19.04567901234568</v>
      </c>
      <c r="BQ71" s="100">
        <v>10741.762962962963</v>
      </c>
      <c r="BR71" s="100">
        <v>15.243110949429729</v>
      </c>
      <c r="BS71" s="100">
        <v>8597.1145754783665</v>
      </c>
      <c r="BT71" s="100">
        <v>16</v>
      </c>
      <c r="BU71" s="100">
        <v>9024</v>
      </c>
      <c r="BV71" s="100">
        <v>10</v>
      </c>
      <c r="BW71" s="100">
        <v>5640</v>
      </c>
      <c r="BX71" s="100">
        <v>17</v>
      </c>
      <c r="BY71" s="100">
        <v>9588</v>
      </c>
      <c r="BZ71" s="100">
        <v>13</v>
      </c>
      <c r="CA71" s="100">
        <v>7332</v>
      </c>
      <c r="CB71" s="100">
        <v>17.973232149213679</v>
      </c>
      <c r="CC71" s="100">
        <v>10136.902932156516</v>
      </c>
      <c r="CD71" s="100">
        <v>14.259065239443444</v>
      </c>
      <c r="CE71" s="100">
        <v>8042.1127950461023</v>
      </c>
      <c r="CF71" s="100">
        <v>11.036206532187144</v>
      </c>
      <c r="CG71" s="100">
        <v>6224.4204841535493</v>
      </c>
      <c r="CH71" s="100">
        <v>11.074773458626284</v>
      </c>
      <c r="CI71" s="100">
        <v>6246.1722306652246</v>
      </c>
      <c r="CJ71" s="100">
        <v>11.893928052004206</v>
      </c>
      <c r="CK71" s="100">
        <v>6708.175421330372</v>
      </c>
      <c r="CL71" s="100">
        <v>11.893928052004206</v>
      </c>
      <c r="CM71" s="100">
        <v>6708.175421330372</v>
      </c>
      <c r="CN71" s="100">
        <v>17.302</v>
      </c>
      <c r="CO71" s="100">
        <v>9758.3279999999995</v>
      </c>
      <c r="CP71" s="100">
        <v>12.067547711058264</v>
      </c>
      <c r="CQ71" s="100">
        <v>6806.0969090368608</v>
      </c>
      <c r="CR71" s="100">
        <v>14</v>
      </c>
      <c r="CS71" s="100">
        <v>7896</v>
      </c>
      <c r="CT71" s="100">
        <v>12.044398530762168</v>
      </c>
      <c r="CU71" s="100">
        <v>6793.0407713498626</v>
      </c>
    </row>
    <row r="72" spans="2:99">
      <c r="C72" s="99" t="s">
        <v>238</v>
      </c>
      <c r="D72" s="100">
        <v>12.013198175066131</v>
      </c>
      <c r="E72" s="100">
        <v>893.78194422492004</v>
      </c>
      <c r="F72" s="100">
        <v>10.506192651352414</v>
      </c>
      <c r="G72" s="100">
        <v>781.66073326061951</v>
      </c>
      <c r="H72" s="100">
        <v>19.189044421368269</v>
      </c>
      <c r="I72" s="100">
        <v>1427.6649049497992</v>
      </c>
      <c r="J72" s="100">
        <v>13.322463704290895</v>
      </c>
      <c r="K72" s="100">
        <v>991.19129959924248</v>
      </c>
      <c r="L72" s="100">
        <v>12.23367315527388</v>
      </c>
      <c r="M72" s="100">
        <v>910.18528275237657</v>
      </c>
      <c r="N72" s="100">
        <v>13.066423585176674</v>
      </c>
      <c r="O72" s="100">
        <v>972.14191473714436</v>
      </c>
      <c r="P72" s="100">
        <v>14</v>
      </c>
      <c r="Q72" s="100">
        <v>1041.5999999999999</v>
      </c>
      <c r="R72" s="100">
        <v>14.873520767073956</v>
      </c>
      <c r="S72" s="100">
        <v>1106.5899450703021</v>
      </c>
      <c r="T72" s="100">
        <v>18.228586544887502</v>
      </c>
      <c r="U72" s="100">
        <v>1356.20683893963</v>
      </c>
      <c r="V72" s="100">
        <v>14.063930730021461</v>
      </c>
      <c r="W72" s="100">
        <v>1046.3564463135965</v>
      </c>
      <c r="X72" s="100">
        <v>12</v>
      </c>
      <c r="Y72" s="100">
        <v>892.8</v>
      </c>
      <c r="Z72" s="100">
        <v>14</v>
      </c>
      <c r="AA72" s="100">
        <v>1041.5999999999999</v>
      </c>
      <c r="AB72" s="100">
        <v>17</v>
      </c>
      <c r="AC72" s="100">
        <v>1264.8</v>
      </c>
      <c r="AD72" s="100">
        <v>17.216962830094268</v>
      </c>
      <c r="AE72" s="100">
        <v>1280.9420345590133</v>
      </c>
      <c r="AF72" s="100">
        <v>14.168907178783721</v>
      </c>
      <c r="AG72" s="100">
        <v>1054.1666941015087</v>
      </c>
      <c r="AH72" s="100">
        <v>15</v>
      </c>
      <c r="AI72" s="100">
        <v>1115.9999999999998</v>
      </c>
      <c r="AJ72" s="100">
        <v>16.755305785123966</v>
      </c>
      <c r="AK72" s="100">
        <v>1246.594750413223</v>
      </c>
      <c r="AL72" s="100">
        <v>10.889031111111111</v>
      </c>
      <c r="AM72" s="100">
        <v>810.14391466666655</v>
      </c>
      <c r="AN72" s="100">
        <v>11.202898482420586</v>
      </c>
      <c r="AO72" s="100">
        <v>833.49564709209153</v>
      </c>
      <c r="AP72" s="100">
        <v>16</v>
      </c>
      <c r="AQ72" s="100">
        <v>1190.3999999999999</v>
      </c>
      <c r="AR72" s="100">
        <v>14</v>
      </c>
      <c r="AS72" s="100">
        <v>1041.5999999999999</v>
      </c>
      <c r="AT72" s="100">
        <v>15</v>
      </c>
      <c r="AU72" s="100">
        <v>1115.9999999999998</v>
      </c>
      <c r="AV72" s="100">
        <v>19.122273596938776</v>
      </c>
      <c r="AW72" s="100">
        <v>1422.6971556122448</v>
      </c>
      <c r="AX72" s="100">
        <v>18.239483504401768</v>
      </c>
      <c r="AY72" s="100">
        <v>1357.0175727274914</v>
      </c>
      <c r="AZ72" s="100">
        <v>12.168197121454423</v>
      </c>
      <c r="BA72" s="100">
        <v>905.31386583620895</v>
      </c>
      <c r="BB72" s="100">
        <v>9</v>
      </c>
      <c r="BC72" s="100">
        <v>669.59999999999991</v>
      </c>
      <c r="BD72" s="100">
        <v>16</v>
      </c>
      <c r="BE72" s="100">
        <v>1190.3999999999999</v>
      </c>
      <c r="BF72" s="100">
        <v>14.198757769278055</v>
      </c>
      <c r="BG72" s="100">
        <v>1056.3875780342871</v>
      </c>
      <c r="BH72" s="100">
        <v>10</v>
      </c>
      <c r="BI72" s="100">
        <v>743.99999999999989</v>
      </c>
      <c r="BJ72" s="100">
        <v>15.440727008956275</v>
      </c>
      <c r="BK72" s="100">
        <v>1148.7900894663467</v>
      </c>
      <c r="BL72" s="100">
        <v>14.186512207517351</v>
      </c>
      <c r="BM72" s="100">
        <v>1055.4765082392908</v>
      </c>
      <c r="BN72" s="100">
        <v>10.066649323621228</v>
      </c>
      <c r="BO72" s="100">
        <v>748.95870967741928</v>
      </c>
      <c r="BP72" s="100">
        <v>19.093209876543209</v>
      </c>
      <c r="BQ72" s="100">
        <v>1420.5348148148146</v>
      </c>
      <c r="BR72" s="100">
        <v>16</v>
      </c>
      <c r="BS72" s="100">
        <v>1190.3999999999999</v>
      </c>
      <c r="BT72" s="100">
        <v>17</v>
      </c>
      <c r="BU72" s="100">
        <v>1264.8</v>
      </c>
      <c r="BV72" s="100">
        <v>10</v>
      </c>
      <c r="BW72" s="100">
        <v>743.99999999999989</v>
      </c>
      <c r="BX72" s="100">
        <v>15</v>
      </c>
      <c r="BY72" s="100">
        <v>1115.9999999999998</v>
      </c>
      <c r="BZ72" s="100">
        <v>13</v>
      </c>
      <c r="CA72" s="100">
        <v>967.19999999999993</v>
      </c>
      <c r="CB72" s="100">
        <v>20.112265313387063</v>
      </c>
      <c r="CC72" s="100">
        <v>1496.3525393159973</v>
      </c>
      <c r="CD72" s="100">
        <v>17.301034080758225</v>
      </c>
      <c r="CE72" s="100">
        <v>1287.1969356084116</v>
      </c>
      <c r="CF72" s="100">
        <v>13.165732348710538</v>
      </c>
      <c r="CG72" s="100">
        <v>979.53048674406386</v>
      </c>
      <c r="CH72" s="100">
        <v>11.072361411573823</v>
      </c>
      <c r="CI72" s="100">
        <v>823.7836890210923</v>
      </c>
      <c r="CJ72" s="100">
        <v>13.940976896846532</v>
      </c>
      <c r="CK72" s="100">
        <v>1037.2086811253819</v>
      </c>
      <c r="CL72" s="100">
        <v>12.940976896846532</v>
      </c>
      <c r="CM72" s="100">
        <v>962.8086811253819</v>
      </c>
      <c r="CN72" s="100">
        <v>17.218</v>
      </c>
      <c r="CO72" s="100">
        <v>1281.0192</v>
      </c>
      <c r="CP72" s="100">
        <v>13.074657996432817</v>
      </c>
      <c r="CQ72" s="100">
        <v>972.75455493460152</v>
      </c>
      <c r="CR72" s="100">
        <v>16</v>
      </c>
      <c r="CS72" s="100">
        <v>1190.3999999999999</v>
      </c>
      <c r="CT72" s="100">
        <v>14.089807162534434</v>
      </c>
      <c r="CU72" s="100">
        <v>1048.2816528925619</v>
      </c>
    </row>
    <row r="73" spans="2:99">
      <c r="C73" s="99" t="s">
        <v>239</v>
      </c>
      <c r="D73" s="100">
        <v>12.013198175066131</v>
      </c>
      <c r="E73" s="100">
        <v>6717.7804194969794</v>
      </c>
      <c r="F73" s="100">
        <v>11.338837912313256</v>
      </c>
      <c r="G73" s="100">
        <v>6340.6781605655715</v>
      </c>
      <c r="H73" s="100">
        <v>18.81737348917623</v>
      </c>
      <c r="I73" s="100">
        <v>10522.675255147347</v>
      </c>
      <c r="J73" s="100">
        <v>13.279803584797639</v>
      </c>
      <c r="K73" s="100">
        <v>7426.0661646188391</v>
      </c>
      <c r="L73" s="100">
        <v>11.057434133091897</v>
      </c>
      <c r="M73" s="100">
        <v>6183.3171672249882</v>
      </c>
      <c r="N73" s="100">
        <v>13.062927607009479</v>
      </c>
      <c r="O73" s="100">
        <v>7304.7891178397003</v>
      </c>
      <c r="P73" s="100">
        <v>13</v>
      </c>
      <c r="Q73" s="100">
        <v>7269.5999999999995</v>
      </c>
      <c r="R73" s="100">
        <v>13.824991835569847</v>
      </c>
      <c r="S73" s="100">
        <v>7730.9354344506573</v>
      </c>
      <c r="T73" s="100">
        <v>16.146680775228337</v>
      </c>
      <c r="U73" s="100">
        <v>9029.2238895076844</v>
      </c>
      <c r="V73" s="100">
        <v>14.063930730021461</v>
      </c>
      <c r="W73" s="100">
        <v>7864.5500642280003</v>
      </c>
      <c r="X73" s="100">
        <v>12</v>
      </c>
      <c r="Y73" s="100">
        <v>6710.4</v>
      </c>
      <c r="Z73" s="100">
        <v>12</v>
      </c>
      <c r="AA73" s="100">
        <v>6710.4</v>
      </c>
      <c r="AB73" s="100">
        <v>15</v>
      </c>
      <c r="AC73" s="100">
        <v>8387.9999999999982</v>
      </c>
      <c r="AD73" s="100">
        <v>16.262035527505166</v>
      </c>
      <c r="AE73" s="100">
        <v>9093.7302669808869</v>
      </c>
      <c r="AF73" s="100">
        <v>13.082321461836779</v>
      </c>
      <c r="AG73" s="100">
        <v>7315.6341614591256</v>
      </c>
      <c r="AH73" s="100">
        <v>13</v>
      </c>
      <c r="AI73" s="100">
        <v>7269.5999999999995</v>
      </c>
      <c r="AJ73" s="100">
        <v>14.849719008264463</v>
      </c>
      <c r="AK73" s="100">
        <v>8303.9628694214862</v>
      </c>
      <c r="AL73" s="100">
        <v>9.9358222222222228</v>
      </c>
      <c r="AM73" s="100">
        <v>5556.1117866666664</v>
      </c>
      <c r="AN73" s="100">
        <v>10</v>
      </c>
      <c r="AO73" s="100">
        <v>5591.9999999999991</v>
      </c>
      <c r="AP73" s="100">
        <v>17</v>
      </c>
      <c r="AQ73" s="100">
        <v>9506.4</v>
      </c>
      <c r="AR73" s="100">
        <v>15</v>
      </c>
      <c r="AS73" s="100">
        <v>8387.9999999999982</v>
      </c>
      <c r="AT73" s="100">
        <v>14</v>
      </c>
      <c r="AU73" s="100">
        <v>7828.7999999999993</v>
      </c>
      <c r="AV73" s="100">
        <v>18.080707908163266</v>
      </c>
      <c r="AW73" s="100">
        <v>10110.731862244897</v>
      </c>
      <c r="AX73" s="100">
        <v>17.055856318564469</v>
      </c>
      <c r="AY73" s="100">
        <v>9537.6348533412493</v>
      </c>
      <c r="AZ73" s="100">
        <v>12.951864321185086</v>
      </c>
      <c r="BA73" s="100">
        <v>7242.682528406699</v>
      </c>
      <c r="BB73" s="100">
        <v>9</v>
      </c>
      <c r="BC73" s="100">
        <v>5032.7999999999993</v>
      </c>
      <c r="BD73" s="100">
        <v>15</v>
      </c>
      <c r="BE73" s="100">
        <v>8387.9999999999982</v>
      </c>
      <c r="BF73" s="100">
        <v>14.198757769278055</v>
      </c>
      <c r="BG73" s="100">
        <v>7939.9453445802874</v>
      </c>
      <c r="BH73" s="100">
        <v>11.435845182228849</v>
      </c>
      <c r="BI73" s="100">
        <v>6394.9246259023721</v>
      </c>
      <c r="BJ73" s="100">
        <v>14.240626035490125</v>
      </c>
      <c r="BK73" s="100">
        <v>7963.3580790460774</v>
      </c>
      <c r="BL73" s="100">
        <v>13.228887643500114</v>
      </c>
      <c r="BM73" s="100">
        <v>7397.5939702452624</v>
      </c>
      <c r="BN73" s="100">
        <v>8.0666493236212276</v>
      </c>
      <c r="BO73" s="100">
        <v>4510.8703017689895</v>
      </c>
      <c r="BP73" s="100">
        <v>17.188271604938272</v>
      </c>
      <c r="BQ73" s="100">
        <v>9611.6814814814807</v>
      </c>
      <c r="BR73" s="100">
        <v>16.243110949429727</v>
      </c>
      <c r="BS73" s="100">
        <v>9083.1476429211016</v>
      </c>
      <c r="BT73" s="100">
        <v>15</v>
      </c>
      <c r="BU73" s="100">
        <v>8387.9999999999982</v>
      </c>
      <c r="BV73" s="100">
        <v>11</v>
      </c>
      <c r="BW73" s="100">
        <v>6151.1999999999989</v>
      </c>
      <c r="BX73" s="100">
        <v>16</v>
      </c>
      <c r="BY73" s="100">
        <v>8947.1999999999989</v>
      </c>
      <c r="BZ73" s="100">
        <v>11</v>
      </c>
      <c r="CA73" s="100">
        <v>6151.1999999999989</v>
      </c>
      <c r="CB73" s="100">
        <v>18.973232149213679</v>
      </c>
      <c r="CC73" s="100">
        <v>10609.831417840289</v>
      </c>
      <c r="CD73" s="100">
        <v>16.259065239443444</v>
      </c>
      <c r="CE73" s="100">
        <v>9092.0692818967727</v>
      </c>
      <c r="CF73" s="100">
        <v>10.165732348710538</v>
      </c>
      <c r="CG73" s="100">
        <v>5684.6775293989322</v>
      </c>
      <c r="CH73" s="100">
        <v>12.079597552731206</v>
      </c>
      <c r="CI73" s="100">
        <v>6754.9109514872898</v>
      </c>
      <c r="CJ73" s="100">
        <v>12.893928052004206</v>
      </c>
      <c r="CK73" s="100">
        <v>7210.2845666807516</v>
      </c>
      <c r="CL73" s="100">
        <v>12.893928052004206</v>
      </c>
      <c r="CM73" s="100">
        <v>7210.2845666807516</v>
      </c>
      <c r="CN73" s="100">
        <v>17.175999999999998</v>
      </c>
      <c r="CO73" s="100">
        <v>9604.8191999999981</v>
      </c>
      <c r="CP73" s="100">
        <v>12.071102853745542</v>
      </c>
      <c r="CQ73" s="100">
        <v>6750.1607158145061</v>
      </c>
      <c r="CR73" s="100">
        <v>14</v>
      </c>
      <c r="CS73" s="100">
        <v>7828.7999999999993</v>
      </c>
      <c r="CT73" s="100">
        <v>12.044398530762168</v>
      </c>
      <c r="CU73" s="100">
        <v>6735.2276584022038</v>
      </c>
    </row>
    <row r="74" spans="2:99">
      <c r="C74" s="99" t="s">
        <v>240</v>
      </c>
      <c r="D74" s="100">
        <v>12.29716630716616</v>
      </c>
      <c r="E74" s="100">
        <v>4958.2174550493955</v>
      </c>
      <c r="F74" s="100">
        <v>10.338837912313256</v>
      </c>
      <c r="G74" s="100">
        <v>4168.6194462447047</v>
      </c>
      <c r="H74" s="100">
        <v>17.858601651059011</v>
      </c>
      <c r="I74" s="100">
        <v>7200.5881857069935</v>
      </c>
      <c r="J74" s="100">
        <v>13.365123823784149</v>
      </c>
      <c r="K74" s="100">
        <v>5388.8179257497686</v>
      </c>
      <c r="L74" s="100">
        <v>12.101493888637393</v>
      </c>
      <c r="M74" s="100">
        <v>4879.322335898597</v>
      </c>
      <c r="N74" s="100">
        <v>11.059431628842287</v>
      </c>
      <c r="O74" s="100">
        <v>4459.1628327492099</v>
      </c>
      <c r="P74" s="100">
        <v>12</v>
      </c>
      <c r="Q74" s="100">
        <v>4838.3999999999996</v>
      </c>
      <c r="R74" s="100">
        <v>13.873520767073956</v>
      </c>
      <c r="S74" s="100">
        <v>5593.8035732842191</v>
      </c>
      <c r="T74" s="100">
        <v>17.228586544887502</v>
      </c>
      <c r="U74" s="100">
        <v>6946.5660948986406</v>
      </c>
      <c r="V74" s="100">
        <v>14.063930730021461</v>
      </c>
      <c r="W74" s="100">
        <v>5670.5768703446529</v>
      </c>
      <c r="X74" s="100">
        <v>11</v>
      </c>
      <c r="Y74" s="100">
        <v>4435.2</v>
      </c>
      <c r="Z74" s="100">
        <v>13</v>
      </c>
      <c r="AA74" s="100">
        <v>5241.5999999999995</v>
      </c>
      <c r="AB74" s="100">
        <v>16</v>
      </c>
      <c r="AC74" s="100">
        <v>6451.2</v>
      </c>
      <c r="AD74" s="100">
        <v>18.171890132683366</v>
      </c>
      <c r="AE74" s="100">
        <v>7326.9061014979334</v>
      </c>
      <c r="AF74" s="100">
        <v>14.212200037257194</v>
      </c>
      <c r="AG74" s="100">
        <v>5730.3590550221006</v>
      </c>
      <c r="AH74" s="100">
        <v>15</v>
      </c>
      <c r="AI74" s="100">
        <v>6048</v>
      </c>
      <c r="AJ74" s="100">
        <v>14.755305785123968</v>
      </c>
      <c r="AK74" s="100">
        <v>5949.3392925619837</v>
      </c>
      <c r="AL74" s="100">
        <v>10.982613333333333</v>
      </c>
      <c r="AM74" s="100">
        <v>4428.1896959999995</v>
      </c>
      <c r="AN74" s="100">
        <v>10</v>
      </c>
      <c r="AO74" s="100">
        <v>4032</v>
      </c>
      <c r="AP74" s="100">
        <v>17</v>
      </c>
      <c r="AQ74" s="100">
        <v>6854.4</v>
      </c>
      <c r="AR74" s="100">
        <v>15</v>
      </c>
      <c r="AS74" s="100">
        <v>6048</v>
      </c>
      <c r="AT74" s="100">
        <v>13</v>
      </c>
      <c r="AU74" s="100">
        <v>5241.5999999999995</v>
      </c>
      <c r="AV74" s="100">
        <v>19.246970663265305</v>
      </c>
      <c r="AW74" s="100">
        <v>7760.3785714285705</v>
      </c>
      <c r="AX74" s="100">
        <v>16.193576707942444</v>
      </c>
      <c r="AY74" s="100">
        <v>6529.2501286423931</v>
      </c>
      <c r="AZ74" s="100">
        <v>12.124930561400555</v>
      </c>
      <c r="BA74" s="100">
        <v>4888.7720023567035</v>
      </c>
      <c r="BB74" s="100">
        <v>10</v>
      </c>
      <c r="BC74" s="100">
        <v>4032</v>
      </c>
      <c r="BD74" s="100">
        <v>15</v>
      </c>
      <c r="BE74" s="100">
        <v>6048</v>
      </c>
      <c r="BF74" s="100">
        <v>15.243156205177241</v>
      </c>
      <c r="BG74" s="100">
        <v>6146.0405819274638</v>
      </c>
      <c r="BH74" s="100">
        <v>10</v>
      </c>
      <c r="BI74" s="100">
        <v>4032</v>
      </c>
      <c r="BJ74" s="100">
        <v>14.200605840796895</v>
      </c>
      <c r="BK74" s="100">
        <v>5725.6842750093074</v>
      </c>
      <c r="BL74" s="100">
        <v>13.228887643500114</v>
      </c>
      <c r="BM74" s="100">
        <v>5333.8874978592457</v>
      </c>
      <c r="BN74" s="100">
        <v>9.0634755463059307</v>
      </c>
      <c r="BO74" s="100">
        <v>3654.3933402705511</v>
      </c>
      <c r="BP74" s="100">
        <v>17.093209876543209</v>
      </c>
      <c r="BQ74" s="100">
        <v>6891.9822222222219</v>
      </c>
      <c r="BR74" s="100">
        <v>15</v>
      </c>
      <c r="BS74" s="100">
        <v>6048</v>
      </c>
      <c r="BT74" s="100">
        <v>17</v>
      </c>
      <c r="BU74" s="100">
        <v>6854.4</v>
      </c>
      <c r="BV74" s="100">
        <v>11</v>
      </c>
      <c r="BW74" s="100">
        <v>4435.2</v>
      </c>
      <c r="BX74" s="100">
        <v>18</v>
      </c>
      <c r="BY74" s="100">
        <v>7257.5999999999995</v>
      </c>
      <c r="BZ74" s="100">
        <v>11</v>
      </c>
      <c r="CA74" s="100">
        <v>4435.2</v>
      </c>
      <c r="CB74" s="100">
        <v>18.973232149213679</v>
      </c>
      <c r="CC74" s="100">
        <v>7650.0072025629552</v>
      </c>
      <c r="CD74" s="100">
        <v>15.301034080758225</v>
      </c>
      <c r="CE74" s="100">
        <v>6169.3769413617156</v>
      </c>
      <c r="CF74" s="100">
        <v>12.079381804361608</v>
      </c>
      <c r="CG74" s="100">
        <v>4870.4067435186007</v>
      </c>
      <c r="CH74" s="100">
        <v>11.072361411573823</v>
      </c>
      <c r="CI74" s="100">
        <v>4464.3761211465653</v>
      </c>
      <c r="CJ74" s="100">
        <v>11.893928052004206</v>
      </c>
      <c r="CK74" s="100">
        <v>4795.6317905680962</v>
      </c>
      <c r="CL74" s="100">
        <v>12.940976896846532</v>
      </c>
      <c r="CM74" s="100">
        <v>5217.8018848085212</v>
      </c>
      <c r="CN74" s="100">
        <v>16.302</v>
      </c>
      <c r="CO74" s="100">
        <v>6572.9663999999993</v>
      </c>
      <c r="CP74" s="100">
        <v>13.060437425683709</v>
      </c>
      <c r="CQ74" s="100">
        <v>5265.9683700356709</v>
      </c>
      <c r="CR74" s="100">
        <v>15</v>
      </c>
      <c r="CS74" s="100">
        <v>6048</v>
      </c>
      <c r="CT74" s="100">
        <v>12.908172635445363</v>
      </c>
      <c r="CU74" s="100">
        <v>5204.5752066115701</v>
      </c>
    </row>
    <row r="75" spans="2:99">
      <c r="C75" s="99" t="s">
        <v>241</v>
      </c>
      <c r="D75" s="100">
        <v>11.198324520099517</v>
      </c>
      <c r="E75" s="100">
        <v>7202.7623313280083</v>
      </c>
      <c r="F75" s="100">
        <v>10.338837912313256</v>
      </c>
      <c r="G75" s="100">
        <v>6649.9405451998855</v>
      </c>
      <c r="H75" s="100">
        <v>18.81737348917623</v>
      </c>
      <c r="I75" s="100">
        <v>12103.33462823815</v>
      </c>
      <c r="J75" s="100">
        <v>12.109163106824621</v>
      </c>
      <c r="K75" s="100">
        <v>7788.6137103095953</v>
      </c>
      <c r="L75" s="100">
        <v>12.057434133091897</v>
      </c>
      <c r="M75" s="100">
        <v>7755.3416344047073</v>
      </c>
      <c r="N75" s="100">
        <v>11.059431628842287</v>
      </c>
      <c r="O75" s="100">
        <v>7113.426423671358</v>
      </c>
      <c r="P75" s="100">
        <v>12</v>
      </c>
      <c r="Q75" s="100">
        <v>7718.4</v>
      </c>
      <c r="R75" s="100">
        <v>13.922049698578064</v>
      </c>
      <c r="S75" s="100">
        <v>8954.6623661254107</v>
      </c>
      <c r="T75" s="100">
        <v>17.269539429717085</v>
      </c>
      <c r="U75" s="100">
        <v>11107.767761194027</v>
      </c>
      <c r="V75" s="100">
        <v>13.061024787747758</v>
      </c>
      <c r="W75" s="100">
        <v>8400.8511434793581</v>
      </c>
      <c r="X75" s="100">
        <v>11</v>
      </c>
      <c r="Y75" s="100">
        <v>7075.1999999999989</v>
      </c>
      <c r="Z75" s="100">
        <v>12</v>
      </c>
      <c r="AA75" s="100">
        <v>7718.4</v>
      </c>
      <c r="AB75" s="100">
        <v>14</v>
      </c>
      <c r="AC75" s="100">
        <v>9004.7999999999993</v>
      </c>
      <c r="AD75" s="100">
        <v>16.08174473786157</v>
      </c>
      <c r="AE75" s="100">
        <v>10343.77821539256</v>
      </c>
      <c r="AF75" s="100">
        <v>15.12561432031025</v>
      </c>
      <c r="AG75" s="100">
        <v>9728.7951308235515</v>
      </c>
      <c r="AH75" s="100">
        <v>13</v>
      </c>
      <c r="AI75" s="100">
        <v>8361.5999999999985</v>
      </c>
      <c r="AJ75" s="100">
        <v>14.802512396694215</v>
      </c>
      <c r="AK75" s="100">
        <v>9520.9759735537191</v>
      </c>
      <c r="AL75" s="100">
        <v>9.9358222222222228</v>
      </c>
      <c r="AM75" s="100">
        <v>6390.7208533333333</v>
      </c>
      <c r="AN75" s="100">
        <v>8</v>
      </c>
      <c r="AO75" s="100">
        <v>5145.5999999999995</v>
      </c>
      <c r="AP75" s="100">
        <v>14</v>
      </c>
      <c r="AQ75" s="100">
        <v>9004.7999999999993</v>
      </c>
      <c r="AR75" s="100">
        <v>14</v>
      </c>
      <c r="AS75" s="100">
        <v>9004.7999999999993</v>
      </c>
      <c r="AT75" s="100">
        <v>14.119376905416086</v>
      </c>
      <c r="AU75" s="100">
        <v>9081.5832255636251</v>
      </c>
      <c r="AV75" s="100">
        <v>18.163839285714285</v>
      </c>
      <c r="AW75" s="100">
        <v>11682.981428571427</v>
      </c>
      <c r="AX75" s="100">
        <v>16.147669911483121</v>
      </c>
      <c r="AY75" s="100">
        <v>10386.181287065941</v>
      </c>
      <c r="AZ75" s="100">
        <v>11.038397441292821</v>
      </c>
      <c r="BA75" s="100">
        <v>7099.8972342395418</v>
      </c>
      <c r="BB75" s="100">
        <v>9</v>
      </c>
      <c r="BC75" s="100">
        <v>5788.7999999999993</v>
      </c>
      <c r="BD75" s="100">
        <v>15</v>
      </c>
      <c r="BE75" s="100">
        <v>9647.9999999999982</v>
      </c>
      <c r="BF75" s="100">
        <v>14.065562461580493</v>
      </c>
      <c r="BG75" s="100">
        <v>9046.9697752885713</v>
      </c>
      <c r="BH75" s="100">
        <v>11.305313802026227</v>
      </c>
      <c r="BI75" s="100">
        <v>7271.5778374632682</v>
      </c>
      <c r="BJ75" s="100">
        <v>13.160585646103666</v>
      </c>
      <c r="BK75" s="100">
        <v>8464.8886875738772</v>
      </c>
      <c r="BL75" s="100">
        <v>13.186512207517351</v>
      </c>
      <c r="BM75" s="100">
        <v>8481.5646518751601</v>
      </c>
      <c r="BN75" s="100">
        <v>9.0571279916753387</v>
      </c>
      <c r="BO75" s="100">
        <v>5825.5447242455775</v>
      </c>
      <c r="BP75" s="100">
        <v>16.140740740740739</v>
      </c>
      <c r="BQ75" s="100">
        <v>10381.724444444442</v>
      </c>
      <c r="BR75" s="100">
        <v>15</v>
      </c>
      <c r="BS75" s="100">
        <v>9647.9999999999982</v>
      </c>
      <c r="BT75" s="100">
        <v>17</v>
      </c>
      <c r="BU75" s="100">
        <v>10934.4</v>
      </c>
      <c r="BV75" s="100">
        <v>11</v>
      </c>
      <c r="BW75" s="100">
        <v>7075.1999999999989</v>
      </c>
      <c r="BX75" s="100">
        <v>17</v>
      </c>
      <c r="BY75" s="100">
        <v>10934.4</v>
      </c>
      <c r="BZ75" s="100">
        <v>12</v>
      </c>
      <c r="CA75" s="100">
        <v>7718.4</v>
      </c>
      <c r="CB75" s="100">
        <v>18</v>
      </c>
      <c r="CC75" s="100">
        <v>11577.599999999999</v>
      </c>
      <c r="CD75" s="100">
        <v>16.21709639812866</v>
      </c>
      <c r="CE75" s="100">
        <v>10430.836403276353</v>
      </c>
      <c r="CF75" s="100">
        <v>11.208907620885002</v>
      </c>
      <c r="CG75" s="100">
        <v>7209.5693817532328</v>
      </c>
      <c r="CH75" s="100">
        <v>10.079597552731206</v>
      </c>
      <c r="CI75" s="100">
        <v>6483.1971459167116</v>
      </c>
      <c r="CJ75" s="100">
        <v>12.940976896846532</v>
      </c>
      <c r="CK75" s="100">
        <v>8323.6363400516893</v>
      </c>
      <c r="CL75" s="100">
        <v>12.84687920716188</v>
      </c>
      <c r="CM75" s="100">
        <v>8263.1127060465205</v>
      </c>
      <c r="CN75" s="100">
        <v>16.259999999999998</v>
      </c>
      <c r="CO75" s="100">
        <v>10458.431999999997</v>
      </c>
      <c r="CP75" s="100">
        <v>12.067547711058264</v>
      </c>
      <c r="CQ75" s="100">
        <v>7761.8466877526744</v>
      </c>
      <c r="CR75" s="100">
        <v>15</v>
      </c>
      <c r="CS75" s="100">
        <v>9647.9999999999982</v>
      </c>
      <c r="CT75" s="100">
        <v>12.862764003673094</v>
      </c>
      <c r="CU75" s="100">
        <v>8273.3298071625341</v>
      </c>
    </row>
    <row r="76" spans="2:99">
      <c r="C76" s="99" t="s">
        <v>242</v>
      </c>
      <c r="D76" s="100">
        <v>9.7105612762163034</v>
      </c>
      <c r="E76" s="100">
        <v>7562.5851219172564</v>
      </c>
      <c r="F76" s="100">
        <v>10.338837912313256</v>
      </c>
      <c r="G76" s="100">
        <v>8051.8869661095632</v>
      </c>
      <c r="H76" s="100">
        <v>17.999049090569152</v>
      </c>
      <c r="I76" s="100">
        <v>14017.659431735254</v>
      </c>
      <c r="J76" s="100">
        <v>11.194483345811131</v>
      </c>
      <c r="K76" s="100">
        <v>8718.2636297177087</v>
      </c>
      <c r="L76" s="100">
        <v>11.969314622000905</v>
      </c>
      <c r="M76" s="100">
        <v>9321.7022276143034</v>
      </c>
      <c r="N76" s="100">
        <v>12.062927607009479</v>
      </c>
      <c r="O76" s="100">
        <v>9394.6080203389811</v>
      </c>
      <c r="P76" s="100">
        <v>12</v>
      </c>
      <c r="Q76" s="100">
        <v>9345.5999999999985</v>
      </c>
      <c r="R76" s="100">
        <v>15.873520767073956</v>
      </c>
      <c r="S76" s="100">
        <v>12362.297973397195</v>
      </c>
      <c r="T76" s="100">
        <v>17.105727890398754</v>
      </c>
      <c r="U76" s="100">
        <v>13321.940881042548</v>
      </c>
      <c r="V76" s="100">
        <v>13.069742614568868</v>
      </c>
      <c r="W76" s="100">
        <v>10178.715548226233</v>
      </c>
      <c r="X76" s="100">
        <v>11</v>
      </c>
      <c r="Y76" s="100">
        <v>8566.7999999999993</v>
      </c>
      <c r="Z76" s="100">
        <v>11</v>
      </c>
      <c r="AA76" s="100">
        <v>8566.7999999999993</v>
      </c>
      <c r="AB76" s="100">
        <v>15</v>
      </c>
      <c r="AC76" s="100">
        <v>11682</v>
      </c>
      <c r="AD76" s="100">
        <v>15.12681743527247</v>
      </c>
      <c r="AE76" s="100">
        <v>11780.765418590199</v>
      </c>
      <c r="AF76" s="100">
        <v>14.039028603363308</v>
      </c>
      <c r="AG76" s="100">
        <v>10933.595476299344</v>
      </c>
      <c r="AH76" s="100">
        <v>13</v>
      </c>
      <c r="AI76" s="100">
        <v>10124.4</v>
      </c>
      <c r="AJ76" s="100">
        <v>14.70809917355372</v>
      </c>
      <c r="AK76" s="100">
        <v>11454.667636363636</v>
      </c>
      <c r="AL76" s="100">
        <v>10.84224</v>
      </c>
      <c r="AM76" s="100">
        <v>8443.9365120000002</v>
      </c>
      <c r="AN76" s="100">
        <v>10.113794891130173</v>
      </c>
      <c r="AO76" s="100">
        <v>7876.623461212178</v>
      </c>
      <c r="AP76" s="100">
        <v>14</v>
      </c>
      <c r="AQ76" s="100">
        <v>10903.199999999999</v>
      </c>
      <c r="AR76" s="100">
        <v>14</v>
      </c>
      <c r="AS76" s="100">
        <v>10903.199999999999</v>
      </c>
      <c r="AT76" s="100">
        <v>13</v>
      </c>
      <c r="AU76" s="100">
        <v>10124.4</v>
      </c>
      <c r="AV76" s="100">
        <v>18.039142219387756</v>
      </c>
      <c r="AW76" s="100">
        <v>14048.883960459183</v>
      </c>
      <c r="AX76" s="100">
        <v>15.96404272564582</v>
      </c>
      <c r="AY76" s="100">
        <v>12432.796474732964</v>
      </c>
      <c r="AZ76" s="100">
        <v>12.038397441292821</v>
      </c>
      <c r="BA76" s="100">
        <v>9375.503927278849</v>
      </c>
      <c r="BB76" s="100">
        <v>8</v>
      </c>
      <c r="BC76" s="100">
        <v>6230.4</v>
      </c>
      <c r="BD76" s="100">
        <v>15</v>
      </c>
      <c r="BE76" s="100">
        <v>11682</v>
      </c>
      <c r="BF76" s="100">
        <v>14.154359333378867</v>
      </c>
      <c r="BG76" s="100">
        <v>11023.415048835461</v>
      </c>
      <c r="BH76" s="100">
        <v>10.348824262093768</v>
      </c>
      <c r="BI76" s="100">
        <v>8059.6643353186255</v>
      </c>
      <c r="BJ76" s="100">
        <v>13.160585646103666</v>
      </c>
      <c r="BK76" s="100">
        <v>10249.464101185535</v>
      </c>
      <c r="BL76" s="100">
        <v>12.101761335551826</v>
      </c>
      <c r="BM76" s="100">
        <v>9424.8517281277618</v>
      </c>
      <c r="BN76" s="100">
        <v>9.0634755463059307</v>
      </c>
      <c r="BO76" s="100">
        <v>7058.6347554630584</v>
      </c>
      <c r="BP76" s="100">
        <v>19.140740740740739</v>
      </c>
      <c r="BQ76" s="100">
        <v>14906.808888888887</v>
      </c>
      <c r="BR76" s="100">
        <v>16</v>
      </c>
      <c r="BS76" s="100">
        <v>12460.8</v>
      </c>
      <c r="BT76" s="100">
        <v>14</v>
      </c>
      <c r="BU76" s="100">
        <v>10903.199999999999</v>
      </c>
      <c r="BV76" s="100">
        <v>10</v>
      </c>
      <c r="BW76" s="100">
        <v>7788</v>
      </c>
      <c r="BX76" s="100">
        <v>17</v>
      </c>
      <c r="BY76" s="100">
        <v>13239.599999999999</v>
      </c>
      <c r="BZ76" s="100">
        <v>11</v>
      </c>
      <c r="CA76" s="100">
        <v>8566.7999999999993</v>
      </c>
      <c r="CB76" s="100">
        <v>18</v>
      </c>
      <c r="CC76" s="100">
        <v>14018.4</v>
      </c>
      <c r="CD76" s="100">
        <v>14.217096398128662</v>
      </c>
      <c r="CE76" s="100">
        <v>11072.274674862601</v>
      </c>
      <c r="CF76" s="100">
        <v>11.122557076536072</v>
      </c>
      <c r="CG76" s="100">
        <v>8662.2474512062927</v>
      </c>
      <c r="CH76" s="100">
        <v>11.072361411573823</v>
      </c>
      <c r="CI76" s="100">
        <v>8623.1550673336933</v>
      </c>
      <c r="CJ76" s="100">
        <v>10.988025741688858</v>
      </c>
      <c r="CK76" s="100">
        <v>8557.4744476272826</v>
      </c>
      <c r="CL76" s="100">
        <v>10.893928052004206</v>
      </c>
      <c r="CM76" s="100">
        <v>8484.191166900875</v>
      </c>
      <c r="CN76" s="100">
        <v>15.26</v>
      </c>
      <c r="CO76" s="100">
        <v>11884.487999999999</v>
      </c>
      <c r="CP76" s="100">
        <v>11.060437425683709</v>
      </c>
      <c r="CQ76" s="100">
        <v>8613.8686671224714</v>
      </c>
      <c r="CR76" s="100">
        <v>15</v>
      </c>
      <c r="CS76" s="100">
        <v>11682</v>
      </c>
      <c r="CT76" s="100">
        <v>14.044398530762168</v>
      </c>
      <c r="CU76" s="100">
        <v>10937.777575757576</v>
      </c>
    </row>
    <row r="77" spans="2:99">
      <c r="C77" s="99" t="s">
        <v>243</v>
      </c>
      <c r="D77" s="100">
        <v>10.525434931182918</v>
      </c>
      <c r="E77" s="100">
        <v>2930.2810848413242</v>
      </c>
      <c r="F77" s="100">
        <v>10.506192651352414</v>
      </c>
      <c r="G77" s="100">
        <v>2924.9240341365121</v>
      </c>
      <c r="H77" s="100">
        <v>19.850343669177512</v>
      </c>
      <c r="I77" s="100">
        <v>5526.3356774990189</v>
      </c>
      <c r="J77" s="100">
        <v>13.322463704290895</v>
      </c>
      <c r="K77" s="100">
        <v>3708.9738952745847</v>
      </c>
      <c r="L77" s="100">
        <v>13.101493888637393</v>
      </c>
      <c r="M77" s="100">
        <v>3647.4558985966496</v>
      </c>
      <c r="N77" s="100">
        <v>11.059431628842287</v>
      </c>
      <c r="O77" s="100">
        <v>3078.9457654696926</v>
      </c>
      <c r="P77" s="100">
        <v>14</v>
      </c>
      <c r="Q77" s="100">
        <v>3897.5999999999995</v>
      </c>
      <c r="R77" s="100">
        <v>16.873520767073956</v>
      </c>
      <c r="S77" s="100">
        <v>4697.5881815533885</v>
      </c>
      <c r="T77" s="100">
        <v>17.228586544887502</v>
      </c>
      <c r="U77" s="100">
        <v>4796.4384940966802</v>
      </c>
      <c r="V77" s="100">
        <v>13.063930730021461</v>
      </c>
      <c r="W77" s="100">
        <v>3636.9983152379746</v>
      </c>
      <c r="X77" s="100">
        <v>12</v>
      </c>
      <c r="Y77" s="100">
        <v>3340.7999999999997</v>
      </c>
      <c r="Z77" s="100">
        <v>14</v>
      </c>
      <c r="AA77" s="100">
        <v>3897.5999999999995</v>
      </c>
      <c r="AB77" s="100">
        <v>15</v>
      </c>
      <c r="AC77" s="100">
        <v>4176</v>
      </c>
      <c r="AD77" s="100">
        <v>16.171890132683366</v>
      </c>
      <c r="AE77" s="100">
        <v>4502.2542129390486</v>
      </c>
      <c r="AF77" s="100">
        <v>13.082321461836779</v>
      </c>
      <c r="AG77" s="100">
        <v>3642.1182949753588</v>
      </c>
      <c r="AH77" s="100">
        <v>13</v>
      </c>
      <c r="AI77" s="100">
        <v>3619.2</v>
      </c>
      <c r="AJ77" s="100">
        <v>14.755305785123968</v>
      </c>
      <c r="AK77" s="100">
        <v>4107.8771305785122</v>
      </c>
      <c r="AL77" s="100">
        <v>9.9358222222222228</v>
      </c>
      <c r="AM77" s="100">
        <v>2766.1329066666667</v>
      </c>
      <c r="AN77" s="100">
        <v>11.113794891130173</v>
      </c>
      <c r="AO77" s="100">
        <v>3094.0804976906397</v>
      </c>
      <c r="AP77" s="100">
        <v>16</v>
      </c>
      <c r="AQ77" s="100">
        <v>4454.3999999999996</v>
      </c>
      <c r="AR77" s="100">
        <v>13</v>
      </c>
      <c r="AS77" s="100">
        <v>3619.2</v>
      </c>
      <c r="AT77" s="100">
        <v>13</v>
      </c>
      <c r="AU77" s="100">
        <v>3619.2</v>
      </c>
      <c r="AV77" s="100">
        <v>18.080707908163266</v>
      </c>
      <c r="AW77" s="100">
        <v>5033.6690816326527</v>
      </c>
      <c r="AX77" s="100">
        <v>18.239483504401768</v>
      </c>
      <c r="AY77" s="100">
        <v>5077.8722076254517</v>
      </c>
      <c r="AZ77" s="100">
        <v>12.995130881238953</v>
      </c>
      <c r="BA77" s="100">
        <v>3617.8444373369243</v>
      </c>
      <c r="BB77" s="100">
        <v>10</v>
      </c>
      <c r="BC77" s="100">
        <v>2784</v>
      </c>
      <c r="BD77" s="100">
        <v>17</v>
      </c>
      <c r="BE77" s="100">
        <v>4732.7999999999993</v>
      </c>
      <c r="BF77" s="100">
        <v>13.154359333378867</v>
      </c>
      <c r="BG77" s="100">
        <v>3662.1736384126762</v>
      </c>
      <c r="BH77" s="100">
        <v>11.47935564229639</v>
      </c>
      <c r="BI77" s="100">
        <v>3195.8526108153146</v>
      </c>
      <c r="BJ77" s="100">
        <v>15.400706814263044</v>
      </c>
      <c r="BK77" s="100">
        <v>4287.556777090831</v>
      </c>
      <c r="BL77" s="100">
        <v>13.228887643500114</v>
      </c>
      <c r="BM77" s="100">
        <v>3682.9223199504313</v>
      </c>
      <c r="BN77" s="100">
        <v>10.063475546305931</v>
      </c>
      <c r="BO77" s="100">
        <v>2801.6715920915708</v>
      </c>
      <c r="BP77" s="100">
        <v>20.140740740740739</v>
      </c>
      <c r="BQ77" s="100">
        <v>5607.1822222222208</v>
      </c>
      <c r="BR77" s="100">
        <v>15</v>
      </c>
      <c r="BS77" s="100">
        <v>4176</v>
      </c>
      <c r="BT77" s="100">
        <v>17</v>
      </c>
      <c r="BU77" s="100">
        <v>4732.7999999999993</v>
      </c>
      <c r="BV77" s="100">
        <v>11</v>
      </c>
      <c r="BW77" s="100">
        <v>3062.3999999999996</v>
      </c>
      <c r="BX77" s="100">
        <v>15</v>
      </c>
      <c r="BY77" s="100">
        <v>4176</v>
      </c>
      <c r="BZ77" s="100">
        <v>13</v>
      </c>
      <c r="CA77" s="100">
        <v>3619.2</v>
      </c>
      <c r="CB77" s="100">
        <v>18.019576537271476</v>
      </c>
      <c r="CC77" s="100">
        <v>5016.6501079763784</v>
      </c>
      <c r="CD77" s="100">
        <v>17.426940604702569</v>
      </c>
      <c r="CE77" s="100">
        <v>4851.6602643491951</v>
      </c>
      <c r="CF77" s="100">
        <v>11.208907620885002</v>
      </c>
      <c r="CG77" s="100">
        <v>3120.5598816543843</v>
      </c>
      <c r="CH77" s="100">
        <v>10.079597552731206</v>
      </c>
      <c r="CI77" s="100">
        <v>2806.1599586803677</v>
      </c>
      <c r="CJ77" s="100">
        <v>12.893928052004206</v>
      </c>
      <c r="CK77" s="100">
        <v>3589.6695696779707</v>
      </c>
      <c r="CL77" s="100">
        <v>12.035074586531186</v>
      </c>
      <c r="CM77" s="100">
        <v>3350.5647648902818</v>
      </c>
      <c r="CN77" s="100">
        <v>15.134</v>
      </c>
      <c r="CO77" s="100">
        <v>4213.3055999999997</v>
      </c>
      <c r="CP77" s="100">
        <v>12.067547711058264</v>
      </c>
      <c r="CQ77" s="100">
        <v>3359.6052827586204</v>
      </c>
      <c r="CR77" s="100">
        <v>15</v>
      </c>
      <c r="CS77" s="100">
        <v>4176</v>
      </c>
      <c r="CT77" s="100">
        <v>14.044398530762168</v>
      </c>
      <c r="CU77" s="100">
        <v>3909.960550964187</v>
      </c>
    </row>
    <row r="78" spans="2:99">
      <c r="C78" s="99" t="s">
        <v>244</v>
      </c>
      <c r="D78" s="100">
        <v>11.198324520099517</v>
      </c>
      <c r="E78" s="100">
        <v>6181.4751350949336</v>
      </c>
      <c r="F78" s="100">
        <v>11.506192651352414</v>
      </c>
      <c r="G78" s="100">
        <v>6351.4183435465329</v>
      </c>
      <c r="H78" s="100">
        <v>19.015565054332143</v>
      </c>
      <c r="I78" s="100">
        <v>10496.591909991343</v>
      </c>
      <c r="J78" s="100">
        <v>12.322463704290895</v>
      </c>
      <c r="K78" s="100">
        <v>6801.9999647685736</v>
      </c>
      <c r="L78" s="100">
        <v>13.057434133091897</v>
      </c>
      <c r="M78" s="100">
        <v>7207.7036414667273</v>
      </c>
      <c r="N78" s="100">
        <v>13.055935650675094</v>
      </c>
      <c r="O78" s="100">
        <v>7206.8764791726517</v>
      </c>
      <c r="P78" s="100">
        <v>12</v>
      </c>
      <c r="Q78" s="100">
        <v>6624</v>
      </c>
      <c r="R78" s="100">
        <v>15.824991835569847</v>
      </c>
      <c r="S78" s="100">
        <v>8735.395493234555</v>
      </c>
      <c r="T78" s="100">
        <v>18.146680775228337</v>
      </c>
      <c r="U78" s="100">
        <v>10016.967787926042</v>
      </c>
      <c r="V78" s="100">
        <v>12.063930730021461</v>
      </c>
      <c r="W78" s="100">
        <v>6659.2897629718464</v>
      </c>
      <c r="X78" s="100">
        <v>10</v>
      </c>
      <c r="Y78" s="100">
        <v>5520</v>
      </c>
      <c r="Z78" s="100">
        <v>12</v>
      </c>
      <c r="AA78" s="100">
        <v>6624</v>
      </c>
      <c r="AB78" s="100">
        <v>16</v>
      </c>
      <c r="AC78" s="100">
        <v>8832</v>
      </c>
      <c r="AD78" s="100">
        <v>16.08174473786157</v>
      </c>
      <c r="AE78" s="100">
        <v>8877.1230952995866</v>
      </c>
      <c r="AF78" s="100">
        <v>14.12561432031025</v>
      </c>
      <c r="AG78" s="100">
        <v>7797.339104811258</v>
      </c>
      <c r="AH78" s="100">
        <v>15.226135913637851</v>
      </c>
      <c r="AI78" s="100">
        <v>8404.8270243280931</v>
      </c>
      <c r="AJ78" s="100">
        <v>14.849719008264463</v>
      </c>
      <c r="AK78" s="100">
        <v>8197.0448925619839</v>
      </c>
      <c r="AL78" s="100">
        <v>10.935822222222223</v>
      </c>
      <c r="AM78" s="100">
        <v>6036.5738666666666</v>
      </c>
      <c r="AN78" s="100">
        <v>9</v>
      </c>
      <c r="AO78" s="100">
        <v>4968</v>
      </c>
      <c r="AP78" s="100">
        <v>16</v>
      </c>
      <c r="AQ78" s="100">
        <v>8832</v>
      </c>
      <c r="AR78" s="100">
        <v>13</v>
      </c>
      <c r="AS78" s="100">
        <v>7176</v>
      </c>
      <c r="AT78" s="100">
        <v>14</v>
      </c>
      <c r="AU78" s="100">
        <v>7728</v>
      </c>
      <c r="AV78" s="100">
        <v>17.080707908163266</v>
      </c>
      <c r="AW78" s="100">
        <v>9428.5507653061231</v>
      </c>
      <c r="AX78" s="100">
        <v>17.055856318564469</v>
      </c>
      <c r="AY78" s="100">
        <v>9414.8326878475873</v>
      </c>
      <c r="AZ78" s="100">
        <v>13.081664001346688</v>
      </c>
      <c r="BA78" s="100">
        <v>7221.0785287433719</v>
      </c>
      <c r="BB78" s="100">
        <v>8</v>
      </c>
      <c r="BC78" s="100">
        <v>4416</v>
      </c>
      <c r="BD78" s="100">
        <v>15</v>
      </c>
      <c r="BE78" s="100">
        <v>8280</v>
      </c>
      <c r="BF78" s="100">
        <v>13.154359333378867</v>
      </c>
      <c r="BG78" s="100">
        <v>7261.2063520251349</v>
      </c>
      <c r="BH78" s="100">
        <v>10.305313802026227</v>
      </c>
      <c r="BI78" s="100">
        <v>5688.5332187184767</v>
      </c>
      <c r="BJ78" s="100">
        <v>13.400706814263044</v>
      </c>
      <c r="BK78" s="100">
        <v>7397.1901614732005</v>
      </c>
      <c r="BL78" s="100">
        <v>12.271263079482878</v>
      </c>
      <c r="BM78" s="100">
        <v>6773.7372198745488</v>
      </c>
      <c r="BN78" s="100">
        <v>10.069823100936524</v>
      </c>
      <c r="BO78" s="100">
        <v>5558.5423517169611</v>
      </c>
      <c r="BP78" s="100">
        <v>15</v>
      </c>
      <c r="BQ78" s="100">
        <v>8280</v>
      </c>
      <c r="BR78" s="100">
        <v>15</v>
      </c>
      <c r="BS78" s="100">
        <v>8280</v>
      </c>
      <c r="BT78" s="100">
        <v>15</v>
      </c>
      <c r="BU78" s="100">
        <v>8280</v>
      </c>
      <c r="BV78" s="100">
        <v>11</v>
      </c>
      <c r="BW78" s="100">
        <v>6072</v>
      </c>
      <c r="BX78" s="100">
        <v>16</v>
      </c>
      <c r="BY78" s="100">
        <v>8832</v>
      </c>
      <c r="BZ78" s="100">
        <v>13</v>
      </c>
      <c r="CA78" s="100">
        <v>7176</v>
      </c>
      <c r="CB78" s="100">
        <v>17.019576537271476</v>
      </c>
      <c r="CC78" s="100">
        <v>9394.8062485738556</v>
      </c>
      <c r="CD78" s="100">
        <v>14</v>
      </c>
      <c r="CE78" s="100">
        <v>7728</v>
      </c>
      <c r="CF78" s="100">
        <v>11.079381804361608</v>
      </c>
      <c r="CG78" s="100">
        <v>6115.8187560076076</v>
      </c>
      <c r="CH78" s="100">
        <v>12.079597552731206</v>
      </c>
      <c r="CI78" s="100">
        <v>6667.9378491076259</v>
      </c>
      <c r="CJ78" s="100">
        <v>12.988025741688858</v>
      </c>
      <c r="CK78" s="100">
        <v>7169.3902094122495</v>
      </c>
      <c r="CL78" s="100">
        <v>11.893928052004206</v>
      </c>
      <c r="CM78" s="100">
        <v>6565.4482847063218</v>
      </c>
      <c r="CN78" s="100">
        <v>16.175999999999998</v>
      </c>
      <c r="CO78" s="100">
        <v>8929.1519999999982</v>
      </c>
      <c r="CP78" s="100">
        <v>14.063992568370987</v>
      </c>
      <c r="CQ78" s="100">
        <v>7763.3238977407846</v>
      </c>
      <c r="CR78" s="100">
        <v>16</v>
      </c>
      <c r="CS78" s="100">
        <v>8832</v>
      </c>
      <c r="CT78" s="100">
        <v>12.908172635445363</v>
      </c>
      <c r="CU78" s="100">
        <v>7125.3112947658401</v>
      </c>
    </row>
    <row r="79" spans="2:99">
      <c r="C79" s="99" t="s">
        <v>245</v>
      </c>
      <c r="D79" s="100">
        <v>11.340308586149531</v>
      </c>
      <c r="E79" s="100">
        <v>8586.8816614324242</v>
      </c>
      <c r="F79" s="100">
        <v>10.338837912313256</v>
      </c>
      <c r="G79" s="100">
        <v>7828.5680672035969</v>
      </c>
      <c r="H79" s="100">
        <v>19.007307072450647</v>
      </c>
      <c r="I79" s="100">
        <v>14392.332915259629</v>
      </c>
      <c r="J79" s="100">
        <v>11.237143465304385</v>
      </c>
      <c r="K79" s="100">
        <v>8508.7650319284803</v>
      </c>
      <c r="L79" s="100">
        <v>12.391133568767875</v>
      </c>
      <c r="M79" s="100">
        <v>9382.5663382710336</v>
      </c>
      <c r="N79" s="100">
        <v>11.059431628842287</v>
      </c>
      <c r="O79" s="100">
        <v>8374.2016293593788</v>
      </c>
      <c r="P79" s="100">
        <v>13</v>
      </c>
      <c r="Q79" s="100">
        <v>9843.5999999999985</v>
      </c>
      <c r="R79" s="100">
        <v>13.873520767073956</v>
      </c>
      <c r="S79" s="100">
        <v>10505.029924828399</v>
      </c>
      <c r="T79" s="100">
        <v>16.146680775228337</v>
      </c>
      <c r="U79" s="100">
        <v>12226.266683002896</v>
      </c>
      <c r="V79" s="100">
        <v>12.066836672295164</v>
      </c>
      <c r="W79" s="100">
        <v>9137.008728261897</v>
      </c>
      <c r="X79" s="100">
        <v>11</v>
      </c>
      <c r="Y79" s="100">
        <v>8329.1999999999989</v>
      </c>
      <c r="Z79" s="100">
        <v>11</v>
      </c>
      <c r="AA79" s="100">
        <v>8329.1999999999989</v>
      </c>
      <c r="AB79" s="100">
        <v>16</v>
      </c>
      <c r="AC79" s="100">
        <v>12115.199999999999</v>
      </c>
      <c r="AD79" s="100">
        <v>16.216962830094268</v>
      </c>
      <c r="AE79" s="100">
        <v>12279.484254947378</v>
      </c>
      <c r="AF79" s="100">
        <v>14.995735744889837</v>
      </c>
      <c r="AG79" s="100">
        <v>11354.771106030583</v>
      </c>
      <c r="AH79" s="100">
        <v>15.089898589900312</v>
      </c>
      <c r="AI79" s="100">
        <v>11426.071212272514</v>
      </c>
      <c r="AJ79" s="100">
        <v>15.802512396694215</v>
      </c>
      <c r="AK79" s="100">
        <v>11965.662386776859</v>
      </c>
      <c r="AL79" s="100">
        <v>10.889031111111111</v>
      </c>
      <c r="AM79" s="100">
        <v>8245.1743573333315</v>
      </c>
      <c r="AN79" s="100">
        <v>11.069243095484966</v>
      </c>
      <c r="AO79" s="100">
        <v>8381.6308719012159</v>
      </c>
      <c r="AP79" s="100">
        <v>16</v>
      </c>
      <c r="AQ79" s="100">
        <v>12115.199999999999</v>
      </c>
      <c r="AR79" s="100">
        <v>14</v>
      </c>
      <c r="AS79" s="100">
        <v>10600.8</v>
      </c>
      <c r="AT79" s="100">
        <v>14</v>
      </c>
      <c r="AU79" s="100">
        <v>10600.8</v>
      </c>
      <c r="AV79" s="100">
        <v>17.039142219387756</v>
      </c>
      <c r="AW79" s="100">
        <v>12902.038488520408</v>
      </c>
      <c r="AX79" s="100">
        <v>18.009949522105146</v>
      </c>
      <c r="AY79" s="100">
        <v>13637.133778138015</v>
      </c>
      <c r="AZ79" s="100">
        <v>11.081664001346688</v>
      </c>
      <c r="BA79" s="100">
        <v>8391.0359818197121</v>
      </c>
      <c r="BB79" s="100">
        <v>8</v>
      </c>
      <c r="BC79" s="100">
        <v>6057.5999999999995</v>
      </c>
      <c r="BD79" s="100">
        <v>17</v>
      </c>
      <c r="BE79" s="100">
        <v>12872.4</v>
      </c>
      <c r="BF79" s="100">
        <v>13.154359333378867</v>
      </c>
      <c r="BG79" s="100">
        <v>9960.4808872344765</v>
      </c>
      <c r="BH79" s="100">
        <v>9.3053138020262267</v>
      </c>
      <c r="BI79" s="100">
        <v>7045.9836108942582</v>
      </c>
      <c r="BJ79" s="100">
        <v>12.200605840796895</v>
      </c>
      <c r="BK79" s="100">
        <v>9238.2987426514082</v>
      </c>
      <c r="BL79" s="100">
        <v>12.186512207517351</v>
      </c>
      <c r="BM79" s="100">
        <v>9227.6270435321385</v>
      </c>
      <c r="BN79" s="100">
        <v>9.0634755463059307</v>
      </c>
      <c r="BO79" s="100">
        <v>6862.8636836628502</v>
      </c>
      <c r="BP79" s="100">
        <v>19.04567901234568</v>
      </c>
      <c r="BQ79" s="100">
        <v>14421.388148148148</v>
      </c>
      <c r="BR79" s="100">
        <v>16</v>
      </c>
      <c r="BS79" s="100">
        <v>12115.199999999999</v>
      </c>
      <c r="BT79" s="100">
        <v>15</v>
      </c>
      <c r="BU79" s="100">
        <v>11357.999999999998</v>
      </c>
      <c r="BV79" s="100">
        <v>10</v>
      </c>
      <c r="BW79" s="100">
        <v>7571.9999999999991</v>
      </c>
      <c r="BX79" s="100">
        <v>15.359868740884783</v>
      </c>
      <c r="BY79" s="100">
        <v>11630.492610597958</v>
      </c>
      <c r="BZ79" s="100">
        <v>12</v>
      </c>
      <c r="CA79" s="100">
        <v>9086.4</v>
      </c>
      <c r="CB79" s="100">
        <v>15</v>
      </c>
      <c r="CC79" s="100">
        <v>11357.999999999998</v>
      </c>
      <c r="CD79" s="100">
        <v>14.217096398128662</v>
      </c>
      <c r="CE79" s="100">
        <v>10765.185392663023</v>
      </c>
      <c r="CF79" s="100">
        <v>11.079381804361608</v>
      </c>
      <c r="CG79" s="100">
        <v>8389.3079022626098</v>
      </c>
      <c r="CH79" s="100">
        <v>11.072361411573823</v>
      </c>
      <c r="CI79" s="100">
        <v>8383.9920608436987</v>
      </c>
      <c r="CJ79" s="100">
        <v>11.893928052004206</v>
      </c>
      <c r="CK79" s="100">
        <v>9006.0823209775845</v>
      </c>
      <c r="CL79" s="100">
        <v>12.893928052004206</v>
      </c>
      <c r="CM79" s="100">
        <v>9763.2823209775834</v>
      </c>
      <c r="CN79" s="100">
        <v>16.218</v>
      </c>
      <c r="CO79" s="100">
        <v>12280.2696</v>
      </c>
      <c r="CP79" s="100">
        <v>12.067547711058264</v>
      </c>
      <c r="CQ79" s="100">
        <v>9137.5471268133169</v>
      </c>
      <c r="CR79" s="100">
        <v>13</v>
      </c>
      <c r="CS79" s="100">
        <v>9843.5999999999985</v>
      </c>
      <c r="CT79" s="100">
        <v>12.953581267217631</v>
      </c>
      <c r="CU79" s="100">
        <v>9808.45173553719</v>
      </c>
    </row>
    <row r="80" spans="2:99">
      <c r="C80" s="99" t="s">
        <v>246</v>
      </c>
      <c r="D80" s="100">
        <v>11.198324520099517</v>
      </c>
      <c r="E80" s="100">
        <v>9016.8909035841298</v>
      </c>
      <c r="F80" s="100">
        <v>10.506192651352414</v>
      </c>
      <c r="G80" s="100">
        <v>8459.5863228689632</v>
      </c>
      <c r="H80" s="100">
        <v>18.015565054332143</v>
      </c>
      <c r="I80" s="100">
        <v>14506.13298174824</v>
      </c>
      <c r="J80" s="100">
        <v>12.237143465304385</v>
      </c>
      <c r="K80" s="100">
        <v>9853.347918263089</v>
      </c>
      <c r="L80" s="100">
        <v>11.391133568767875</v>
      </c>
      <c r="M80" s="100">
        <v>9172.1407495718922</v>
      </c>
      <c r="N80" s="100">
        <v>11.055935650675094</v>
      </c>
      <c r="O80" s="100">
        <v>8902.2393859235854</v>
      </c>
      <c r="P80" s="100">
        <v>13</v>
      </c>
      <c r="Q80" s="100">
        <v>10467.599999999999</v>
      </c>
      <c r="R80" s="100">
        <v>13.922049698578064</v>
      </c>
      <c r="S80" s="100">
        <v>11210.034417295057</v>
      </c>
      <c r="T80" s="100">
        <v>18.064775005569167</v>
      </c>
      <c r="U80" s="100">
        <v>14545.756834484293</v>
      </c>
      <c r="V80" s="100">
        <v>12.061024787747758</v>
      </c>
      <c r="W80" s="100">
        <v>9711.5371590944942</v>
      </c>
      <c r="X80" s="100">
        <v>11</v>
      </c>
      <c r="Y80" s="100">
        <v>8857.1999999999989</v>
      </c>
      <c r="Z80" s="100">
        <v>12</v>
      </c>
      <c r="AA80" s="100">
        <v>9662.4</v>
      </c>
      <c r="AB80" s="100">
        <v>16</v>
      </c>
      <c r="AC80" s="100">
        <v>12883.199999999999</v>
      </c>
      <c r="AD80" s="100">
        <v>16.08174473786157</v>
      </c>
      <c r="AE80" s="100">
        <v>12949.020862926134</v>
      </c>
      <c r="AF80" s="100">
        <v>13.082321461836779</v>
      </c>
      <c r="AG80" s="100">
        <v>10533.885241070973</v>
      </c>
      <c r="AH80" s="100">
        <v>13</v>
      </c>
      <c r="AI80" s="100">
        <v>10467.599999999999</v>
      </c>
      <c r="AJ80" s="100">
        <v>13.802512396694215</v>
      </c>
      <c r="AK80" s="100">
        <v>11113.782981818182</v>
      </c>
      <c r="AL80" s="100">
        <v>10.889031111111111</v>
      </c>
      <c r="AM80" s="100">
        <v>8767.8478506666652</v>
      </c>
      <c r="AN80" s="100">
        <v>9</v>
      </c>
      <c r="AO80" s="100">
        <v>7246.7999999999993</v>
      </c>
      <c r="AP80" s="100">
        <v>15</v>
      </c>
      <c r="AQ80" s="100">
        <v>12077.999999999998</v>
      </c>
      <c r="AR80" s="100">
        <v>14</v>
      </c>
      <c r="AS80" s="100">
        <v>11272.8</v>
      </c>
      <c r="AT80" s="100">
        <v>12</v>
      </c>
      <c r="AU80" s="100">
        <v>9662.4</v>
      </c>
      <c r="AV80" s="100">
        <v>17.080707908163266</v>
      </c>
      <c r="AW80" s="100">
        <v>13753.38600765306</v>
      </c>
      <c r="AX80" s="100">
        <v>17.055856318564469</v>
      </c>
      <c r="AY80" s="100">
        <v>13733.37550770811</v>
      </c>
      <c r="AZ80" s="100">
        <v>12.038397441292821</v>
      </c>
      <c r="BA80" s="100">
        <v>9693.3176197289777</v>
      </c>
      <c r="BB80" s="100">
        <v>9</v>
      </c>
      <c r="BC80" s="100">
        <v>7246.7999999999993</v>
      </c>
      <c r="BD80" s="100">
        <v>16</v>
      </c>
      <c r="BE80" s="100">
        <v>12883.199999999999</v>
      </c>
      <c r="BF80" s="100">
        <v>14.065562461580493</v>
      </c>
      <c r="BG80" s="100">
        <v>11325.590894064611</v>
      </c>
      <c r="BH80" s="100">
        <v>9.3053138020262267</v>
      </c>
      <c r="BI80" s="100">
        <v>7492.6386733915169</v>
      </c>
      <c r="BJ80" s="100">
        <v>13.240626035490125</v>
      </c>
      <c r="BK80" s="100">
        <v>10661.352083776648</v>
      </c>
      <c r="BL80" s="100">
        <v>13.101761335551826</v>
      </c>
      <c r="BM80" s="100">
        <v>10549.538227386329</v>
      </c>
      <c r="BN80" s="100">
        <v>8.0634755463059307</v>
      </c>
      <c r="BO80" s="100">
        <v>6492.7105098855345</v>
      </c>
      <c r="BP80" s="100">
        <v>16.188271604938272</v>
      </c>
      <c r="BQ80" s="100">
        <v>13034.796296296296</v>
      </c>
      <c r="BR80" s="100">
        <v>15</v>
      </c>
      <c r="BS80" s="100">
        <v>12077.999999999998</v>
      </c>
      <c r="BT80" s="100">
        <v>17</v>
      </c>
      <c r="BU80" s="100">
        <v>13688.4</v>
      </c>
      <c r="BV80" s="100">
        <v>10</v>
      </c>
      <c r="BW80" s="100">
        <v>8051.9999999999991</v>
      </c>
      <c r="BX80" s="100">
        <v>14</v>
      </c>
      <c r="BY80" s="100">
        <v>11272.8</v>
      </c>
      <c r="BZ80" s="100">
        <v>12</v>
      </c>
      <c r="CA80" s="100">
        <v>9662.4</v>
      </c>
      <c r="CB80" s="100">
        <v>18.019576537271476</v>
      </c>
      <c r="CC80" s="100">
        <v>14509.36302781099</v>
      </c>
      <c r="CD80" s="100">
        <v>14.217096398128662</v>
      </c>
      <c r="CE80" s="100">
        <v>11447.606019773199</v>
      </c>
      <c r="CF80" s="100">
        <v>10.036206532187144</v>
      </c>
      <c r="CG80" s="100">
        <v>8081.1534997170875</v>
      </c>
      <c r="CH80" s="100">
        <v>10.077185505678745</v>
      </c>
      <c r="CI80" s="100">
        <v>8114.1497691725253</v>
      </c>
      <c r="CJ80" s="100">
        <v>11.893928052004206</v>
      </c>
      <c r="CK80" s="100">
        <v>9576.9908674737853</v>
      </c>
      <c r="CL80" s="100">
        <v>10.84687920716188</v>
      </c>
      <c r="CM80" s="100">
        <v>8733.9071376067459</v>
      </c>
      <c r="CN80" s="100">
        <v>15.218</v>
      </c>
      <c r="CO80" s="100">
        <v>12253.533599999999</v>
      </c>
      <c r="CP80" s="100">
        <v>12.067547711058264</v>
      </c>
      <c r="CQ80" s="100">
        <v>9716.7894169441133</v>
      </c>
      <c r="CR80" s="100">
        <v>13</v>
      </c>
      <c r="CS80" s="100">
        <v>10467.599999999999</v>
      </c>
      <c r="CT80" s="100">
        <v>12.953581267217631</v>
      </c>
      <c r="CU80" s="100">
        <v>10430.223636363635</v>
      </c>
    </row>
    <row r="81" spans="2:99">
      <c r="C81" s="99" t="s">
        <v>247</v>
      </c>
      <c r="D81" s="100">
        <v>10.383450865132902</v>
      </c>
      <c r="E81" s="100">
        <v>7824.9685719641557</v>
      </c>
      <c r="F81" s="100">
        <v>11.506192651352414</v>
      </c>
      <c r="G81" s="100">
        <v>8671.0667820591789</v>
      </c>
      <c r="H81" s="100">
        <v>19.007307072450647</v>
      </c>
      <c r="I81" s="100">
        <v>14323.906609798809</v>
      </c>
      <c r="J81" s="100">
        <v>12.151823226317875</v>
      </c>
      <c r="K81" s="100">
        <v>9157.6139833531506</v>
      </c>
      <c r="L81" s="100">
        <v>12.241933275536182</v>
      </c>
      <c r="M81" s="100">
        <v>9225.5209164440676</v>
      </c>
      <c r="N81" s="100">
        <v>12.059431628842287</v>
      </c>
      <c r="O81" s="100">
        <v>9087.9876754955476</v>
      </c>
      <c r="P81" s="100">
        <v>12</v>
      </c>
      <c r="Q81" s="100">
        <v>9043.2000000000007</v>
      </c>
      <c r="R81" s="100">
        <v>14.776462904065738</v>
      </c>
      <c r="S81" s="100">
        <v>11135.542444503941</v>
      </c>
      <c r="T81" s="100">
        <v>18.146680775228337</v>
      </c>
      <c r="U81" s="100">
        <v>13675.338632212075</v>
      </c>
      <c r="V81" s="100">
        <v>13.069742614568868</v>
      </c>
      <c r="W81" s="100">
        <v>9849.3580343391004</v>
      </c>
      <c r="X81" s="100">
        <v>10</v>
      </c>
      <c r="Y81" s="100">
        <v>7536</v>
      </c>
      <c r="Z81" s="100">
        <v>13</v>
      </c>
      <c r="AA81" s="100">
        <v>9796.8000000000011</v>
      </c>
      <c r="AB81" s="100">
        <v>16</v>
      </c>
      <c r="AC81" s="100">
        <v>12057.6</v>
      </c>
      <c r="AD81" s="100">
        <v>17.036672040450672</v>
      </c>
      <c r="AE81" s="100">
        <v>12838.836049683627</v>
      </c>
      <c r="AF81" s="100">
        <v>15.082321461836779</v>
      </c>
      <c r="AG81" s="100">
        <v>11366.037453640198</v>
      </c>
      <c r="AH81" s="100">
        <v>15.089898589900312</v>
      </c>
      <c r="AI81" s="100">
        <v>11371.747577348875</v>
      </c>
      <c r="AJ81" s="100">
        <v>13.70809917355372</v>
      </c>
      <c r="AK81" s="100">
        <v>10330.423537190083</v>
      </c>
      <c r="AL81" s="100">
        <v>8.8422400000000003</v>
      </c>
      <c r="AM81" s="100">
        <v>6663.5120640000005</v>
      </c>
      <c r="AN81" s="100">
        <v>8</v>
      </c>
      <c r="AO81" s="100">
        <v>6028.8</v>
      </c>
      <c r="AP81" s="100">
        <v>16</v>
      </c>
      <c r="AQ81" s="100">
        <v>12057.6</v>
      </c>
      <c r="AR81" s="100">
        <v>14</v>
      </c>
      <c r="AS81" s="100">
        <v>10550.4</v>
      </c>
      <c r="AT81" s="100">
        <v>14</v>
      </c>
      <c r="AU81" s="100">
        <v>10550.4</v>
      </c>
      <c r="AV81" s="100">
        <v>18.205404974489795</v>
      </c>
      <c r="AW81" s="100">
        <v>13719.59318877551</v>
      </c>
      <c r="AX81" s="100">
        <v>17.193576707942444</v>
      </c>
      <c r="AY81" s="100">
        <v>12957.079407105426</v>
      </c>
      <c r="AZ81" s="100">
        <v>13.081664001346688</v>
      </c>
      <c r="BA81" s="100">
        <v>9858.3419914148635</v>
      </c>
      <c r="BB81" s="100">
        <v>8</v>
      </c>
      <c r="BC81" s="100">
        <v>6028.8</v>
      </c>
      <c r="BD81" s="100">
        <v>14</v>
      </c>
      <c r="BE81" s="100">
        <v>10550.4</v>
      </c>
      <c r="BF81" s="100">
        <v>14.243156205177241</v>
      </c>
      <c r="BG81" s="100">
        <v>10733.642516221569</v>
      </c>
      <c r="BH81" s="100">
        <v>9</v>
      </c>
      <c r="BI81" s="100">
        <v>6782.4000000000005</v>
      </c>
      <c r="BJ81" s="100">
        <v>13.240626035490125</v>
      </c>
      <c r="BK81" s="100">
        <v>9978.1357803453593</v>
      </c>
      <c r="BL81" s="100">
        <v>12.228887643500114</v>
      </c>
      <c r="BM81" s="100">
        <v>9215.6897281416859</v>
      </c>
      <c r="BN81" s="100">
        <v>9.0603017689906356</v>
      </c>
      <c r="BO81" s="100">
        <v>6827.8434131113436</v>
      </c>
      <c r="BP81" s="100">
        <v>19.188271604938272</v>
      </c>
      <c r="BQ81" s="100">
        <v>14460.281481481483</v>
      </c>
      <c r="BR81" s="100">
        <v>17.243110949429727</v>
      </c>
      <c r="BS81" s="100">
        <v>12994.408411490243</v>
      </c>
      <c r="BT81" s="100">
        <v>14</v>
      </c>
      <c r="BU81" s="100">
        <v>10550.4</v>
      </c>
      <c r="BV81" s="100">
        <v>9</v>
      </c>
      <c r="BW81" s="100">
        <v>6782.4000000000005</v>
      </c>
      <c r="BX81" s="100">
        <v>15</v>
      </c>
      <c r="BY81" s="100">
        <v>11304</v>
      </c>
      <c r="BZ81" s="100">
        <v>11</v>
      </c>
      <c r="CA81" s="100">
        <v>8289.6</v>
      </c>
      <c r="CB81" s="100">
        <v>18.019576537271476</v>
      </c>
      <c r="CC81" s="100">
        <v>13579.552878487784</v>
      </c>
      <c r="CD81" s="100">
        <v>15.384971763387789</v>
      </c>
      <c r="CE81" s="100">
        <v>11594.114720889038</v>
      </c>
      <c r="CF81" s="100">
        <v>10.208907620885002</v>
      </c>
      <c r="CG81" s="100">
        <v>7693.4327830989378</v>
      </c>
      <c r="CH81" s="100">
        <v>11.079597552731206</v>
      </c>
      <c r="CI81" s="100">
        <v>8349.5847157382377</v>
      </c>
      <c r="CJ81" s="100">
        <v>11.893928052004206</v>
      </c>
      <c r="CK81" s="100">
        <v>8963.2641799903704</v>
      </c>
      <c r="CL81" s="100">
        <v>11.84687920716188</v>
      </c>
      <c r="CM81" s="100">
        <v>8927.8081705171935</v>
      </c>
      <c r="CN81" s="100">
        <v>16.259999999999998</v>
      </c>
      <c r="CO81" s="100">
        <v>12253.535999999998</v>
      </c>
      <c r="CP81" s="100">
        <v>13.067547711058264</v>
      </c>
      <c r="CQ81" s="100">
        <v>9847.7039550535083</v>
      </c>
      <c r="CR81" s="100">
        <v>14</v>
      </c>
      <c r="CS81" s="100">
        <v>10550.4</v>
      </c>
      <c r="CT81" s="100">
        <v>13.908172635445363</v>
      </c>
      <c r="CU81" s="100">
        <v>10481.198898071625</v>
      </c>
    </row>
    <row r="82" spans="2:99">
      <c r="C82" s="99" t="s">
        <v>248</v>
      </c>
      <c r="D82" s="100">
        <v>10.525434931182918</v>
      </c>
      <c r="E82" s="100">
        <v>5355.3412929858678</v>
      </c>
      <c r="F82" s="100">
        <v>11.506192651352414</v>
      </c>
      <c r="G82" s="100">
        <v>5854.3508210081072</v>
      </c>
      <c r="H82" s="100">
        <v>19.015565054332143</v>
      </c>
      <c r="I82" s="100">
        <v>9675.1194996441918</v>
      </c>
      <c r="J82" s="100">
        <v>12.322463704290895</v>
      </c>
      <c r="K82" s="100">
        <v>6269.6695327432062</v>
      </c>
      <c r="L82" s="100">
        <v>13.145553644182888</v>
      </c>
      <c r="M82" s="100">
        <v>6688.4576941602518</v>
      </c>
      <c r="N82" s="100">
        <v>11.055935650675094</v>
      </c>
      <c r="O82" s="100">
        <v>5625.2600590634866</v>
      </c>
      <c r="P82" s="100">
        <v>14</v>
      </c>
      <c r="Q82" s="100">
        <v>7123.1999999999989</v>
      </c>
      <c r="R82" s="100">
        <v>15.970578630082175</v>
      </c>
      <c r="S82" s="100">
        <v>8125.8304069858086</v>
      </c>
      <c r="T82" s="100">
        <v>19.187633660057919</v>
      </c>
      <c r="U82" s="100">
        <v>9762.6680062374671</v>
      </c>
      <c r="V82" s="100">
        <v>13.063930730021461</v>
      </c>
      <c r="W82" s="100">
        <v>6646.9279554349177</v>
      </c>
      <c r="X82" s="100">
        <v>10</v>
      </c>
      <c r="Y82" s="100">
        <v>5087.9999999999991</v>
      </c>
      <c r="Z82" s="100">
        <v>12</v>
      </c>
      <c r="AA82" s="100">
        <v>6105.5999999999985</v>
      </c>
      <c r="AB82" s="100">
        <v>14</v>
      </c>
      <c r="AC82" s="100">
        <v>7123.1999999999989</v>
      </c>
      <c r="AD82" s="100">
        <v>17.216962830094268</v>
      </c>
      <c r="AE82" s="100">
        <v>8759.9906879519622</v>
      </c>
      <c r="AF82" s="100">
        <v>15.212200037257194</v>
      </c>
      <c r="AG82" s="100">
        <v>7739.9673789564586</v>
      </c>
      <c r="AH82" s="100">
        <v>13</v>
      </c>
      <c r="AI82" s="100">
        <v>6614.3999999999987</v>
      </c>
      <c r="AJ82" s="100">
        <v>15.755305785123968</v>
      </c>
      <c r="AK82" s="100">
        <v>8016.2995834710728</v>
      </c>
      <c r="AL82" s="100">
        <v>10.889031111111111</v>
      </c>
      <c r="AM82" s="100">
        <v>5540.3390293333323</v>
      </c>
      <c r="AN82" s="100">
        <v>9</v>
      </c>
      <c r="AO82" s="100">
        <v>4579.1999999999989</v>
      </c>
      <c r="AP82" s="100">
        <v>16</v>
      </c>
      <c r="AQ82" s="100">
        <v>8140.7999999999984</v>
      </c>
      <c r="AR82" s="100">
        <v>15</v>
      </c>
      <c r="AS82" s="100">
        <v>7631.9999999999982</v>
      </c>
      <c r="AT82" s="100">
        <v>14</v>
      </c>
      <c r="AU82" s="100">
        <v>7123.1999999999989</v>
      </c>
      <c r="AV82" s="100">
        <v>18.122273596938776</v>
      </c>
      <c r="AW82" s="100">
        <v>9220.6128061224463</v>
      </c>
      <c r="AX82" s="100">
        <v>17.009949522105146</v>
      </c>
      <c r="AY82" s="100">
        <v>8654.662316847096</v>
      </c>
      <c r="AZ82" s="100">
        <v>11.995130881238953</v>
      </c>
      <c r="BA82" s="100">
        <v>6103.1225923743787</v>
      </c>
      <c r="BB82" s="100">
        <v>8</v>
      </c>
      <c r="BC82" s="100">
        <v>4070.3999999999992</v>
      </c>
      <c r="BD82" s="100">
        <v>15</v>
      </c>
      <c r="BE82" s="100">
        <v>7631.9999999999982</v>
      </c>
      <c r="BF82" s="100">
        <v>15.198757769278055</v>
      </c>
      <c r="BG82" s="100">
        <v>7733.1279530086731</v>
      </c>
      <c r="BH82" s="100">
        <v>9</v>
      </c>
      <c r="BI82" s="100">
        <v>4579.1999999999989</v>
      </c>
      <c r="BJ82" s="100">
        <v>13.400706814263044</v>
      </c>
      <c r="BK82" s="100">
        <v>6818.2796270970357</v>
      </c>
      <c r="BL82" s="100">
        <v>13.101761335551826</v>
      </c>
      <c r="BM82" s="100">
        <v>6666.176167528768</v>
      </c>
      <c r="BN82" s="100">
        <v>9.0698231009365244</v>
      </c>
      <c r="BO82" s="100">
        <v>4614.7259937565032</v>
      </c>
      <c r="BP82" s="100">
        <v>18.140740740740739</v>
      </c>
      <c r="BQ82" s="100">
        <v>9230.0088888888858</v>
      </c>
      <c r="BR82" s="100">
        <v>18.243110949429727</v>
      </c>
      <c r="BS82" s="100">
        <v>9282.0948510698436</v>
      </c>
      <c r="BT82" s="100">
        <v>14</v>
      </c>
      <c r="BU82" s="100">
        <v>7123.1999999999989</v>
      </c>
      <c r="BV82" s="100">
        <v>9</v>
      </c>
      <c r="BW82" s="100">
        <v>4579.1999999999989</v>
      </c>
      <c r="BX82" s="100">
        <v>15</v>
      </c>
      <c r="BY82" s="100">
        <v>7631.9999999999982</v>
      </c>
      <c r="BZ82" s="100">
        <v>13</v>
      </c>
      <c r="CA82" s="100">
        <v>6614.3999999999987</v>
      </c>
      <c r="CB82" s="100">
        <v>17.019576537271476</v>
      </c>
      <c r="CC82" s="100">
        <v>8659.5605421637247</v>
      </c>
      <c r="CD82" s="100">
        <v>17.468909446017349</v>
      </c>
      <c r="CE82" s="100">
        <v>8888.1811261336261</v>
      </c>
      <c r="CF82" s="100">
        <v>10.165732348710538</v>
      </c>
      <c r="CG82" s="100">
        <v>5172.3246190239206</v>
      </c>
      <c r="CH82" s="100">
        <v>11.079597552731206</v>
      </c>
      <c r="CI82" s="100">
        <v>5637.2992348296366</v>
      </c>
      <c r="CJ82" s="100">
        <v>12.035074586531186</v>
      </c>
      <c r="CK82" s="100">
        <v>6123.4459496270665</v>
      </c>
      <c r="CL82" s="100">
        <v>11.940976896846532</v>
      </c>
      <c r="CM82" s="100">
        <v>6075.5690451155142</v>
      </c>
      <c r="CN82" s="100">
        <v>15.134</v>
      </c>
      <c r="CO82" s="100">
        <v>7700.1791999999987</v>
      </c>
      <c r="CP82" s="100">
        <v>13.060437425683709</v>
      </c>
      <c r="CQ82" s="100">
        <v>6645.1505621878696</v>
      </c>
      <c r="CR82" s="100">
        <v>14</v>
      </c>
      <c r="CS82" s="100">
        <v>7123.1999999999989</v>
      </c>
      <c r="CT82" s="100">
        <v>14.044398530762168</v>
      </c>
      <c r="CU82" s="100">
        <v>7145.7899724517893</v>
      </c>
    </row>
    <row r="83" spans="2:99">
      <c r="C83" s="99" t="s">
        <v>249</v>
      </c>
      <c r="D83" s="100">
        <v>10.525434931182918</v>
      </c>
      <c r="E83" s="100">
        <v>9056.084214789782</v>
      </c>
      <c r="F83" s="100">
        <v>10.338837912313256</v>
      </c>
      <c r="G83" s="100">
        <v>8895.5361397543256</v>
      </c>
      <c r="H83" s="100">
        <v>18.635636140258608</v>
      </c>
      <c r="I83" s="100">
        <v>16034.101335078505</v>
      </c>
      <c r="J83" s="100">
        <v>12.237143465304385</v>
      </c>
      <c r="K83" s="100">
        <v>10528.838237547892</v>
      </c>
      <c r="L83" s="100">
        <v>11.101493888637393</v>
      </c>
      <c r="M83" s="100">
        <v>9551.7253417836127</v>
      </c>
      <c r="N83" s="100">
        <v>12.0524396725079</v>
      </c>
      <c r="O83" s="100">
        <v>10369.919094225797</v>
      </c>
      <c r="P83" s="100">
        <v>13</v>
      </c>
      <c r="Q83" s="100">
        <v>11185.199999999999</v>
      </c>
      <c r="R83" s="100">
        <v>14.873520767073956</v>
      </c>
      <c r="S83" s="100">
        <v>12797.177267990432</v>
      </c>
      <c r="T83" s="100">
        <v>16.228586544887502</v>
      </c>
      <c r="U83" s="100">
        <v>13963.075863221207</v>
      </c>
      <c r="V83" s="100">
        <v>13.069742614568868</v>
      </c>
      <c r="W83" s="100">
        <v>11245.206545575054</v>
      </c>
      <c r="X83" s="100">
        <v>11</v>
      </c>
      <c r="Y83" s="100">
        <v>9464.4</v>
      </c>
      <c r="Z83" s="100">
        <v>11</v>
      </c>
      <c r="AA83" s="100">
        <v>9464.4</v>
      </c>
      <c r="AB83" s="100">
        <v>15</v>
      </c>
      <c r="AC83" s="100">
        <v>12906</v>
      </c>
      <c r="AD83" s="100">
        <v>17.171890132683366</v>
      </c>
      <c r="AE83" s="100">
        <v>14774.694270160768</v>
      </c>
      <c r="AF83" s="100">
        <v>15.082321461836779</v>
      </c>
      <c r="AG83" s="100">
        <v>12976.829385764364</v>
      </c>
      <c r="AH83" s="100">
        <v>13</v>
      </c>
      <c r="AI83" s="100">
        <v>11185.199999999999</v>
      </c>
      <c r="AJ83" s="100">
        <v>14.755305785123968</v>
      </c>
      <c r="AK83" s="100">
        <v>12695.46509752066</v>
      </c>
      <c r="AL83" s="100">
        <v>9.9358222222222228</v>
      </c>
      <c r="AM83" s="100">
        <v>8548.7814400000007</v>
      </c>
      <c r="AN83" s="100">
        <v>10.069243095484966</v>
      </c>
      <c r="AO83" s="100">
        <v>8663.5767593552646</v>
      </c>
      <c r="AP83" s="100">
        <v>15</v>
      </c>
      <c r="AQ83" s="100">
        <v>12906</v>
      </c>
      <c r="AR83" s="100">
        <v>14</v>
      </c>
      <c r="AS83" s="100">
        <v>12045.6</v>
      </c>
      <c r="AT83" s="100">
        <v>14</v>
      </c>
      <c r="AU83" s="100">
        <v>12045.6</v>
      </c>
      <c r="AV83" s="100">
        <v>16.205404974489795</v>
      </c>
      <c r="AW83" s="100">
        <v>13943.13044005102</v>
      </c>
      <c r="AX83" s="100">
        <v>15.147669911483119</v>
      </c>
      <c r="AY83" s="100">
        <v>13033.055191840074</v>
      </c>
      <c r="AZ83" s="100">
        <v>11.951864321185086</v>
      </c>
      <c r="BA83" s="100">
        <v>10283.384061947649</v>
      </c>
      <c r="BB83" s="100">
        <v>9</v>
      </c>
      <c r="BC83" s="100">
        <v>7743.5999999999995</v>
      </c>
      <c r="BD83" s="100">
        <v>15</v>
      </c>
      <c r="BE83" s="100">
        <v>12906</v>
      </c>
      <c r="BF83" s="100">
        <v>14.109960897479681</v>
      </c>
      <c r="BG83" s="100">
        <v>12140.210356191517</v>
      </c>
      <c r="BH83" s="100">
        <v>9.3053138020262267</v>
      </c>
      <c r="BI83" s="100">
        <v>8006.2919952633656</v>
      </c>
      <c r="BJ83" s="100">
        <v>13.200605840796895</v>
      </c>
      <c r="BK83" s="100">
        <v>11357.801265421647</v>
      </c>
      <c r="BL83" s="100">
        <v>12.14413677153459</v>
      </c>
      <c r="BM83" s="100">
        <v>10448.815278228361</v>
      </c>
      <c r="BN83" s="100">
        <v>10.066649323621228</v>
      </c>
      <c r="BO83" s="100">
        <v>8661.3450780437033</v>
      </c>
      <c r="BP83" s="100">
        <v>15.998148148148148</v>
      </c>
      <c r="BQ83" s="100">
        <v>13764.806666666667</v>
      </c>
      <c r="BR83" s="100">
        <v>15</v>
      </c>
      <c r="BS83" s="100">
        <v>12906</v>
      </c>
      <c r="BT83" s="100">
        <v>15</v>
      </c>
      <c r="BU83" s="100">
        <v>12906</v>
      </c>
      <c r="BV83" s="100">
        <v>10</v>
      </c>
      <c r="BW83" s="100">
        <v>8604</v>
      </c>
      <c r="BX83" s="100">
        <v>14</v>
      </c>
      <c r="BY83" s="100">
        <v>12045.6</v>
      </c>
      <c r="BZ83" s="100">
        <v>11</v>
      </c>
      <c r="CA83" s="100">
        <v>9464.4</v>
      </c>
      <c r="CB83" s="100">
        <v>17.926887761155886</v>
      </c>
      <c r="CC83" s="100">
        <v>15424.294229698524</v>
      </c>
      <c r="CD83" s="100">
        <v>14.259065239443444</v>
      </c>
      <c r="CE83" s="100">
        <v>12268.499732017139</v>
      </c>
      <c r="CF83" s="100">
        <v>10.079381804361608</v>
      </c>
      <c r="CG83" s="100">
        <v>8672.300104472728</v>
      </c>
      <c r="CH83" s="100">
        <v>11.074773458626284</v>
      </c>
      <c r="CI83" s="100">
        <v>9528.7350838020539</v>
      </c>
      <c r="CJ83" s="100">
        <v>12.84687920716188</v>
      </c>
      <c r="CK83" s="100">
        <v>11053.454869842082</v>
      </c>
      <c r="CL83" s="100">
        <v>12.84687920716188</v>
      </c>
      <c r="CM83" s="100">
        <v>11053.454869842082</v>
      </c>
      <c r="CN83" s="100">
        <v>15.134</v>
      </c>
      <c r="CO83" s="100">
        <v>13021.293599999999</v>
      </c>
      <c r="CP83" s="100">
        <v>13.067547711058264</v>
      </c>
      <c r="CQ83" s="100">
        <v>11243.318050594529</v>
      </c>
      <c r="CR83" s="100">
        <v>15</v>
      </c>
      <c r="CS83" s="100">
        <v>12906</v>
      </c>
      <c r="CT83" s="100">
        <v>11.953581267217631</v>
      </c>
      <c r="CU83" s="100">
        <v>10284.861322314049</v>
      </c>
    </row>
    <row r="84" spans="2:99">
      <c r="C84" s="99" t="s">
        <v>250</v>
      </c>
      <c r="D84" s="100">
        <v>11.198324520099517</v>
      </c>
      <c r="E84" s="100">
        <v>8748.1311151017417</v>
      </c>
      <c r="F84" s="100">
        <v>10.506192651352414</v>
      </c>
      <c r="G84" s="100">
        <v>8207.4376992365051</v>
      </c>
      <c r="H84" s="100">
        <v>18.999049090569152</v>
      </c>
      <c r="I84" s="100">
        <v>14842.05714955262</v>
      </c>
      <c r="J84" s="100">
        <v>12.109163106824621</v>
      </c>
      <c r="K84" s="100">
        <v>9459.6782190513932</v>
      </c>
      <c r="L84" s="100">
        <v>12.391133568767875</v>
      </c>
      <c r="M84" s="100">
        <v>9679.9535439214633</v>
      </c>
      <c r="N84" s="100">
        <v>11.062927607009479</v>
      </c>
      <c r="O84" s="100">
        <v>8642.3590465958041</v>
      </c>
      <c r="P84" s="100">
        <v>11</v>
      </c>
      <c r="Q84" s="100">
        <v>8593.1999999999989</v>
      </c>
      <c r="R84" s="100">
        <v>13.873520767073956</v>
      </c>
      <c r="S84" s="100">
        <v>10837.994423238173</v>
      </c>
      <c r="T84" s="100">
        <v>16.105727890398754</v>
      </c>
      <c r="U84" s="100">
        <v>12581.794627979505</v>
      </c>
      <c r="V84" s="100">
        <v>14.063930730021461</v>
      </c>
      <c r="W84" s="100">
        <v>10986.742686292764</v>
      </c>
      <c r="X84" s="100">
        <v>10</v>
      </c>
      <c r="Y84" s="100">
        <v>7811.9999999999991</v>
      </c>
      <c r="Z84" s="100">
        <v>11</v>
      </c>
      <c r="AA84" s="100">
        <v>8593.1999999999989</v>
      </c>
      <c r="AB84" s="100">
        <v>13</v>
      </c>
      <c r="AC84" s="100">
        <v>10155.599999999999</v>
      </c>
      <c r="AD84" s="100">
        <v>17.08174473786157</v>
      </c>
      <c r="AE84" s="100">
        <v>13344.258989217456</v>
      </c>
      <c r="AF84" s="100">
        <v>13.168907178783721</v>
      </c>
      <c r="AG84" s="100">
        <v>10287.550288065842</v>
      </c>
      <c r="AH84" s="100">
        <v>14.135311031146157</v>
      </c>
      <c r="AI84" s="100">
        <v>11042.504977531376</v>
      </c>
      <c r="AJ84" s="100">
        <v>14.755305785123968</v>
      </c>
      <c r="AK84" s="100">
        <v>11526.844879338842</v>
      </c>
      <c r="AL84" s="100">
        <v>10.029404444444443</v>
      </c>
      <c r="AM84" s="100">
        <v>7834.9707519999984</v>
      </c>
      <c r="AN84" s="100">
        <v>10</v>
      </c>
      <c r="AO84" s="100">
        <v>7811.9999999999991</v>
      </c>
      <c r="AP84" s="100">
        <v>14</v>
      </c>
      <c r="AQ84" s="100">
        <v>10936.8</v>
      </c>
      <c r="AR84" s="100">
        <v>13</v>
      </c>
      <c r="AS84" s="100">
        <v>10155.599999999999</v>
      </c>
      <c r="AT84" s="100">
        <v>12</v>
      </c>
      <c r="AU84" s="100">
        <v>9374.4</v>
      </c>
      <c r="AV84" s="100">
        <v>16</v>
      </c>
      <c r="AW84" s="100">
        <v>12499.199999999999</v>
      </c>
      <c r="AX84" s="100">
        <v>15.055856318564469</v>
      </c>
      <c r="AY84" s="100">
        <v>11761.634956062562</v>
      </c>
      <c r="AZ84" s="100">
        <v>12.124930561400555</v>
      </c>
      <c r="BA84" s="100">
        <v>9471.9957545661127</v>
      </c>
      <c r="BB84" s="100">
        <v>8</v>
      </c>
      <c r="BC84" s="100">
        <v>6249.5999999999995</v>
      </c>
      <c r="BD84" s="100">
        <v>16</v>
      </c>
      <c r="BE84" s="100">
        <v>12499.199999999999</v>
      </c>
      <c r="BF84" s="100">
        <v>13.021164025681307</v>
      </c>
      <c r="BG84" s="100">
        <v>10172.133336862236</v>
      </c>
      <c r="BH84" s="100">
        <v>8</v>
      </c>
      <c r="BI84" s="100">
        <v>6249.5999999999995</v>
      </c>
      <c r="BJ84" s="100">
        <v>13.360686619569815</v>
      </c>
      <c r="BK84" s="100">
        <v>10437.368387207938</v>
      </c>
      <c r="BL84" s="100">
        <v>12.101761335551826</v>
      </c>
      <c r="BM84" s="100">
        <v>9453.895955333086</v>
      </c>
      <c r="BN84" s="100">
        <v>9.0634755463059307</v>
      </c>
      <c r="BO84" s="100">
        <v>7080.3870967741923</v>
      </c>
      <c r="BP84" s="100">
        <v>16.093209876543209</v>
      </c>
      <c r="BQ84" s="100">
        <v>12572.015555555554</v>
      </c>
      <c r="BR84" s="100">
        <v>16</v>
      </c>
      <c r="BS84" s="100">
        <v>12499.199999999999</v>
      </c>
      <c r="BT84" s="100">
        <v>16</v>
      </c>
      <c r="BU84" s="100">
        <v>12499.199999999999</v>
      </c>
      <c r="BV84" s="100">
        <v>10</v>
      </c>
      <c r="BW84" s="100">
        <v>7811.9999999999991</v>
      </c>
      <c r="BX84" s="100">
        <v>16</v>
      </c>
      <c r="BY84" s="100">
        <v>12499.199999999999</v>
      </c>
      <c r="BZ84" s="100">
        <v>13</v>
      </c>
      <c r="CA84" s="100">
        <v>10155.599999999999</v>
      </c>
      <c r="CB84" s="100">
        <v>16</v>
      </c>
      <c r="CC84" s="100">
        <v>12499.199999999999</v>
      </c>
      <c r="CD84" s="100">
        <v>16.21709639812866</v>
      </c>
      <c r="CE84" s="100">
        <v>12668.795706218109</v>
      </c>
      <c r="CF84" s="100">
        <v>11.208907620885002</v>
      </c>
      <c r="CG84" s="100">
        <v>8756.3986334353631</v>
      </c>
      <c r="CH84" s="100">
        <v>11.069949364521364</v>
      </c>
      <c r="CI84" s="100">
        <v>8647.8444435640886</v>
      </c>
      <c r="CJ84" s="100">
        <v>11.035074586531186</v>
      </c>
      <c r="CK84" s="100">
        <v>8620.6002669981626</v>
      </c>
      <c r="CL84" s="100">
        <v>12.84687920716188</v>
      </c>
      <c r="CM84" s="100">
        <v>10035.982036634859</v>
      </c>
      <c r="CN84" s="100">
        <v>15.134</v>
      </c>
      <c r="CO84" s="100">
        <v>11822.6808</v>
      </c>
      <c r="CP84" s="100">
        <v>13.067547711058264</v>
      </c>
      <c r="CQ84" s="100">
        <v>10208.368271878715</v>
      </c>
      <c r="CR84" s="100">
        <v>15</v>
      </c>
      <c r="CS84" s="100">
        <v>11717.999999999998</v>
      </c>
      <c r="CT84" s="100">
        <v>12.862764003673094</v>
      </c>
      <c r="CU84" s="100">
        <v>10048.39123966942</v>
      </c>
    </row>
    <row r="85" spans="2:99">
      <c r="C85" s="99" t="s">
        <v>251</v>
      </c>
      <c r="D85" s="100">
        <v>12.155182241116146</v>
      </c>
      <c r="E85" s="100">
        <v>1823.2773361674219</v>
      </c>
      <c r="F85" s="100">
        <v>11.338837912313256</v>
      </c>
      <c r="G85" s="100">
        <v>1700.8256868469884</v>
      </c>
      <c r="H85" s="100">
        <v>19.015565054332143</v>
      </c>
      <c r="I85" s="100">
        <v>2852.3347581498215</v>
      </c>
      <c r="J85" s="100">
        <v>14.151823226317875</v>
      </c>
      <c r="K85" s="100">
        <v>2122.7734839476811</v>
      </c>
      <c r="L85" s="100">
        <v>14.101493888637393</v>
      </c>
      <c r="M85" s="100">
        <v>2115.224083295609</v>
      </c>
      <c r="N85" s="100">
        <v>12.066423585176674</v>
      </c>
      <c r="O85" s="100">
        <v>1809.963537776501</v>
      </c>
      <c r="P85" s="100">
        <v>14</v>
      </c>
      <c r="Q85" s="100">
        <v>2100</v>
      </c>
      <c r="R85" s="100">
        <v>14.970578630082175</v>
      </c>
      <c r="S85" s="100">
        <v>2245.5867945123264</v>
      </c>
      <c r="T85" s="100">
        <v>17.228586544887502</v>
      </c>
      <c r="U85" s="100">
        <v>2584.2879817331254</v>
      </c>
      <c r="V85" s="100">
        <v>14.072648556842571</v>
      </c>
      <c r="W85" s="100">
        <v>2110.8972835263858</v>
      </c>
      <c r="X85" s="100">
        <v>12</v>
      </c>
      <c r="Y85" s="100">
        <v>1800</v>
      </c>
      <c r="Z85" s="100">
        <v>12</v>
      </c>
      <c r="AA85" s="100">
        <v>1800</v>
      </c>
      <c r="AB85" s="100">
        <v>17</v>
      </c>
      <c r="AC85" s="100">
        <v>2550</v>
      </c>
      <c r="AD85" s="100">
        <v>16.171890132683366</v>
      </c>
      <c r="AE85" s="100">
        <v>2425.7835199025048</v>
      </c>
      <c r="AF85" s="100">
        <v>14.12561432031025</v>
      </c>
      <c r="AG85" s="100">
        <v>2118.8421480465377</v>
      </c>
      <c r="AH85" s="100">
        <v>17.36237323737539</v>
      </c>
      <c r="AI85" s="100">
        <v>2604.3559856063084</v>
      </c>
      <c r="AJ85" s="100">
        <v>16.802512396694215</v>
      </c>
      <c r="AK85" s="100">
        <v>2520.3768595041324</v>
      </c>
      <c r="AL85" s="100">
        <v>10.029404444444443</v>
      </c>
      <c r="AM85" s="100">
        <v>1504.4106666666664</v>
      </c>
      <c r="AN85" s="100">
        <v>11.113794891130173</v>
      </c>
      <c r="AO85" s="100">
        <v>1667.0692336695258</v>
      </c>
      <c r="AP85" s="100">
        <v>16</v>
      </c>
      <c r="AQ85" s="100">
        <v>2400</v>
      </c>
      <c r="AR85" s="100">
        <v>15</v>
      </c>
      <c r="AS85" s="100">
        <v>2250</v>
      </c>
      <c r="AT85" s="100">
        <v>16.119376905416086</v>
      </c>
      <c r="AU85" s="100">
        <v>2417.906535812413</v>
      </c>
      <c r="AV85" s="100">
        <v>20.246970663265305</v>
      </c>
      <c r="AW85" s="100">
        <v>3037.0455994897957</v>
      </c>
      <c r="AX85" s="100">
        <v>18.193576707942444</v>
      </c>
      <c r="AY85" s="100">
        <v>2729.0365061913667</v>
      </c>
      <c r="AZ85" s="100">
        <v>13.038397441292821</v>
      </c>
      <c r="BA85" s="100">
        <v>1955.7596161939232</v>
      </c>
      <c r="BB85" s="100">
        <v>9</v>
      </c>
      <c r="BC85" s="100">
        <v>1350</v>
      </c>
      <c r="BD85" s="100">
        <v>18</v>
      </c>
      <c r="BE85" s="100">
        <v>2700</v>
      </c>
      <c r="BF85" s="100">
        <v>13.065562461580493</v>
      </c>
      <c r="BG85" s="100">
        <v>1959.8343692370738</v>
      </c>
      <c r="BH85" s="100">
        <v>10.47935564229639</v>
      </c>
      <c r="BI85" s="100">
        <v>1571.9033463444584</v>
      </c>
      <c r="BJ85" s="100">
        <v>15.400706814263044</v>
      </c>
      <c r="BK85" s="100">
        <v>2310.1060221394564</v>
      </c>
      <c r="BL85" s="100">
        <v>13.271263079482878</v>
      </c>
      <c r="BM85" s="100">
        <v>1990.6894619224317</v>
      </c>
      <c r="BN85" s="100">
        <v>10.060301768990636</v>
      </c>
      <c r="BO85" s="100">
        <v>1509.0452653485954</v>
      </c>
      <c r="BP85" s="100">
        <v>18.188271604938272</v>
      </c>
      <c r="BQ85" s="100">
        <v>2728.2407407407409</v>
      </c>
      <c r="BR85" s="100">
        <v>17</v>
      </c>
      <c r="BS85" s="100">
        <v>2550</v>
      </c>
      <c r="BT85" s="100">
        <v>17</v>
      </c>
      <c r="BU85" s="100">
        <v>2550</v>
      </c>
      <c r="BV85" s="100">
        <v>10</v>
      </c>
      <c r="BW85" s="100">
        <v>1500</v>
      </c>
      <c r="BX85" s="100">
        <v>18</v>
      </c>
      <c r="BY85" s="100">
        <v>2700</v>
      </c>
      <c r="BZ85" s="100">
        <v>12</v>
      </c>
      <c r="CA85" s="100">
        <v>1800</v>
      </c>
      <c r="CB85" s="100">
        <v>19</v>
      </c>
      <c r="CC85" s="100">
        <v>2850</v>
      </c>
      <c r="CD85" s="100">
        <v>16.301034080758225</v>
      </c>
      <c r="CE85" s="100">
        <v>2445.1551121137336</v>
      </c>
      <c r="CF85" s="100">
        <v>12.252082893059466</v>
      </c>
      <c r="CG85" s="100">
        <v>1837.8124339589199</v>
      </c>
      <c r="CH85" s="100">
        <v>12.082009599783667</v>
      </c>
      <c r="CI85" s="100">
        <v>1812.3014399675501</v>
      </c>
      <c r="CJ85" s="100">
        <v>11.988025741688858</v>
      </c>
      <c r="CK85" s="100">
        <v>1798.2038612533288</v>
      </c>
      <c r="CL85" s="100">
        <v>11.940976896846532</v>
      </c>
      <c r="CM85" s="100">
        <v>1791.1465345269798</v>
      </c>
      <c r="CN85" s="100">
        <v>17.259999999999998</v>
      </c>
      <c r="CO85" s="100">
        <v>2588.9999999999995</v>
      </c>
      <c r="CP85" s="100">
        <v>15.063992568370987</v>
      </c>
      <c r="CQ85" s="100">
        <v>2259.5988852556479</v>
      </c>
      <c r="CR85" s="100">
        <v>15</v>
      </c>
      <c r="CS85" s="100">
        <v>2250</v>
      </c>
      <c r="CT85" s="100">
        <v>14.953581267217631</v>
      </c>
      <c r="CU85" s="100">
        <v>2243.0371900826444</v>
      </c>
    </row>
    <row r="86" spans="2:99">
      <c r="C86" s="99" t="s">
        <v>252</v>
      </c>
      <c r="D86" s="100">
        <v>11.198324520099517</v>
      </c>
      <c r="E86" s="100">
        <v>6047.0952408537387</v>
      </c>
      <c r="F86" s="100">
        <v>10.338837912313256</v>
      </c>
      <c r="G86" s="100">
        <v>5582.9724726491586</v>
      </c>
      <c r="H86" s="100">
        <v>19.81737348917623</v>
      </c>
      <c r="I86" s="100">
        <v>10701.381684155163</v>
      </c>
      <c r="J86" s="100">
        <v>12.151823226317875</v>
      </c>
      <c r="K86" s="100">
        <v>6561.9845422116523</v>
      </c>
      <c r="L86" s="100">
        <v>13.057434133091897</v>
      </c>
      <c r="M86" s="100">
        <v>7051.0144318696248</v>
      </c>
      <c r="N86" s="100">
        <v>11.066423585176674</v>
      </c>
      <c r="O86" s="100">
        <v>5975.8687359954038</v>
      </c>
      <c r="P86" s="100">
        <v>12</v>
      </c>
      <c r="Q86" s="100">
        <v>6480</v>
      </c>
      <c r="R86" s="100">
        <v>13.873520767073956</v>
      </c>
      <c r="S86" s="100">
        <v>7491.7012142199364</v>
      </c>
      <c r="T86" s="100">
        <v>16.228586544887502</v>
      </c>
      <c r="U86" s="100">
        <v>8763.4367342392507</v>
      </c>
      <c r="V86" s="100">
        <v>14.072648556842571</v>
      </c>
      <c r="W86" s="100">
        <v>7599.230220694988</v>
      </c>
      <c r="X86" s="100">
        <v>11</v>
      </c>
      <c r="Y86" s="100">
        <v>5940</v>
      </c>
      <c r="Z86" s="100">
        <v>13</v>
      </c>
      <c r="AA86" s="100">
        <v>7020</v>
      </c>
      <c r="AB86" s="100">
        <v>16</v>
      </c>
      <c r="AC86" s="100">
        <v>8640</v>
      </c>
      <c r="AD86" s="100">
        <v>17.262035527505166</v>
      </c>
      <c r="AE86" s="100">
        <v>9321.4991848527898</v>
      </c>
      <c r="AF86" s="100">
        <v>14.039028603363308</v>
      </c>
      <c r="AG86" s="100">
        <v>7581.0754458161864</v>
      </c>
      <c r="AH86" s="100">
        <v>15</v>
      </c>
      <c r="AI86" s="100">
        <v>8100</v>
      </c>
      <c r="AJ86" s="100">
        <v>14.802512396694215</v>
      </c>
      <c r="AK86" s="100">
        <v>7993.3566942148764</v>
      </c>
      <c r="AL86" s="100">
        <v>11.029404444444443</v>
      </c>
      <c r="AM86" s="100">
        <v>5955.8783999999996</v>
      </c>
      <c r="AN86" s="100">
        <v>10</v>
      </c>
      <c r="AO86" s="100">
        <v>5400</v>
      </c>
      <c r="AP86" s="100">
        <v>17</v>
      </c>
      <c r="AQ86" s="100">
        <v>9180</v>
      </c>
      <c r="AR86" s="100">
        <v>15</v>
      </c>
      <c r="AS86" s="100">
        <v>8100</v>
      </c>
      <c r="AT86" s="100">
        <v>14.07273620102375</v>
      </c>
      <c r="AU86" s="100">
        <v>7599.2775485528246</v>
      </c>
      <c r="AV86" s="100">
        <v>16.246970663265305</v>
      </c>
      <c r="AW86" s="100">
        <v>8773.3641581632655</v>
      </c>
      <c r="AX86" s="100">
        <v>18.147669911483121</v>
      </c>
      <c r="AY86" s="100">
        <v>9799.7417522008855</v>
      </c>
      <c r="AZ86" s="100">
        <v>12.038397441292821</v>
      </c>
      <c r="BA86" s="100">
        <v>6500.7346182981228</v>
      </c>
      <c r="BB86" s="100">
        <v>9</v>
      </c>
      <c r="BC86" s="100">
        <v>4860</v>
      </c>
      <c r="BD86" s="100">
        <v>16</v>
      </c>
      <c r="BE86" s="100">
        <v>8640</v>
      </c>
      <c r="BF86" s="100">
        <v>15.198757769278055</v>
      </c>
      <c r="BG86" s="100">
        <v>8207.3291954101496</v>
      </c>
      <c r="BH86" s="100">
        <v>10.522866102363931</v>
      </c>
      <c r="BI86" s="100">
        <v>5682.3476952765232</v>
      </c>
      <c r="BJ86" s="100">
        <v>13.360686619569815</v>
      </c>
      <c r="BK86" s="100">
        <v>7214.7707745676998</v>
      </c>
      <c r="BL86" s="100">
        <v>13.14413677153459</v>
      </c>
      <c r="BM86" s="100">
        <v>7097.8338566286784</v>
      </c>
      <c r="BN86" s="100">
        <v>9.0666493236212276</v>
      </c>
      <c r="BO86" s="100">
        <v>4895.9906347554625</v>
      </c>
      <c r="BP86" s="100">
        <v>18.188271604938272</v>
      </c>
      <c r="BQ86" s="100">
        <v>9821.6666666666679</v>
      </c>
      <c r="BR86" s="100">
        <v>15</v>
      </c>
      <c r="BS86" s="100">
        <v>8100</v>
      </c>
      <c r="BT86" s="100">
        <v>15</v>
      </c>
      <c r="BU86" s="100">
        <v>8100</v>
      </c>
      <c r="BV86" s="100">
        <v>9</v>
      </c>
      <c r="BW86" s="100">
        <v>4860</v>
      </c>
      <c r="BX86" s="100">
        <v>17</v>
      </c>
      <c r="BY86" s="100">
        <v>9180</v>
      </c>
      <c r="BZ86" s="100">
        <v>12</v>
      </c>
      <c r="CA86" s="100">
        <v>6480</v>
      </c>
      <c r="CB86" s="100">
        <v>15.926887761155886</v>
      </c>
      <c r="CC86" s="100">
        <v>8600.5193910241778</v>
      </c>
      <c r="CD86" s="100">
        <v>15</v>
      </c>
      <c r="CE86" s="100">
        <v>8100</v>
      </c>
      <c r="CF86" s="100">
        <v>10.165732348710538</v>
      </c>
      <c r="CG86" s="100">
        <v>5489.4954683036904</v>
      </c>
      <c r="CH86" s="100">
        <v>10.084421646836129</v>
      </c>
      <c r="CI86" s="100">
        <v>5445.5876892915094</v>
      </c>
      <c r="CJ86" s="100">
        <v>13.035074586531186</v>
      </c>
      <c r="CK86" s="100">
        <v>7038.9402767268402</v>
      </c>
      <c r="CL86" s="100">
        <v>13.988025741688858</v>
      </c>
      <c r="CM86" s="100">
        <v>7553.5339005119831</v>
      </c>
      <c r="CN86" s="100">
        <v>16.259999999999998</v>
      </c>
      <c r="CO86" s="100">
        <v>8780.4</v>
      </c>
      <c r="CP86" s="100">
        <v>13.074657996432817</v>
      </c>
      <c r="CQ86" s="100">
        <v>7060.3153180737218</v>
      </c>
      <c r="CR86" s="100">
        <v>14</v>
      </c>
      <c r="CS86" s="100">
        <v>7560</v>
      </c>
      <c r="CT86" s="100">
        <v>13.953581267217631</v>
      </c>
      <c r="CU86" s="100">
        <v>7534.9338842975203</v>
      </c>
    </row>
    <row r="87" spans="2:99">
      <c r="B87" s="99" t="s">
        <v>131</v>
      </c>
      <c r="C87" s="99" t="s">
        <v>253</v>
      </c>
      <c r="D87" s="100">
        <v>10.099747719597788</v>
      </c>
      <c r="E87" s="100">
        <v>19742.986842269755</v>
      </c>
      <c r="F87" s="100">
        <v>12.171483173274099</v>
      </c>
      <c r="G87" s="100">
        <v>23792.815307116209</v>
      </c>
      <c r="H87" s="100">
        <v>10.408951915366368</v>
      </c>
      <c r="I87" s="100">
        <v>20347.419204158174</v>
      </c>
      <c r="J87" s="100">
        <v>10.63990179239882</v>
      </c>
      <c r="K87" s="100">
        <v>20798.880023781214</v>
      </c>
      <c r="L87" s="100">
        <v>12.528717066545948</v>
      </c>
      <c r="M87" s="100">
        <v>24491.13612168402</v>
      </c>
      <c r="N87" s="100">
        <v>11.055935650675094</v>
      </c>
      <c r="O87" s="100">
        <v>21612.143009939675</v>
      </c>
      <c r="P87" s="100">
        <v>7</v>
      </c>
      <c r="Q87" s="100">
        <v>13683.6</v>
      </c>
      <c r="R87" s="100">
        <v>10.485289315041086</v>
      </c>
      <c r="S87" s="100">
        <v>20496.643553042315</v>
      </c>
      <c r="T87" s="100">
        <v>9.6552461572733357</v>
      </c>
      <c r="U87" s="100">
        <v>18874.075188237915</v>
      </c>
      <c r="V87" s="100">
        <v>10.040683191831839</v>
      </c>
      <c r="W87" s="100">
        <v>19627.527503392877</v>
      </c>
      <c r="X87" s="100">
        <v>11.517884166771301</v>
      </c>
      <c r="Y87" s="100">
        <v>22515.159969204538</v>
      </c>
      <c r="Z87" s="100">
        <v>7</v>
      </c>
      <c r="AA87" s="100">
        <v>13683.6</v>
      </c>
      <c r="AB87" s="100">
        <v>7.6694200040413474</v>
      </c>
      <c r="AC87" s="100">
        <v>14992.182223900025</v>
      </c>
      <c r="AD87" s="100">
        <v>6.4957996715198867</v>
      </c>
      <c r="AE87" s="100">
        <v>12697.989197887075</v>
      </c>
      <c r="AF87" s="100">
        <v>10.692685735575539</v>
      </c>
      <c r="AG87" s="100">
        <v>20902.062075903064</v>
      </c>
      <c r="AH87" s="100">
        <v>8.5449492949501558</v>
      </c>
      <c r="AI87" s="100">
        <v>16703.666881768564</v>
      </c>
      <c r="AJ87" s="100">
        <v>7.5664793388429752</v>
      </c>
      <c r="AK87" s="100">
        <v>14790.953811570247</v>
      </c>
      <c r="AL87" s="100">
        <v>14.748657777777778</v>
      </c>
      <c r="AM87" s="100">
        <v>28830.676223999999</v>
      </c>
      <c r="AN87" s="100">
        <v>13.579173343387689</v>
      </c>
      <c r="AO87" s="100">
        <v>26544.568051654252</v>
      </c>
      <c r="AP87" s="100">
        <v>13</v>
      </c>
      <c r="AQ87" s="100">
        <v>25412.399999999998</v>
      </c>
      <c r="AR87" s="100">
        <v>9</v>
      </c>
      <c r="AS87" s="100">
        <v>17593.2</v>
      </c>
      <c r="AT87" s="100">
        <v>11.559688452708043</v>
      </c>
      <c r="AU87" s="100">
        <v>22596.878987353681</v>
      </c>
      <c r="AV87" s="100">
        <v>14.665051020408164</v>
      </c>
      <c r="AW87" s="100">
        <v>28667.241734693878</v>
      </c>
      <c r="AX87" s="100">
        <v>8.5967883539712222</v>
      </c>
      <c r="AY87" s="100">
        <v>16805.001874342946</v>
      </c>
      <c r="AZ87" s="100">
        <v>8.7355315209157478</v>
      </c>
      <c r="BA87" s="100">
        <v>17076.217017086103</v>
      </c>
      <c r="BB87" s="100">
        <v>12</v>
      </c>
      <c r="BC87" s="100">
        <v>23457.599999999999</v>
      </c>
      <c r="BD87" s="100">
        <v>11</v>
      </c>
      <c r="BE87" s="100">
        <v>21502.799999999999</v>
      </c>
      <c r="BF87" s="100">
        <v>8.7103749743869958</v>
      </c>
      <c r="BG87" s="100">
        <v>17027.040999931698</v>
      </c>
      <c r="BH87" s="100">
        <v>12.565635980878032</v>
      </c>
      <c r="BI87" s="100">
        <v>24563.305215420376</v>
      </c>
      <c r="BJ87" s="100">
        <v>9.6403231150916771</v>
      </c>
      <c r="BK87" s="100">
        <v>18844.903625381208</v>
      </c>
      <c r="BL87" s="100">
        <v>10.678006975724202</v>
      </c>
      <c r="BM87" s="100">
        <v>20873.368036145668</v>
      </c>
      <c r="BN87" s="100">
        <v>11.041259105098856</v>
      </c>
      <c r="BO87" s="100">
        <v>21583.453298647244</v>
      </c>
      <c r="BP87" s="100">
        <v>10.57037037037037</v>
      </c>
      <c r="BQ87" s="100">
        <v>20662.96</v>
      </c>
      <c r="BR87" s="100">
        <v>15.455807348124234</v>
      </c>
      <c r="BS87" s="100">
        <v>30213.012204113253</v>
      </c>
      <c r="BT87" s="100">
        <v>11.538802638870409</v>
      </c>
      <c r="BU87" s="100">
        <v>22556.051398463875</v>
      </c>
      <c r="BV87" s="100">
        <v>9</v>
      </c>
      <c r="BW87" s="100">
        <v>17593.2</v>
      </c>
      <c r="BX87" s="100">
        <v>13</v>
      </c>
      <c r="BY87" s="100">
        <v>25412.399999999998</v>
      </c>
      <c r="BZ87" s="100">
        <v>9</v>
      </c>
      <c r="CA87" s="100">
        <v>17593.2</v>
      </c>
      <c r="CB87" s="100">
        <v>12.926887761155886</v>
      </c>
      <c r="CC87" s="100">
        <v>25269.480195507524</v>
      </c>
      <c r="CD87" s="100">
        <v>12.545594937092158</v>
      </c>
      <c r="CE87" s="100">
        <v>24524.128983027749</v>
      </c>
      <c r="CF87" s="100">
        <v>14.777154899140358</v>
      </c>
      <c r="CG87" s="100">
        <v>28886.38239683957</v>
      </c>
      <c r="CH87" s="100">
        <v>9.0410047998918337</v>
      </c>
      <c r="CI87" s="100">
        <v>17673.356182828556</v>
      </c>
      <c r="CJ87" s="100">
        <v>9.0350745865311861</v>
      </c>
      <c r="CK87" s="100">
        <v>17661.763801751164</v>
      </c>
      <c r="CL87" s="100">
        <v>12.940976896846532</v>
      </c>
      <c r="CM87" s="100">
        <v>25297.0216379556</v>
      </c>
      <c r="CN87" s="100">
        <v>13.672000000000001</v>
      </c>
      <c r="CO87" s="100">
        <v>26726.025600000001</v>
      </c>
      <c r="CP87" s="100">
        <v>11.042661712247325</v>
      </c>
      <c r="CQ87" s="100">
        <v>21586.195115101069</v>
      </c>
      <c r="CR87" s="100">
        <v>14</v>
      </c>
      <c r="CS87" s="100">
        <v>27367.200000000001</v>
      </c>
      <c r="CT87" s="100">
        <v>9.7719467401285591</v>
      </c>
      <c r="CU87" s="100">
        <v>19102.201487603306</v>
      </c>
    </row>
    <row r="88" spans="2:99">
      <c r="C88" s="99" t="s">
        <v>254</v>
      </c>
      <c r="D88" s="100">
        <v>10.451867448248349</v>
      </c>
      <c r="E88" s="100">
        <v>19779.113959065173</v>
      </c>
      <c r="F88" s="100">
        <v>11.171483173274099</v>
      </c>
      <c r="G88" s="100">
        <v>21140.914757103903</v>
      </c>
      <c r="H88" s="100">
        <v>12.173003912320702</v>
      </c>
      <c r="I88" s="100">
        <v>23036.192603675696</v>
      </c>
      <c r="J88" s="100">
        <v>12.597241672905565</v>
      </c>
      <c r="K88" s="100">
        <v>23839.02014180649</v>
      </c>
      <c r="L88" s="100">
        <v>13.572776822091445</v>
      </c>
      <c r="M88" s="100">
        <v>25685.122858125847</v>
      </c>
      <c r="N88" s="100">
        <v>12.062927607009479</v>
      </c>
      <c r="O88" s="100">
        <v>22827.884203504738</v>
      </c>
      <c r="P88" s="100">
        <v>7</v>
      </c>
      <c r="Q88" s="100">
        <v>13246.8</v>
      </c>
      <c r="R88" s="100">
        <v>10.533818246545195</v>
      </c>
      <c r="S88" s="100">
        <v>19934.197649762125</v>
      </c>
      <c r="T88" s="100">
        <v>9.5733403876141683</v>
      </c>
      <c r="U88" s="100">
        <v>18116.589349521051</v>
      </c>
      <c r="V88" s="100">
        <v>9.0435891341055417</v>
      </c>
      <c r="W88" s="100">
        <v>17114.088077381326</v>
      </c>
      <c r="X88" s="100">
        <v>12.517884166771301</v>
      </c>
      <c r="Y88" s="100">
        <v>23688.843997198008</v>
      </c>
      <c r="Z88" s="100">
        <v>8</v>
      </c>
      <c r="AA88" s="100">
        <v>15139.199999999999</v>
      </c>
      <c r="AB88" s="100">
        <v>7.6694200040413474</v>
      </c>
      <c r="AC88" s="100">
        <v>14513.610415647845</v>
      </c>
      <c r="AD88" s="100">
        <v>6.5408723689307848</v>
      </c>
      <c r="AE88" s="100">
        <v>12377.946870964617</v>
      </c>
      <c r="AF88" s="100">
        <v>9.6926857355755391</v>
      </c>
      <c r="AG88" s="100">
        <v>18342.43848600315</v>
      </c>
      <c r="AH88" s="100">
        <v>7.4995368537043099</v>
      </c>
      <c r="AI88" s="100">
        <v>14192.123541950035</v>
      </c>
      <c r="AJ88" s="100">
        <v>8.6136859504132239</v>
      </c>
      <c r="AK88" s="100">
        <v>16300.539292561984</v>
      </c>
      <c r="AL88" s="100">
        <v>14.701866666666668</v>
      </c>
      <c r="AM88" s="100">
        <v>27821.812480000001</v>
      </c>
      <c r="AN88" s="100">
        <v>11.623725139032896</v>
      </c>
      <c r="AO88" s="100">
        <v>21996.737453105849</v>
      </c>
      <c r="AP88" s="100">
        <v>14</v>
      </c>
      <c r="AQ88" s="100">
        <v>26493.599999999999</v>
      </c>
      <c r="AR88" s="100">
        <v>10.411213958674468</v>
      </c>
      <c r="AS88" s="100">
        <v>19702.181295395563</v>
      </c>
      <c r="AT88" s="100">
        <v>11.559688452708043</v>
      </c>
      <c r="AU88" s="100">
        <v>21875.554427904699</v>
      </c>
      <c r="AV88" s="100">
        <v>14.581919642857143</v>
      </c>
      <c r="AW88" s="100">
        <v>27594.824732142853</v>
      </c>
      <c r="AX88" s="100">
        <v>9.5508815575118966</v>
      </c>
      <c r="AY88" s="100">
        <v>18074.088259435513</v>
      </c>
      <c r="AZ88" s="100">
        <v>7.7355315209157478</v>
      </c>
      <c r="BA88" s="100">
        <v>14638.71985018096</v>
      </c>
      <c r="BB88" s="100">
        <v>11</v>
      </c>
      <c r="BC88" s="100">
        <v>20816.399999999998</v>
      </c>
      <c r="BD88" s="100">
        <v>10</v>
      </c>
      <c r="BE88" s="100">
        <v>18924</v>
      </c>
      <c r="BF88" s="100">
        <v>8.7547734102861821</v>
      </c>
      <c r="BG88" s="100">
        <v>16567.533201625571</v>
      </c>
      <c r="BH88" s="100">
        <v>12.522125520810491</v>
      </c>
      <c r="BI88" s="100">
        <v>23696.870335581771</v>
      </c>
      <c r="BJ88" s="100">
        <v>8.6403231150916771</v>
      </c>
      <c r="BK88" s="100">
        <v>16350.947462999489</v>
      </c>
      <c r="BL88" s="100">
        <v>10.635631539741439</v>
      </c>
      <c r="BM88" s="100">
        <v>20126.869125806697</v>
      </c>
      <c r="BN88" s="100">
        <v>11.034911550468262</v>
      </c>
      <c r="BO88" s="100">
        <v>20882.466618106137</v>
      </c>
      <c r="BP88" s="100">
        <v>12.617901234567901</v>
      </c>
      <c r="BQ88" s="100">
        <v>23878.116296296295</v>
      </c>
      <c r="BR88" s="100">
        <v>14.497244379771892</v>
      </c>
      <c r="BS88" s="100">
        <v>27434.585264280326</v>
      </c>
      <c r="BT88" s="100">
        <v>11.538802638870409</v>
      </c>
      <c r="BU88" s="100">
        <v>21836.030113798362</v>
      </c>
      <c r="BV88" s="100">
        <v>9</v>
      </c>
      <c r="BW88" s="100">
        <v>17031.599999999999</v>
      </c>
      <c r="BX88" s="100">
        <v>12</v>
      </c>
      <c r="BY88" s="100">
        <v>22708.799999999999</v>
      </c>
      <c r="BZ88" s="100">
        <v>9</v>
      </c>
      <c r="CA88" s="100">
        <v>17031.599999999999</v>
      </c>
      <c r="CB88" s="100">
        <v>11.834198985040297</v>
      </c>
      <c r="CC88" s="100">
        <v>22395.038159290256</v>
      </c>
      <c r="CD88" s="100">
        <v>11.58756377840694</v>
      </c>
      <c r="CE88" s="100">
        <v>21928.305694257291</v>
      </c>
      <c r="CF88" s="100">
        <v>14.777154899140358</v>
      </c>
      <c r="CG88" s="100">
        <v>27964.287931133211</v>
      </c>
      <c r="CH88" s="100">
        <v>10.038592752839373</v>
      </c>
      <c r="CI88" s="100">
        <v>18997.032925473228</v>
      </c>
      <c r="CJ88" s="100">
        <v>9.0350745865311861</v>
      </c>
      <c r="CK88" s="100">
        <v>17097.975147551617</v>
      </c>
      <c r="CL88" s="100">
        <v>11.940976896846532</v>
      </c>
      <c r="CM88" s="100">
        <v>22597.104679592376</v>
      </c>
      <c r="CN88" s="100">
        <v>11.714</v>
      </c>
      <c r="CO88" s="100">
        <v>22167.5736</v>
      </c>
      <c r="CP88" s="100">
        <v>10.042661712247325</v>
      </c>
      <c r="CQ88" s="100">
        <v>19004.733024256835</v>
      </c>
      <c r="CR88" s="100">
        <v>16</v>
      </c>
      <c r="CS88" s="100">
        <v>30278.399999999998</v>
      </c>
      <c r="CT88" s="100">
        <v>10.953581267217631</v>
      </c>
      <c r="CU88" s="100">
        <v>20728.557190082644</v>
      </c>
    </row>
    <row r="89" spans="2:99">
      <c r="C89" s="99" t="s">
        <v>255</v>
      </c>
      <c r="D89" s="100">
        <v>11.927191313383297</v>
      </c>
      <c r="E89" s="100">
        <v>28596.633892967791</v>
      </c>
      <c r="F89" s="100">
        <v>12.004128434234943</v>
      </c>
      <c r="G89" s="100">
        <v>28781.098333921698</v>
      </c>
      <c r="H89" s="100">
        <v>9.3635128136589927</v>
      </c>
      <c r="I89" s="100">
        <v>22449.9583220288</v>
      </c>
      <c r="J89" s="100">
        <v>11.55458155341231</v>
      </c>
      <c r="K89" s="100">
        <v>27703.264732461354</v>
      </c>
      <c r="L89" s="100">
        <v>12.484657311000452</v>
      </c>
      <c r="M89" s="100">
        <v>29933.214368854682</v>
      </c>
      <c r="N89" s="100">
        <v>11.059431628842287</v>
      </c>
      <c r="O89" s="100">
        <v>26516.093273312265</v>
      </c>
      <c r="P89" s="100">
        <v>6</v>
      </c>
      <c r="Q89" s="100">
        <v>14385.599999999999</v>
      </c>
      <c r="R89" s="100">
        <v>10.485289315041086</v>
      </c>
      <c r="S89" s="100">
        <v>25139.529661742508</v>
      </c>
      <c r="T89" s="100">
        <v>9.6552461572733357</v>
      </c>
      <c r="U89" s="100">
        <v>23149.418186678547</v>
      </c>
      <c r="V89" s="100">
        <v>9.0435891341055417</v>
      </c>
      <c r="W89" s="100">
        <v>21682.909307931444</v>
      </c>
      <c r="X89" s="100">
        <v>10.47080378797391</v>
      </c>
      <c r="Y89" s="100">
        <v>25104.799162046245</v>
      </c>
      <c r="Z89" s="100">
        <v>7</v>
      </c>
      <c r="AA89" s="100">
        <v>16783.2</v>
      </c>
      <c r="AB89" s="100">
        <v>7</v>
      </c>
      <c r="AC89" s="100">
        <v>16783.2</v>
      </c>
      <c r="AD89" s="100">
        <v>7.4507269741089877</v>
      </c>
      <c r="AE89" s="100">
        <v>17863.862993123708</v>
      </c>
      <c r="AF89" s="100">
        <v>8.606100018628597</v>
      </c>
      <c r="AG89" s="100">
        <v>20633.985404663923</v>
      </c>
      <c r="AH89" s="100">
        <v>7.4995368537043099</v>
      </c>
      <c r="AI89" s="100">
        <v>17980.889560441454</v>
      </c>
      <c r="AJ89" s="100">
        <v>7.613685950413223</v>
      </c>
      <c r="AK89" s="100">
        <v>18254.573434710743</v>
      </c>
      <c r="AL89" s="100">
        <v>13.748657777777778</v>
      </c>
      <c r="AM89" s="100">
        <v>32963.781887999998</v>
      </c>
      <c r="AN89" s="100">
        <v>12.534621547742482</v>
      </c>
      <c r="AO89" s="100">
        <v>30053.008622867375</v>
      </c>
      <c r="AP89" s="100">
        <v>11</v>
      </c>
      <c r="AQ89" s="100">
        <v>26373.599999999999</v>
      </c>
      <c r="AR89" s="100">
        <v>8.4112139586744679</v>
      </c>
      <c r="AS89" s="100">
        <v>20166.726587317902</v>
      </c>
      <c r="AT89" s="100">
        <v>11.606329157100379</v>
      </c>
      <c r="AU89" s="100">
        <v>27827.334787063868</v>
      </c>
      <c r="AV89" s="100">
        <v>11.623485331632653</v>
      </c>
      <c r="AW89" s="100">
        <v>27868.468431122448</v>
      </c>
      <c r="AX89" s="100">
        <v>9.5508815575118966</v>
      </c>
      <c r="AY89" s="100">
        <v>22899.193622290524</v>
      </c>
      <c r="AZ89" s="100">
        <v>8.6922649608618805</v>
      </c>
      <c r="BA89" s="100">
        <v>20840.574470162443</v>
      </c>
      <c r="BB89" s="100">
        <v>12</v>
      </c>
      <c r="BC89" s="100">
        <v>28771.199999999997</v>
      </c>
      <c r="BD89" s="100">
        <v>9</v>
      </c>
      <c r="BE89" s="100">
        <v>21578.399999999998</v>
      </c>
      <c r="BF89" s="100">
        <v>8.7103749743869958</v>
      </c>
      <c r="BG89" s="100">
        <v>20883.995038590259</v>
      </c>
      <c r="BH89" s="100">
        <v>12.565635980878032</v>
      </c>
      <c r="BI89" s="100">
        <v>30127.368827753169</v>
      </c>
      <c r="BJ89" s="100">
        <v>7.6403231150916771</v>
      </c>
      <c r="BK89" s="100">
        <v>18318.438700743805</v>
      </c>
      <c r="BL89" s="100">
        <v>9.7203824117069644</v>
      </c>
      <c r="BM89" s="100">
        <v>23305.588870308617</v>
      </c>
      <c r="BN89" s="100">
        <v>10.034911550468262</v>
      </c>
      <c r="BO89" s="100">
        <v>24059.703933402703</v>
      </c>
      <c r="BP89" s="100">
        <v>10.52283950617284</v>
      </c>
      <c r="BQ89" s="100">
        <v>25229.56</v>
      </c>
      <c r="BR89" s="100">
        <v>12.414370316476576</v>
      </c>
      <c r="BS89" s="100">
        <v>29764.694270784239</v>
      </c>
      <c r="BT89" s="100">
        <v>10.489820580791282</v>
      </c>
      <c r="BU89" s="100">
        <v>25150.393824505176</v>
      </c>
      <c r="BV89" s="100">
        <v>7</v>
      </c>
      <c r="BW89" s="100">
        <v>16783.2</v>
      </c>
      <c r="BX89" s="100">
        <v>14</v>
      </c>
      <c r="BY89" s="100">
        <v>33566.400000000001</v>
      </c>
      <c r="BZ89" s="100">
        <v>9</v>
      </c>
      <c r="CA89" s="100">
        <v>21578.399999999998</v>
      </c>
      <c r="CB89" s="100">
        <v>12.834198985040297</v>
      </c>
      <c r="CC89" s="100">
        <v>30771.275486532617</v>
      </c>
      <c r="CD89" s="100">
        <v>13.58756377840694</v>
      </c>
      <c r="CE89" s="100">
        <v>32577.542915108479</v>
      </c>
      <c r="CF89" s="100">
        <v>14.647629082616966</v>
      </c>
      <c r="CG89" s="100">
        <v>35119.155488482436</v>
      </c>
      <c r="CH89" s="100">
        <v>10.041004799891834</v>
      </c>
      <c r="CI89" s="100">
        <v>24074.31310822066</v>
      </c>
      <c r="CJ89" s="100">
        <v>8.0350745865311861</v>
      </c>
      <c r="CK89" s="100">
        <v>19264.894828667169</v>
      </c>
      <c r="CL89" s="100">
        <v>11.893928052004206</v>
      </c>
      <c r="CM89" s="100">
        <v>28516.881897485284</v>
      </c>
      <c r="CN89" s="100">
        <v>11.672000000000001</v>
      </c>
      <c r="CO89" s="100">
        <v>27984.787199999999</v>
      </c>
      <c r="CP89" s="100">
        <v>11.042661712247325</v>
      </c>
      <c r="CQ89" s="100">
        <v>26475.885721284187</v>
      </c>
      <c r="CR89" s="100">
        <v>13</v>
      </c>
      <c r="CS89" s="100">
        <v>31168.799999999999</v>
      </c>
      <c r="CT89" s="100">
        <v>8.7719467401285591</v>
      </c>
      <c r="CU89" s="100">
        <v>21031.619504132232</v>
      </c>
    </row>
    <row r="90" spans="2:99">
      <c r="C90" s="99" t="s">
        <v>256</v>
      </c>
      <c r="D90" s="100">
        <v>12.013198175066131</v>
      </c>
      <c r="E90" s="100">
        <v>26395.399030255303</v>
      </c>
      <c r="F90" s="100">
        <v>12.171483173274099</v>
      </c>
      <c r="G90" s="100">
        <v>26743.182828317847</v>
      </c>
      <c r="H90" s="100">
        <v>11.173003912320702</v>
      </c>
      <c r="I90" s="100">
        <v>24549.324196151043</v>
      </c>
      <c r="J90" s="100">
        <v>11.55458155341231</v>
      </c>
      <c r="K90" s="100">
        <v>25387.726589157526</v>
      </c>
      <c r="L90" s="100">
        <v>13.484657311000452</v>
      </c>
      <c r="M90" s="100">
        <v>29628.489043730191</v>
      </c>
      <c r="N90" s="100">
        <v>13.062927607009479</v>
      </c>
      <c r="O90" s="100">
        <v>28701.864538121226</v>
      </c>
      <c r="P90" s="100">
        <v>7</v>
      </c>
      <c r="Q90" s="100">
        <v>15380.399999999998</v>
      </c>
      <c r="R90" s="100">
        <v>10.533818246545195</v>
      </c>
      <c r="S90" s="100">
        <v>23144.9054513091</v>
      </c>
      <c r="T90" s="100">
        <v>8.5733403876141683</v>
      </c>
      <c r="U90" s="100">
        <v>18837.343499665851</v>
      </c>
      <c r="V90" s="100">
        <v>10.043589134105542</v>
      </c>
      <c r="W90" s="100">
        <v>22067.774045456696</v>
      </c>
      <c r="X90" s="100">
        <v>11.47080378797391</v>
      </c>
      <c r="Y90" s="100">
        <v>25203.650082936274</v>
      </c>
      <c r="Z90" s="100">
        <v>8</v>
      </c>
      <c r="AA90" s="100">
        <v>17577.599999999999</v>
      </c>
      <c r="AB90" s="100">
        <v>7.6694200040413474</v>
      </c>
      <c r="AC90" s="100">
        <v>16851.249632879648</v>
      </c>
      <c r="AD90" s="100">
        <v>6.4507269741089877</v>
      </c>
      <c r="AE90" s="100">
        <v>14173.537307512266</v>
      </c>
      <c r="AF90" s="100">
        <v>8.606100018628597</v>
      </c>
      <c r="AG90" s="100">
        <v>18909.322960930753</v>
      </c>
      <c r="AH90" s="100">
        <v>7.5449492949501558</v>
      </c>
      <c r="AI90" s="100">
        <v>16577.76259086448</v>
      </c>
      <c r="AJ90" s="100">
        <v>8.6136859504132239</v>
      </c>
      <c r="AK90" s="100">
        <v>18925.990770247936</v>
      </c>
      <c r="AL90" s="100">
        <v>14.608284444444445</v>
      </c>
      <c r="AM90" s="100">
        <v>32097.322581333334</v>
      </c>
      <c r="AN90" s="100">
        <v>12.623725139032896</v>
      </c>
      <c r="AO90" s="100">
        <v>27736.848875483076</v>
      </c>
      <c r="AP90" s="100">
        <v>13</v>
      </c>
      <c r="AQ90" s="100">
        <v>28563.599999999999</v>
      </c>
      <c r="AR90" s="100">
        <v>9</v>
      </c>
      <c r="AS90" s="100">
        <v>19774.8</v>
      </c>
      <c r="AT90" s="100">
        <v>10.559688452708043</v>
      </c>
      <c r="AU90" s="100">
        <v>23201.747468290112</v>
      </c>
      <c r="AV90" s="100">
        <v>13.665051020408164</v>
      </c>
      <c r="AW90" s="100">
        <v>30024.850102040815</v>
      </c>
      <c r="AX90" s="100">
        <v>8.5508815575118966</v>
      </c>
      <c r="AY90" s="100">
        <v>18787.996958165138</v>
      </c>
      <c r="AZ90" s="100">
        <v>7.6922649608618805</v>
      </c>
      <c r="BA90" s="100">
        <v>16901.444572005723</v>
      </c>
      <c r="BB90" s="100">
        <v>11</v>
      </c>
      <c r="BC90" s="100">
        <v>24169.199999999997</v>
      </c>
      <c r="BD90" s="100">
        <v>10</v>
      </c>
      <c r="BE90" s="100">
        <v>21972</v>
      </c>
      <c r="BF90" s="100">
        <v>7.8435702820845572</v>
      </c>
      <c r="BG90" s="100">
        <v>17233.892623796186</v>
      </c>
      <c r="BH90" s="100">
        <v>13.522125520810491</v>
      </c>
      <c r="BI90" s="100">
        <v>29710.814194324808</v>
      </c>
      <c r="BJ90" s="100">
        <v>8.7203635044781365</v>
      </c>
      <c r="BK90" s="100">
        <v>19160.382692039359</v>
      </c>
      <c r="BL90" s="100">
        <v>9.6780069757242018</v>
      </c>
      <c r="BM90" s="100">
        <v>21264.516927061213</v>
      </c>
      <c r="BN90" s="100">
        <v>12.034911550468262</v>
      </c>
      <c r="BO90" s="100">
        <v>26443.107658688863</v>
      </c>
      <c r="BP90" s="100">
        <v>12.52283950617284</v>
      </c>
      <c r="BQ90" s="100">
        <v>27515.182962962961</v>
      </c>
      <c r="BR90" s="100">
        <v>15.414370316476576</v>
      </c>
      <c r="BS90" s="100">
        <v>33868.454459362329</v>
      </c>
      <c r="BT90" s="100">
        <v>10.538802638870409</v>
      </c>
      <c r="BU90" s="100">
        <v>23155.857158126062</v>
      </c>
      <c r="BV90" s="100">
        <v>8</v>
      </c>
      <c r="BW90" s="100">
        <v>17577.599999999999</v>
      </c>
      <c r="BX90" s="100">
        <v>13</v>
      </c>
      <c r="BY90" s="100">
        <v>28563.599999999999</v>
      </c>
      <c r="BZ90" s="100">
        <v>8</v>
      </c>
      <c r="CA90" s="100">
        <v>17577.599999999999</v>
      </c>
      <c r="CB90" s="100">
        <v>10.787854596982502</v>
      </c>
      <c r="CC90" s="100">
        <v>23703.07412048995</v>
      </c>
      <c r="CD90" s="100">
        <v>11.545594937092158</v>
      </c>
      <c r="CE90" s="100">
        <v>25367.981195778888</v>
      </c>
      <c r="CF90" s="100">
        <v>15.777154899140358</v>
      </c>
      <c r="CG90" s="100">
        <v>34665.564744391195</v>
      </c>
      <c r="CH90" s="100">
        <v>10.036180705786911</v>
      </c>
      <c r="CI90" s="100">
        <v>22051.496246754999</v>
      </c>
      <c r="CJ90" s="100">
        <v>7.9409768968465322</v>
      </c>
      <c r="CK90" s="100">
        <v>17447.914437751198</v>
      </c>
      <c r="CL90" s="100">
        <v>10.84687920716188</v>
      </c>
      <c r="CM90" s="100">
        <v>23832.762993976081</v>
      </c>
      <c r="CN90" s="100">
        <v>12.629999999999999</v>
      </c>
      <c r="CO90" s="100">
        <v>27750.635999999995</v>
      </c>
      <c r="CP90" s="100">
        <v>11.046216854934602</v>
      </c>
      <c r="CQ90" s="100">
        <v>24270.747673662307</v>
      </c>
      <c r="CR90" s="100">
        <v>13</v>
      </c>
      <c r="CS90" s="100">
        <v>28563.599999999999</v>
      </c>
      <c r="CT90" s="100">
        <v>8.8173553719008257</v>
      </c>
      <c r="CU90" s="100">
        <v>19373.493223140493</v>
      </c>
    </row>
    <row r="91" spans="2:99">
      <c r="C91" s="99" t="s">
        <v>257</v>
      </c>
      <c r="D91" s="100">
        <v>10.099747719597788</v>
      </c>
      <c r="E91" s="100">
        <v>23197.100562372198</v>
      </c>
      <c r="F91" s="100">
        <v>12.171483173274099</v>
      </c>
      <c r="G91" s="100">
        <v>27955.46255237595</v>
      </c>
      <c r="H91" s="100">
        <v>9.4089519153663677</v>
      </c>
      <c r="I91" s="100">
        <v>21610.480759213471</v>
      </c>
      <c r="J91" s="100">
        <v>11.55458155341231</v>
      </c>
      <c r="K91" s="100">
        <v>26538.56291187739</v>
      </c>
      <c r="L91" s="100">
        <v>11.528717066545948</v>
      </c>
      <c r="M91" s="100">
        <v>26479.157358442728</v>
      </c>
      <c r="N91" s="100">
        <v>11.062927607009479</v>
      </c>
      <c r="O91" s="100">
        <v>25409.332127779369</v>
      </c>
      <c r="P91" s="100">
        <v>7</v>
      </c>
      <c r="Q91" s="100">
        <v>16077.599999999999</v>
      </c>
      <c r="R91" s="100">
        <v>9.4367603835369778</v>
      </c>
      <c r="S91" s="100">
        <v>21674.351248907729</v>
      </c>
      <c r="T91" s="100">
        <v>8.6552461572733357</v>
      </c>
      <c r="U91" s="100">
        <v>19879.369374025395</v>
      </c>
      <c r="V91" s="100">
        <v>10.043589134105542</v>
      </c>
      <c r="W91" s="100">
        <v>23068.115523213604</v>
      </c>
      <c r="X91" s="100">
        <v>11.47080378797391</v>
      </c>
      <c r="Y91" s="100">
        <v>26346.142140218475</v>
      </c>
      <c r="Z91" s="100">
        <v>8</v>
      </c>
      <c r="AA91" s="100">
        <v>18374.399999999998</v>
      </c>
      <c r="AB91" s="100">
        <v>7</v>
      </c>
      <c r="AC91" s="100">
        <v>16077.599999999999</v>
      </c>
      <c r="AD91" s="100">
        <v>6.4507269741089877</v>
      </c>
      <c r="AE91" s="100">
        <v>14816.029714133521</v>
      </c>
      <c r="AF91" s="100">
        <v>9.606100018628597</v>
      </c>
      <c r="AG91" s="100">
        <v>22063.290522786159</v>
      </c>
      <c r="AH91" s="100">
        <v>7.5449492949501558</v>
      </c>
      <c r="AI91" s="100">
        <v>17329.239540641516</v>
      </c>
      <c r="AJ91" s="100">
        <v>7.6608925619834709</v>
      </c>
      <c r="AK91" s="100">
        <v>17595.538036363632</v>
      </c>
      <c r="AL91" s="100">
        <v>13.655075555555555</v>
      </c>
      <c r="AM91" s="100">
        <v>31362.977535999995</v>
      </c>
      <c r="AN91" s="100">
        <v>12.579173343387689</v>
      </c>
      <c r="AO91" s="100">
        <v>28891.845335092839</v>
      </c>
      <c r="AP91" s="100">
        <v>12</v>
      </c>
      <c r="AQ91" s="100">
        <v>27561.599999999999</v>
      </c>
      <c r="AR91" s="100">
        <v>9.448597045826693</v>
      </c>
      <c r="AS91" s="100">
        <v>21701.537694854745</v>
      </c>
      <c r="AT91" s="100">
        <v>11.513047748315707</v>
      </c>
      <c r="AU91" s="100">
        <v>26443.16806833151</v>
      </c>
      <c r="AV91" s="100">
        <v>13.665051020408164</v>
      </c>
      <c r="AW91" s="100">
        <v>31385.889183673469</v>
      </c>
      <c r="AX91" s="100">
        <v>9.5508815575118966</v>
      </c>
      <c r="AY91" s="100">
        <v>21936.464761293322</v>
      </c>
      <c r="AZ91" s="100">
        <v>7.7787980809696151</v>
      </c>
      <c r="BA91" s="100">
        <v>17866.34343237101</v>
      </c>
      <c r="BB91" s="100">
        <v>12</v>
      </c>
      <c r="BC91" s="100">
        <v>27561.599999999999</v>
      </c>
      <c r="BD91" s="100">
        <v>10</v>
      </c>
      <c r="BE91" s="100">
        <v>22967.999999999996</v>
      </c>
      <c r="BF91" s="100">
        <v>7.8435702820845572</v>
      </c>
      <c r="BG91" s="100">
        <v>18015.112223891811</v>
      </c>
      <c r="BH91" s="100">
        <v>13.522125520810491</v>
      </c>
      <c r="BI91" s="100">
        <v>31057.617896197531</v>
      </c>
      <c r="BJ91" s="100">
        <v>8.6403231150916771</v>
      </c>
      <c r="BK91" s="100">
        <v>19845.09413074256</v>
      </c>
      <c r="BL91" s="100">
        <v>10.762757847689727</v>
      </c>
      <c r="BM91" s="100">
        <v>24719.902224573761</v>
      </c>
      <c r="BN91" s="100">
        <v>11.034911550468262</v>
      </c>
      <c r="BO91" s="100">
        <v>25344.984849115503</v>
      </c>
      <c r="BP91" s="100">
        <v>10.52283950617284</v>
      </c>
      <c r="BQ91" s="100">
        <v>24168.857777777775</v>
      </c>
      <c r="BR91" s="100">
        <v>13.497244379771892</v>
      </c>
      <c r="BS91" s="100">
        <v>31000.470891460078</v>
      </c>
      <c r="BT91" s="100">
        <v>11.538802638870409</v>
      </c>
      <c r="BU91" s="100">
        <v>26502.321900957555</v>
      </c>
      <c r="BV91" s="100">
        <v>7</v>
      </c>
      <c r="BW91" s="100">
        <v>16077.599999999999</v>
      </c>
      <c r="BX91" s="100">
        <v>13</v>
      </c>
      <c r="BY91" s="100">
        <v>29858.399999999998</v>
      </c>
      <c r="BZ91" s="100">
        <v>8</v>
      </c>
      <c r="CA91" s="100">
        <v>18374.399999999998</v>
      </c>
      <c r="CB91" s="100">
        <v>12.834198985040297</v>
      </c>
      <c r="CC91" s="100">
        <v>29477.588228840552</v>
      </c>
      <c r="CD91" s="100">
        <v>11.545594937092158</v>
      </c>
      <c r="CE91" s="100">
        <v>26517.922451513266</v>
      </c>
      <c r="CF91" s="100">
        <v>14.777154899140358</v>
      </c>
      <c r="CG91" s="100">
        <v>33940.169372345568</v>
      </c>
      <c r="CH91" s="100">
        <v>10.036180705786911</v>
      </c>
      <c r="CI91" s="100">
        <v>23051.099845051376</v>
      </c>
      <c r="CJ91" s="100">
        <v>8.9409768968465322</v>
      </c>
      <c r="CK91" s="100">
        <v>20535.635736677112</v>
      </c>
      <c r="CL91" s="100">
        <v>11.84687920716188</v>
      </c>
      <c r="CM91" s="100">
        <v>27209.912163009401</v>
      </c>
      <c r="CN91" s="100">
        <v>11.629999999999999</v>
      </c>
      <c r="CO91" s="100">
        <v>26711.783999999996</v>
      </c>
      <c r="CP91" s="100">
        <v>11.046216854934602</v>
      </c>
      <c r="CQ91" s="100">
        <v>25370.950872413792</v>
      </c>
      <c r="CR91" s="100">
        <v>13</v>
      </c>
      <c r="CS91" s="100">
        <v>29858.399999999998</v>
      </c>
      <c r="CT91" s="100">
        <v>9.7719467401285591</v>
      </c>
      <c r="CU91" s="100">
        <v>22444.207272727272</v>
      </c>
    </row>
    <row r="92" spans="2:99">
      <c r="C92" s="99" t="s">
        <v>258</v>
      </c>
      <c r="D92" s="100">
        <v>12.22359882423159</v>
      </c>
      <c r="E92" s="100">
        <v>17367.289209468243</v>
      </c>
      <c r="F92" s="100">
        <v>11.004128434234943</v>
      </c>
      <c r="G92" s="100">
        <v>15634.665679361005</v>
      </c>
      <c r="H92" s="100">
        <v>12.173003912320702</v>
      </c>
      <c r="I92" s="100">
        <v>17295.403958625255</v>
      </c>
      <c r="J92" s="100">
        <v>12.55458155341231</v>
      </c>
      <c r="K92" s="100">
        <v>17837.549471088209</v>
      </c>
      <c r="L92" s="100">
        <v>13.528717066545948</v>
      </c>
      <c r="M92" s="100">
        <v>19221.601208148481</v>
      </c>
      <c r="N92" s="100">
        <v>14.062927607009479</v>
      </c>
      <c r="O92" s="100">
        <v>19980.607544039067</v>
      </c>
      <c r="P92" s="100">
        <v>7</v>
      </c>
      <c r="Q92" s="100">
        <v>9945.6</v>
      </c>
      <c r="R92" s="100">
        <v>10.533818246545195</v>
      </c>
      <c r="S92" s="100">
        <v>14966.448964691413</v>
      </c>
      <c r="T92" s="100">
        <v>9.6961990421029185</v>
      </c>
      <c r="U92" s="100">
        <v>13776.359599019826</v>
      </c>
      <c r="V92" s="100">
        <v>11.049401018652947</v>
      </c>
      <c r="W92" s="100">
        <v>15698.988967302106</v>
      </c>
      <c r="X92" s="100">
        <v>12.47080378797391</v>
      </c>
      <c r="Y92" s="100">
        <v>17718.518021953332</v>
      </c>
      <c r="Z92" s="100">
        <v>9</v>
      </c>
      <c r="AA92" s="100">
        <v>12787.199999999999</v>
      </c>
      <c r="AB92" s="100">
        <v>7.6694200040413474</v>
      </c>
      <c r="AC92" s="100">
        <v>10896.711941741945</v>
      </c>
      <c r="AD92" s="100">
        <v>7.5408723689307848</v>
      </c>
      <c r="AE92" s="100">
        <v>10714.071461776859</v>
      </c>
      <c r="AF92" s="100">
        <v>9.6493928771020681</v>
      </c>
      <c r="AG92" s="100">
        <v>13709.857399786617</v>
      </c>
      <c r="AH92" s="100">
        <v>8.5449492949501558</v>
      </c>
      <c r="AI92" s="100">
        <v>12140.663958265181</v>
      </c>
      <c r="AJ92" s="100">
        <v>7.613685950413223</v>
      </c>
      <c r="AK92" s="100">
        <v>10817.524998347108</v>
      </c>
      <c r="AL92" s="100">
        <v>15.748657777777778</v>
      </c>
      <c r="AM92" s="100">
        <v>22375.692970666667</v>
      </c>
      <c r="AN92" s="100">
        <v>12.623725139032896</v>
      </c>
      <c r="AO92" s="100">
        <v>17935.788677537937</v>
      </c>
      <c r="AP92" s="100">
        <v>13</v>
      </c>
      <c r="AQ92" s="100">
        <v>18470.399999999998</v>
      </c>
      <c r="AR92" s="100">
        <v>9.4859801329789164</v>
      </c>
      <c r="AS92" s="100">
        <v>13477.680572936444</v>
      </c>
      <c r="AT92" s="100">
        <v>12.606329157100379</v>
      </c>
      <c r="AU92" s="100">
        <v>17911.072466408219</v>
      </c>
      <c r="AV92" s="100">
        <v>15.623485331632653</v>
      </c>
      <c r="AW92" s="100">
        <v>22197.847959183673</v>
      </c>
      <c r="AX92" s="100">
        <v>9.5508815575118966</v>
      </c>
      <c r="AY92" s="100">
        <v>13569.892516912902</v>
      </c>
      <c r="AZ92" s="100">
        <v>8.7787980809696151</v>
      </c>
      <c r="BA92" s="100">
        <v>12472.916313441629</v>
      </c>
      <c r="BB92" s="100">
        <v>11</v>
      </c>
      <c r="BC92" s="100">
        <v>15628.8</v>
      </c>
      <c r="BD92" s="100">
        <v>11</v>
      </c>
      <c r="BE92" s="100">
        <v>15628.8</v>
      </c>
      <c r="BF92" s="100">
        <v>8.7547734102861821</v>
      </c>
      <c r="BG92" s="100">
        <v>12438.782061334607</v>
      </c>
      <c r="BH92" s="100">
        <v>14.652656901013113</v>
      </c>
      <c r="BI92" s="100">
        <v>20818.494924959432</v>
      </c>
      <c r="BJ92" s="100">
        <v>8.7203635044781365</v>
      </c>
      <c r="BK92" s="100">
        <v>12389.892467162535</v>
      </c>
      <c r="BL92" s="100">
        <v>11.720382411706964</v>
      </c>
      <c r="BM92" s="100">
        <v>16652.319330553255</v>
      </c>
      <c r="BN92" s="100">
        <v>12.034911550468262</v>
      </c>
      <c r="BO92" s="100">
        <v>17099.202330905307</v>
      </c>
      <c r="BP92" s="100">
        <v>12.665432098765432</v>
      </c>
      <c r="BQ92" s="100">
        <v>17995.045925925926</v>
      </c>
      <c r="BR92" s="100">
        <v>14.455807348124234</v>
      </c>
      <c r="BS92" s="100">
        <v>20538.811080214909</v>
      </c>
      <c r="BT92" s="100">
        <v>11.587784696949537</v>
      </c>
      <c r="BU92" s="100">
        <v>16463.924497425902</v>
      </c>
      <c r="BV92" s="100">
        <v>8</v>
      </c>
      <c r="BW92" s="100">
        <v>11366.4</v>
      </c>
      <c r="BX92" s="100">
        <v>13</v>
      </c>
      <c r="BY92" s="100">
        <v>18470.399999999998</v>
      </c>
      <c r="BZ92" s="100">
        <v>9</v>
      </c>
      <c r="CA92" s="100">
        <v>12787.199999999999</v>
      </c>
      <c r="CB92" s="100">
        <v>13.926887761155886</v>
      </c>
      <c r="CC92" s="100">
        <v>19787.322131050281</v>
      </c>
      <c r="CD92" s="100">
        <v>13.545594937092158</v>
      </c>
      <c r="CE92" s="100">
        <v>19245.581286620538</v>
      </c>
      <c r="CF92" s="100">
        <v>15.820330171314822</v>
      </c>
      <c r="CG92" s="100">
        <v>22477.525107404097</v>
      </c>
      <c r="CH92" s="100">
        <v>9.0410047998918337</v>
      </c>
      <c r="CI92" s="100">
        <v>12845.459619686317</v>
      </c>
      <c r="CJ92" s="100">
        <v>9.0350745865311861</v>
      </c>
      <c r="CK92" s="100">
        <v>12837.03397254351</v>
      </c>
      <c r="CL92" s="100">
        <v>13.84687920716188</v>
      </c>
      <c r="CM92" s="100">
        <v>19673.645977535598</v>
      </c>
      <c r="CN92" s="100">
        <v>12.629999999999999</v>
      </c>
      <c r="CO92" s="100">
        <v>17944.703999999998</v>
      </c>
      <c r="CP92" s="100">
        <v>12.042661712247325</v>
      </c>
      <c r="CQ92" s="100">
        <v>17110.213760760998</v>
      </c>
      <c r="CR92" s="100">
        <v>15</v>
      </c>
      <c r="CS92" s="100">
        <v>21312</v>
      </c>
      <c r="CT92" s="100">
        <v>9.8627640036730941</v>
      </c>
      <c r="CU92" s="100">
        <v>14013.015096418732</v>
      </c>
    </row>
    <row r="93" spans="2:99">
      <c r="C93" s="99" t="s">
        <v>259</v>
      </c>
      <c r="D93" s="100">
        <v>11.871214109016115</v>
      </c>
      <c r="E93" s="100">
        <v>21040.539886820163</v>
      </c>
      <c r="F93" s="100">
        <v>12.171483173274099</v>
      </c>
      <c r="G93" s="100">
        <v>21572.736776311012</v>
      </c>
      <c r="H93" s="100">
        <v>10.454391017073741</v>
      </c>
      <c r="I93" s="100">
        <v>18529.362638661496</v>
      </c>
      <c r="J93" s="100">
        <v>11.55458155341231</v>
      </c>
      <c r="K93" s="100">
        <v>20479.340345267978</v>
      </c>
      <c r="L93" s="100">
        <v>11.484657311000452</v>
      </c>
      <c r="M93" s="100">
        <v>20355.406618017201</v>
      </c>
      <c r="N93" s="100">
        <v>12.066423585176674</v>
      </c>
      <c r="O93" s="100">
        <v>21386.529162367136</v>
      </c>
      <c r="P93" s="100">
        <v>6</v>
      </c>
      <c r="Q93" s="100">
        <v>10634.4</v>
      </c>
      <c r="R93" s="100">
        <v>9.5338182465451951</v>
      </c>
      <c r="S93" s="100">
        <v>16897.739460176701</v>
      </c>
      <c r="T93" s="100">
        <v>8.6552461572733357</v>
      </c>
      <c r="U93" s="100">
        <v>15340.558289151259</v>
      </c>
      <c r="V93" s="100">
        <v>10.040683191831839</v>
      </c>
      <c r="W93" s="100">
        <v>17796.106889202751</v>
      </c>
      <c r="X93" s="100">
        <v>11.47080378797391</v>
      </c>
      <c r="Y93" s="100">
        <v>20330.852633804956</v>
      </c>
      <c r="Z93" s="100">
        <v>8</v>
      </c>
      <c r="AA93" s="100">
        <v>14179.199999999999</v>
      </c>
      <c r="AB93" s="100">
        <v>8.6216042894669656</v>
      </c>
      <c r="AC93" s="100">
        <v>15280.931442651248</v>
      </c>
      <c r="AD93" s="100">
        <v>7.5408723689307848</v>
      </c>
      <c r="AE93" s="100">
        <v>13365.442186692922</v>
      </c>
      <c r="AF93" s="100">
        <v>9.6493928771020681</v>
      </c>
      <c r="AG93" s="100">
        <v>17102.583935375704</v>
      </c>
      <c r="AH93" s="100">
        <v>8.5449492949501558</v>
      </c>
      <c r="AI93" s="100">
        <v>15145.068130369655</v>
      </c>
      <c r="AJ93" s="100">
        <v>7.6608925619834709</v>
      </c>
      <c r="AK93" s="100">
        <v>13578.165976859504</v>
      </c>
      <c r="AL93" s="100">
        <v>13.748657777777778</v>
      </c>
      <c r="AM93" s="100">
        <v>24368.121045333333</v>
      </c>
      <c r="AN93" s="100">
        <v>13.579173343387689</v>
      </c>
      <c r="AO93" s="100">
        <v>24067.726833820339</v>
      </c>
      <c r="AP93" s="100">
        <v>14</v>
      </c>
      <c r="AQ93" s="100">
        <v>24813.599999999999</v>
      </c>
      <c r="AR93" s="100">
        <v>9.4112139586744679</v>
      </c>
      <c r="AS93" s="100">
        <v>16680.435620354627</v>
      </c>
      <c r="AT93" s="100">
        <v>11.559688452708043</v>
      </c>
      <c r="AU93" s="100">
        <v>20488.391813579732</v>
      </c>
      <c r="AV93" s="100">
        <v>12.665051020408164</v>
      </c>
      <c r="AW93" s="100">
        <v>22447.536428571428</v>
      </c>
      <c r="AX93" s="100">
        <v>9.5049747610525728</v>
      </c>
      <c r="AY93" s="100">
        <v>16846.617266489578</v>
      </c>
      <c r="AZ93" s="100">
        <v>8.8220646410234824</v>
      </c>
      <c r="BA93" s="100">
        <v>15636.227369750019</v>
      </c>
      <c r="BB93" s="100">
        <v>12</v>
      </c>
      <c r="BC93" s="100">
        <v>21268.799999999999</v>
      </c>
      <c r="BD93" s="100">
        <v>11</v>
      </c>
      <c r="BE93" s="100">
        <v>19496.399999999998</v>
      </c>
      <c r="BF93" s="100">
        <v>9.7547734102861821</v>
      </c>
      <c r="BG93" s="100">
        <v>17289.360392391227</v>
      </c>
      <c r="BH93" s="100">
        <v>13.565635980878032</v>
      </c>
      <c r="BI93" s="100">
        <v>24043.733212508221</v>
      </c>
      <c r="BJ93" s="100">
        <v>8.6403231150916771</v>
      </c>
      <c r="BK93" s="100">
        <v>15314.108689188488</v>
      </c>
      <c r="BL93" s="100">
        <v>9.762757847689727</v>
      </c>
      <c r="BM93" s="100">
        <v>17303.512009245271</v>
      </c>
      <c r="BN93" s="100">
        <v>12.041259105098856</v>
      </c>
      <c r="BO93" s="100">
        <v>21341.927637877212</v>
      </c>
      <c r="BP93" s="100">
        <v>11.57037037037037</v>
      </c>
      <c r="BQ93" s="100">
        <v>20507.324444444443</v>
      </c>
      <c r="BR93" s="100">
        <v>15.455807348124234</v>
      </c>
      <c r="BS93" s="100">
        <v>27393.87294381539</v>
      </c>
      <c r="BT93" s="100">
        <v>10.587784696949537</v>
      </c>
      <c r="BU93" s="100">
        <v>18765.789596873357</v>
      </c>
      <c r="BV93" s="100">
        <v>8</v>
      </c>
      <c r="BW93" s="100">
        <v>14179.199999999999</v>
      </c>
      <c r="BX93" s="100">
        <v>14</v>
      </c>
      <c r="BY93" s="100">
        <v>24813.599999999999</v>
      </c>
      <c r="BZ93" s="100">
        <v>9</v>
      </c>
      <c r="CA93" s="100">
        <v>15951.599999999999</v>
      </c>
      <c r="CB93" s="100">
        <v>12.926887761155886</v>
      </c>
      <c r="CC93" s="100">
        <v>22911.61586787269</v>
      </c>
      <c r="CD93" s="100">
        <v>13.629532619721722</v>
      </c>
      <c r="CE93" s="100">
        <v>24156.983615194778</v>
      </c>
      <c r="CF93" s="100">
        <v>13.777154899140358</v>
      </c>
      <c r="CG93" s="100">
        <v>24418.629343236367</v>
      </c>
      <c r="CH93" s="100">
        <v>11.038592752839373</v>
      </c>
      <c r="CI93" s="100">
        <v>19564.801795132502</v>
      </c>
      <c r="CJ93" s="100">
        <v>9.0821234313735122</v>
      </c>
      <c r="CK93" s="100">
        <v>16097.155569766412</v>
      </c>
      <c r="CL93" s="100">
        <v>11.893928052004206</v>
      </c>
      <c r="CM93" s="100">
        <v>21080.798079372253</v>
      </c>
      <c r="CN93" s="100">
        <v>12.672000000000001</v>
      </c>
      <c r="CO93" s="100">
        <v>22459.852800000001</v>
      </c>
      <c r="CP93" s="100">
        <v>11.042661712247325</v>
      </c>
      <c r="CQ93" s="100">
        <v>19572.013618787158</v>
      </c>
      <c r="CR93" s="100">
        <v>15</v>
      </c>
      <c r="CS93" s="100">
        <v>26585.999999999996</v>
      </c>
      <c r="CT93" s="100">
        <v>8.9081726354453625</v>
      </c>
      <c r="CU93" s="100">
        <v>15788.845179063359</v>
      </c>
    </row>
    <row r="94" spans="2:99">
      <c r="C94" s="99" t="s">
        <v>260</v>
      </c>
      <c r="D94" s="100">
        <v>11.118537347790815</v>
      </c>
      <c r="E94" s="100">
        <v>26631.120655428556</v>
      </c>
      <c r="F94" s="100">
        <v>12.171483173274099</v>
      </c>
      <c r="G94" s="100">
        <v>29153.136496626121</v>
      </c>
      <c r="H94" s="100">
        <v>11.173003912320702</v>
      </c>
      <c r="I94" s="100">
        <v>26761.578970790542</v>
      </c>
      <c r="J94" s="100">
        <v>10.63990179239882</v>
      </c>
      <c r="K94" s="100">
        <v>25484.692773153653</v>
      </c>
      <c r="L94" s="100">
        <v>11.528717066545948</v>
      </c>
      <c r="M94" s="100">
        <v>27613.583117790851</v>
      </c>
      <c r="N94" s="100">
        <v>13.062927607009479</v>
      </c>
      <c r="O94" s="100">
        <v>31288.324204309101</v>
      </c>
      <c r="P94" s="100">
        <v>6</v>
      </c>
      <c r="Q94" s="100">
        <v>14371.199999999999</v>
      </c>
      <c r="R94" s="100">
        <v>10.485289315041086</v>
      </c>
      <c r="S94" s="100">
        <v>25114.364967386409</v>
      </c>
      <c r="T94" s="100">
        <v>7.6552461572733348</v>
      </c>
      <c r="U94" s="100">
        <v>18335.84559590109</v>
      </c>
      <c r="V94" s="100">
        <v>9.0377772495581361</v>
      </c>
      <c r="W94" s="100">
        <v>21647.284068141646</v>
      </c>
      <c r="X94" s="100">
        <v>10.423723409176519</v>
      </c>
      <c r="Y94" s="100">
        <v>24966.902309659596</v>
      </c>
      <c r="Z94" s="100">
        <v>7</v>
      </c>
      <c r="AA94" s="100">
        <v>16766.399999999998</v>
      </c>
      <c r="AB94" s="100">
        <v>7</v>
      </c>
      <c r="AC94" s="100">
        <v>16766.399999999998</v>
      </c>
      <c r="AD94" s="100">
        <v>6.4507269741089877</v>
      </c>
      <c r="AE94" s="100">
        <v>15450.781248385845</v>
      </c>
      <c r="AF94" s="100">
        <v>8.5628071601551259</v>
      </c>
      <c r="AG94" s="100">
        <v>20509.635710003557</v>
      </c>
      <c r="AH94" s="100">
        <v>6.4995368537043099</v>
      </c>
      <c r="AI94" s="100">
        <v>15567.690671992561</v>
      </c>
      <c r="AJ94" s="100">
        <v>6.5192727272727273</v>
      </c>
      <c r="AK94" s="100">
        <v>15614.962036363635</v>
      </c>
      <c r="AL94" s="100">
        <v>12.608284444444445</v>
      </c>
      <c r="AM94" s="100">
        <v>30199.362901333334</v>
      </c>
      <c r="AN94" s="100">
        <v>11.623725139032896</v>
      </c>
      <c r="AO94" s="100">
        <v>27841.146453011588</v>
      </c>
      <c r="AP94" s="100">
        <v>13</v>
      </c>
      <c r="AQ94" s="100">
        <v>31137.599999999999</v>
      </c>
      <c r="AR94" s="100">
        <v>8.4112139586744679</v>
      </c>
      <c r="AS94" s="100">
        <v>20146.539673817082</v>
      </c>
      <c r="AT94" s="100">
        <v>11.513047748315707</v>
      </c>
      <c r="AU94" s="100">
        <v>27576.051966765779</v>
      </c>
      <c r="AV94" s="100">
        <v>13.623485331632653</v>
      </c>
      <c r="AW94" s="100">
        <v>32630.972066326525</v>
      </c>
      <c r="AX94" s="100">
        <v>9.5508815575118966</v>
      </c>
      <c r="AY94" s="100">
        <v>22876.271506552494</v>
      </c>
      <c r="AZ94" s="100">
        <v>7.7787980809696151</v>
      </c>
      <c r="BA94" s="100">
        <v>18631.77716353842</v>
      </c>
      <c r="BB94" s="100">
        <v>11</v>
      </c>
      <c r="BC94" s="100">
        <v>26347.199999999997</v>
      </c>
      <c r="BD94" s="100">
        <v>9</v>
      </c>
      <c r="BE94" s="100">
        <v>21556.799999999999</v>
      </c>
      <c r="BF94" s="100">
        <v>7.7103749743869958</v>
      </c>
      <c r="BG94" s="100">
        <v>18467.890138651732</v>
      </c>
      <c r="BH94" s="100">
        <v>11.565635980878032</v>
      </c>
      <c r="BI94" s="100">
        <v>27702.011301399059</v>
      </c>
      <c r="BJ94" s="100">
        <v>8.6803433097849076</v>
      </c>
      <c r="BK94" s="100">
        <v>20791.158295596808</v>
      </c>
      <c r="BL94" s="100">
        <v>9.762757847689727</v>
      </c>
      <c r="BM94" s="100">
        <v>23383.757596786432</v>
      </c>
      <c r="BN94" s="100">
        <v>10.038085327783559</v>
      </c>
      <c r="BO94" s="100">
        <v>24043.22197710718</v>
      </c>
      <c r="BP94" s="100">
        <v>11.52283950617284</v>
      </c>
      <c r="BQ94" s="100">
        <v>27599.505185185186</v>
      </c>
      <c r="BR94" s="100">
        <v>12.455807348124234</v>
      </c>
      <c r="BS94" s="100">
        <v>29834.149760227163</v>
      </c>
      <c r="BT94" s="100">
        <v>10.538802638870409</v>
      </c>
      <c r="BU94" s="100">
        <v>25242.540080622402</v>
      </c>
      <c r="BV94" s="100">
        <v>7</v>
      </c>
      <c r="BW94" s="100">
        <v>16766.399999999998</v>
      </c>
      <c r="BX94" s="100">
        <v>14</v>
      </c>
      <c r="BY94" s="100">
        <v>33532.799999999996</v>
      </c>
      <c r="BZ94" s="100">
        <v>8</v>
      </c>
      <c r="CA94" s="100">
        <v>19161.599999999999</v>
      </c>
      <c r="CB94" s="100">
        <v>10.880543373098092</v>
      </c>
      <c r="CC94" s="100">
        <v>26061.077487244547</v>
      </c>
      <c r="CD94" s="100">
        <v>11.503626095777378</v>
      </c>
      <c r="CE94" s="100">
        <v>27553.485224605975</v>
      </c>
      <c r="CF94" s="100">
        <v>15.733979626965894</v>
      </c>
      <c r="CG94" s="100">
        <v>37686.028002508705</v>
      </c>
      <c r="CH94" s="100">
        <v>10.036180705786911</v>
      </c>
      <c r="CI94" s="100">
        <v>24038.660026500809</v>
      </c>
      <c r="CJ94" s="100">
        <v>8.0821234313735122</v>
      </c>
      <c r="CK94" s="100">
        <v>19358.302042825835</v>
      </c>
      <c r="CL94" s="100">
        <v>10.84687920716188</v>
      </c>
      <c r="CM94" s="100">
        <v>25980.445076994132</v>
      </c>
      <c r="CN94" s="100">
        <v>11.672000000000001</v>
      </c>
      <c r="CO94" s="100">
        <v>27956.774399999998</v>
      </c>
      <c r="CP94" s="100">
        <v>10.042661712247325</v>
      </c>
      <c r="CQ94" s="100">
        <v>24054.183333174791</v>
      </c>
      <c r="CR94" s="100">
        <v>14</v>
      </c>
      <c r="CS94" s="100">
        <v>33532.799999999996</v>
      </c>
      <c r="CT94" s="100">
        <v>8.7719467401285591</v>
      </c>
      <c r="CU94" s="100">
        <v>21010.566831955923</v>
      </c>
    </row>
    <row r="95" spans="2:99">
      <c r="B95" s="99" t="s">
        <v>132</v>
      </c>
      <c r="C95" s="99" t="s">
        <v>261</v>
      </c>
      <c r="D95" s="100">
        <v>13.679976226332833</v>
      </c>
      <c r="E95" s="100">
        <v>23704.662804989533</v>
      </c>
      <c r="F95" s="100">
        <v>20.183868475978926</v>
      </c>
      <c r="G95" s="100">
        <v>34974.607295176284</v>
      </c>
      <c r="H95" s="100">
        <v>14</v>
      </c>
      <c r="I95" s="100">
        <v>24259.200000000001</v>
      </c>
      <c r="J95" s="100">
        <v>15.725222031385329</v>
      </c>
      <c r="K95" s="100">
        <v>27248.664735984497</v>
      </c>
      <c r="L95" s="100">
        <v>15.704956088727931</v>
      </c>
      <c r="M95" s="100">
        <v>27213.547910547757</v>
      </c>
      <c r="N95" s="100">
        <v>14.04195173800632</v>
      </c>
      <c r="O95" s="100">
        <v>24331.893971617352</v>
      </c>
      <c r="P95" s="100">
        <v>11</v>
      </c>
      <c r="Q95" s="100">
        <v>19060.8</v>
      </c>
      <c r="R95" s="100">
        <v>7.6794050410575219</v>
      </c>
      <c r="S95" s="100">
        <v>13306.873055144473</v>
      </c>
      <c r="T95" s="100">
        <v>11.614293272443751</v>
      </c>
      <c r="U95" s="100">
        <v>20125.247382490532</v>
      </c>
      <c r="V95" s="100">
        <v>9.0494010186529472</v>
      </c>
      <c r="W95" s="100">
        <v>15680.802085121826</v>
      </c>
      <c r="X95" s="100">
        <v>10.612044924366083</v>
      </c>
      <c r="Y95" s="100">
        <v>18388.55144494155</v>
      </c>
      <c r="Z95" s="100">
        <v>10</v>
      </c>
      <c r="AA95" s="100">
        <v>17328</v>
      </c>
      <c r="AB95" s="100">
        <v>12</v>
      </c>
      <c r="AC95" s="100">
        <v>20793.599999999999</v>
      </c>
      <c r="AD95" s="100">
        <v>13.631017763752583</v>
      </c>
      <c r="AE95" s="100">
        <v>23619.827581030477</v>
      </c>
      <c r="AF95" s="100">
        <v>8.6493928771020681</v>
      </c>
      <c r="AG95" s="100">
        <v>14987.667977442463</v>
      </c>
      <c r="AH95" s="100">
        <v>14.544949294950156</v>
      </c>
      <c r="AI95" s="100">
        <v>25203.488138289631</v>
      </c>
      <c r="AJ95" s="100">
        <v>14.802512396694215</v>
      </c>
      <c r="AK95" s="100">
        <v>25649.793480991735</v>
      </c>
      <c r="AL95" s="100">
        <v>9</v>
      </c>
      <c r="AM95" s="100">
        <v>15595.199999999999</v>
      </c>
      <c r="AN95" s="100">
        <v>8.6237251390328957</v>
      </c>
      <c r="AO95" s="100">
        <v>14943.1909209162</v>
      </c>
      <c r="AP95" s="100">
        <v>7</v>
      </c>
      <c r="AQ95" s="100">
        <v>12129.6</v>
      </c>
      <c r="AR95" s="100">
        <v>15</v>
      </c>
      <c r="AS95" s="100">
        <v>25992</v>
      </c>
      <c r="AT95" s="100">
        <v>11.606329157100379</v>
      </c>
      <c r="AU95" s="100">
        <v>20111.447163423538</v>
      </c>
      <c r="AV95" s="100">
        <v>10.706616709183674</v>
      </c>
      <c r="AW95" s="100">
        <v>18552.42543367347</v>
      </c>
      <c r="AX95" s="100">
        <v>16.688601946889872</v>
      </c>
      <c r="AY95" s="100">
        <v>28918.009453570769</v>
      </c>
      <c r="AZ95" s="100">
        <v>11.69226496086188</v>
      </c>
      <c r="BA95" s="100">
        <v>20260.356724181467</v>
      </c>
      <c r="BB95" s="100">
        <v>11</v>
      </c>
      <c r="BC95" s="100">
        <v>19060.8</v>
      </c>
      <c r="BD95" s="100">
        <v>14.585798816568047</v>
      </c>
      <c r="BE95" s="100">
        <v>25274.272189349111</v>
      </c>
      <c r="BF95" s="100">
        <v>13.621578102588622</v>
      </c>
      <c r="BG95" s="100">
        <v>23603.470536165561</v>
      </c>
      <c r="BH95" s="100">
        <v>13.435104600675409</v>
      </c>
      <c r="BI95" s="100">
        <v>23280.34925205035</v>
      </c>
      <c r="BJ95" s="100">
        <v>15.720363504478136</v>
      </c>
      <c r="BK95" s="100">
        <v>27240.245880559713</v>
      </c>
      <c r="BL95" s="100">
        <v>16.508505231793151</v>
      </c>
      <c r="BM95" s="100">
        <v>28605.937865651173</v>
      </c>
      <c r="BN95" s="100">
        <v>15.057127991675339</v>
      </c>
      <c r="BO95" s="100">
        <v>26090.991383975026</v>
      </c>
      <c r="BP95" s="100">
        <v>11.475308641975309</v>
      </c>
      <c r="BQ95" s="100">
        <v>19884.414814814812</v>
      </c>
      <c r="BR95" s="100">
        <v>10.662992506362523</v>
      </c>
      <c r="BS95" s="100">
        <v>18476.833415024979</v>
      </c>
      <c r="BT95" s="100">
        <v>14.881677045424306</v>
      </c>
      <c r="BU95" s="100">
        <v>25786.969984311236</v>
      </c>
      <c r="BV95" s="100">
        <v>10</v>
      </c>
      <c r="BW95" s="100">
        <v>17328</v>
      </c>
      <c r="BX95" s="100">
        <v>10.232856244101919</v>
      </c>
      <c r="BY95" s="100">
        <v>17731.493299779806</v>
      </c>
      <c r="BZ95" s="100">
        <v>10</v>
      </c>
      <c r="CA95" s="100">
        <v>17328</v>
      </c>
      <c r="CB95" s="100">
        <v>10.509788268635738</v>
      </c>
      <c r="CC95" s="100">
        <v>18211.361111892005</v>
      </c>
      <c r="CD95" s="100">
        <v>14.461657254462596</v>
      </c>
      <c r="CE95" s="100">
        <v>25059.159690532786</v>
      </c>
      <c r="CF95" s="100">
        <v>14.647629082616966</v>
      </c>
      <c r="CG95" s="100">
        <v>25381.411674358678</v>
      </c>
      <c r="CH95" s="100">
        <v>14.041004799891834</v>
      </c>
      <c r="CI95" s="100">
        <v>24330.253117252571</v>
      </c>
      <c r="CJ95" s="100">
        <v>14.517537293265592</v>
      </c>
      <c r="CK95" s="100">
        <v>25155.988621770619</v>
      </c>
      <c r="CL95" s="100">
        <v>9.56458613810792</v>
      </c>
      <c r="CM95" s="100">
        <v>16573.514860113402</v>
      </c>
      <c r="CN95" s="100">
        <v>14.504</v>
      </c>
      <c r="CO95" s="100">
        <v>25132.531199999998</v>
      </c>
      <c r="CP95" s="100">
        <v>12.046216854934602</v>
      </c>
      <c r="CQ95" s="100">
        <v>20873.684566230677</v>
      </c>
      <c r="CR95" s="100">
        <v>11.33270857362553</v>
      </c>
      <c r="CS95" s="100">
        <v>19637.317416378319</v>
      </c>
      <c r="CT95" s="100">
        <v>15.635720844811754</v>
      </c>
      <c r="CU95" s="100">
        <v>27093.577079889805</v>
      </c>
    </row>
    <row r="96" spans="2:99">
      <c r="C96" s="99" t="s">
        <v>262</v>
      </c>
      <c r="D96" s="100">
        <v>14.920802079449496</v>
      </c>
      <c r="E96" s="100">
        <v>12282.804271802825</v>
      </c>
      <c r="F96" s="100">
        <v>21.016513736939771</v>
      </c>
      <c r="G96" s="100">
        <v>17300.794108248818</v>
      </c>
      <c r="H96" s="100">
        <v>16.863342932440109</v>
      </c>
      <c r="I96" s="100">
        <v>13881.903901984697</v>
      </c>
      <c r="J96" s="100">
        <v>16.725222031385329</v>
      </c>
      <c r="K96" s="100">
        <v>13768.202776236401</v>
      </c>
      <c r="L96" s="100">
        <v>16.704956088727933</v>
      </c>
      <c r="M96" s="100">
        <v>13751.519852240834</v>
      </c>
      <c r="N96" s="100">
        <v>16.041951738006318</v>
      </c>
      <c r="O96" s="100">
        <v>13205.734670726801</v>
      </c>
      <c r="P96" s="100">
        <v>12</v>
      </c>
      <c r="Q96" s="100">
        <v>9878.4</v>
      </c>
      <c r="R96" s="100">
        <v>9.8249918355698469</v>
      </c>
      <c r="S96" s="100">
        <v>8087.9332790410972</v>
      </c>
      <c r="T96" s="100">
        <v>13.737151926932501</v>
      </c>
      <c r="U96" s="100">
        <v>11308.423466250833</v>
      </c>
      <c r="V96" s="100">
        <v>11.046495076379244</v>
      </c>
      <c r="W96" s="100">
        <v>9093.474746875394</v>
      </c>
      <c r="X96" s="100">
        <v>11.706205681960865</v>
      </c>
      <c r="Y96" s="100">
        <v>9636.5485173901834</v>
      </c>
      <c r="Z96" s="100">
        <v>11</v>
      </c>
      <c r="AA96" s="100">
        <v>9055.1999999999989</v>
      </c>
      <c r="AB96" s="100">
        <v>15</v>
      </c>
      <c r="AC96" s="100">
        <v>12347.999999999998</v>
      </c>
      <c r="AD96" s="100">
        <v>16.766235855985279</v>
      </c>
      <c r="AE96" s="100">
        <v>13801.965356647081</v>
      </c>
      <c r="AF96" s="100">
        <v>8.6493928771020681</v>
      </c>
      <c r="AG96" s="100">
        <v>7120.1802164304218</v>
      </c>
      <c r="AH96" s="100">
        <v>15.681186618687695</v>
      </c>
      <c r="AI96" s="100">
        <v>12908.75282450371</v>
      </c>
      <c r="AJ96" s="100">
        <v>16</v>
      </c>
      <c r="AK96" s="100">
        <v>13171.199999999999</v>
      </c>
      <c r="AL96" s="100">
        <v>10</v>
      </c>
      <c r="AM96" s="100">
        <v>8232</v>
      </c>
      <c r="AN96" s="100">
        <v>10.623725139032896</v>
      </c>
      <c r="AO96" s="100">
        <v>8745.4505344518784</v>
      </c>
      <c r="AP96" s="100">
        <v>9</v>
      </c>
      <c r="AQ96" s="100">
        <v>7408.7999999999993</v>
      </c>
      <c r="AR96" s="100">
        <v>16</v>
      </c>
      <c r="AS96" s="100">
        <v>13171.199999999999</v>
      </c>
      <c r="AT96" s="100">
        <v>12.559688452708043</v>
      </c>
      <c r="AU96" s="100">
        <v>10339.13553426926</v>
      </c>
      <c r="AV96" s="100">
        <v>12.706616709183674</v>
      </c>
      <c r="AW96" s="100">
        <v>10460.086874999999</v>
      </c>
      <c r="AX96" s="100">
        <v>16.688601946889872</v>
      </c>
      <c r="AY96" s="100">
        <v>13738.057122679742</v>
      </c>
      <c r="AZ96" s="100">
        <v>12.735531520915748</v>
      </c>
      <c r="BA96" s="100">
        <v>10483.889548017843</v>
      </c>
      <c r="BB96" s="100">
        <v>12</v>
      </c>
      <c r="BC96" s="100">
        <v>9878.4</v>
      </c>
      <c r="BD96" s="100">
        <v>17</v>
      </c>
      <c r="BE96" s="100">
        <v>13994.4</v>
      </c>
      <c r="BF96" s="100">
        <v>14.577179666689434</v>
      </c>
      <c r="BG96" s="100">
        <v>11999.934301618741</v>
      </c>
      <c r="BH96" s="100">
        <v>16.435104600675409</v>
      </c>
      <c r="BI96" s="100">
        <v>13529.378107275996</v>
      </c>
      <c r="BJ96" s="100">
        <v>15.720363504478136</v>
      </c>
      <c r="BK96" s="100">
        <v>12941.003236886401</v>
      </c>
      <c r="BL96" s="100">
        <v>18.466129795810389</v>
      </c>
      <c r="BM96" s="100">
        <v>15201.318047911111</v>
      </c>
      <c r="BN96" s="100">
        <v>18.063475546305931</v>
      </c>
      <c r="BO96" s="100">
        <v>14869.853069719042</v>
      </c>
      <c r="BP96" s="100">
        <v>12.475308641975309</v>
      </c>
      <c r="BQ96" s="100">
        <v>10269.674074074073</v>
      </c>
      <c r="BR96" s="100">
        <v>9.7044295380101797</v>
      </c>
      <c r="BS96" s="100">
        <v>7988.6863956899797</v>
      </c>
      <c r="BT96" s="100">
        <v>17.832694987345178</v>
      </c>
      <c r="BU96" s="100">
        <v>14679.87451358255</v>
      </c>
      <c r="BV96" s="100">
        <v>11</v>
      </c>
      <c r="BW96" s="100">
        <v>9055.1999999999989</v>
      </c>
      <c r="BX96" s="100">
        <v>12.25402499356573</v>
      </c>
      <c r="BY96" s="100">
        <v>10087.513374703309</v>
      </c>
      <c r="BZ96" s="100">
        <v>11</v>
      </c>
      <c r="CA96" s="100">
        <v>9055.1999999999989</v>
      </c>
      <c r="CB96" s="100">
        <v>10.556132656693531</v>
      </c>
      <c r="CC96" s="100">
        <v>8689.8084029901147</v>
      </c>
      <c r="CD96" s="100">
        <v>16.503626095777378</v>
      </c>
      <c r="CE96" s="100">
        <v>13585.785002043936</v>
      </c>
      <c r="CF96" s="100">
        <v>16.647629082616966</v>
      </c>
      <c r="CG96" s="100">
        <v>13704.328260810285</v>
      </c>
      <c r="CH96" s="100">
        <v>16.038592752839374</v>
      </c>
      <c r="CI96" s="100">
        <v>13202.969554137371</v>
      </c>
      <c r="CJ96" s="100">
        <v>16.56458613810792</v>
      </c>
      <c r="CK96" s="100">
        <v>13635.967308890438</v>
      </c>
      <c r="CL96" s="100">
        <v>11.517537293265592</v>
      </c>
      <c r="CM96" s="100">
        <v>9481.2366998162342</v>
      </c>
      <c r="CN96" s="100">
        <v>16.545999999999999</v>
      </c>
      <c r="CO96" s="100">
        <v>13620.667199999998</v>
      </c>
      <c r="CP96" s="100">
        <v>12.049771997621878</v>
      </c>
      <c r="CQ96" s="100">
        <v>9919.3723084423291</v>
      </c>
      <c r="CR96" s="100">
        <v>11.365979430988082</v>
      </c>
      <c r="CS96" s="100">
        <v>9356.4742675893885</v>
      </c>
      <c r="CT96" s="100">
        <v>16.635720844811754</v>
      </c>
      <c r="CU96" s="100">
        <v>13694.525399449034</v>
      </c>
    </row>
    <row r="97" spans="2:99">
      <c r="C97" s="99" t="s">
        <v>263</v>
      </c>
      <c r="D97" s="100">
        <v>12.192212982449622</v>
      </c>
      <c r="E97" s="100">
        <v>22297.119102303866</v>
      </c>
      <c r="F97" s="100">
        <v>19.681804258861455</v>
      </c>
      <c r="G97" s="100">
        <v>35994.083628605826</v>
      </c>
      <c r="H97" s="100">
        <v>15</v>
      </c>
      <c r="I97" s="100">
        <v>27432</v>
      </c>
      <c r="J97" s="100">
        <v>15.725222031385329</v>
      </c>
      <c r="K97" s="100">
        <v>28758.286050997489</v>
      </c>
      <c r="L97" s="100">
        <v>16.704956088727933</v>
      </c>
      <c r="M97" s="100">
        <v>30550.023695065644</v>
      </c>
      <c r="N97" s="100">
        <v>15.04195173800632</v>
      </c>
      <c r="O97" s="100">
        <v>27508.721338465959</v>
      </c>
      <c r="P97" s="100">
        <v>10</v>
      </c>
      <c r="Q97" s="100">
        <v>18288</v>
      </c>
      <c r="R97" s="100">
        <v>7.7279339725616305</v>
      </c>
      <c r="S97" s="100">
        <v>14132.84564902071</v>
      </c>
      <c r="T97" s="100">
        <v>10.696199042102918</v>
      </c>
      <c r="U97" s="100">
        <v>19561.208808197818</v>
      </c>
      <c r="V97" s="100">
        <v>9.0494010186529472</v>
      </c>
      <c r="W97" s="100">
        <v>16549.544582912509</v>
      </c>
      <c r="X97" s="100">
        <v>10.612044924366083</v>
      </c>
      <c r="Y97" s="100">
        <v>19407.307757680694</v>
      </c>
      <c r="Z97" s="100">
        <v>10</v>
      </c>
      <c r="AA97" s="100">
        <v>18288</v>
      </c>
      <c r="AB97" s="100">
        <v>14</v>
      </c>
      <c r="AC97" s="100">
        <v>25603.200000000001</v>
      </c>
      <c r="AD97" s="100">
        <v>13.676090461163481</v>
      </c>
      <c r="AE97" s="100">
        <v>25010.834235375773</v>
      </c>
      <c r="AF97" s="100">
        <v>8.606100018628597</v>
      </c>
      <c r="AG97" s="100">
        <v>15738.835714067978</v>
      </c>
      <c r="AH97" s="100">
        <v>14.544949294950156</v>
      </c>
      <c r="AI97" s="100">
        <v>26599.803270604843</v>
      </c>
      <c r="AJ97" s="100">
        <v>16.802512396694215</v>
      </c>
      <c r="AK97" s="100">
        <v>30728.434671074381</v>
      </c>
      <c r="AL97" s="100">
        <v>9</v>
      </c>
      <c r="AM97" s="100">
        <v>16459.2</v>
      </c>
      <c r="AN97" s="100">
        <v>10.623725139032896</v>
      </c>
      <c r="AO97" s="100">
        <v>19428.668534263361</v>
      </c>
      <c r="AP97" s="100">
        <v>9</v>
      </c>
      <c r="AQ97" s="100">
        <v>16459.2</v>
      </c>
      <c r="AR97" s="100">
        <v>14</v>
      </c>
      <c r="AS97" s="100">
        <v>25603.200000000001</v>
      </c>
      <c r="AT97" s="100">
        <v>11.559688452708043</v>
      </c>
      <c r="AU97" s="100">
        <v>21140.358242312468</v>
      </c>
      <c r="AV97" s="100">
        <v>10.665051020408164</v>
      </c>
      <c r="AW97" s="100">
        <v>19504.245306122451</v>
      </c>
      <c r="AX97" s="100">
        <v>17.642695150430548</v>
      </c>
      <c r="AY97" s="100">
        <v>32264.960891107385</v>
      </c>
      <c r="AZ97" s="100">
        <v>11.735531520915748</v>
      </c>
      <c r="BA97" s="100">
        <v>21461.940045450719</v>
      </c>
      <c r="BB97" s="100">
        <v>11</v>
      </c>
      <c r="BC97" s="100">
        <v>20116.8</v>
      </c>
      <c r="BD97" s="100">
        <v>14</v>
      </c>
      <c r="BE97" s="100">
        <v>25603.200000000001</v>
      </c>
      <c r="BF97" s="100">
        <v>12.577179666689434</v>
      </c>
      <c r="BG97" s="100">
        <v>23001.146174441634</v>
      </c>
      <c r="BH97" s="100">
        <v>15.435104600675409</v>
      </c>
      <c r="BI97" s="100">
        <v>28227.719293715189</v>
      </c>
      <c r="BJ97" s="100">
        <v>13.800403893864598</v>
      </c>
      <c r="BK97" s="100">
        <v>25238.178641099577</v>
      </c>
      <c r="BL97" s="100">
        <v>14.466129795810389</v>
      </c>
      <c r="BM97" s="100">
        <v>26455.658170578037</v>
      </c>
      <c r="BN97" s="100">
        <v>14.053954214360042</v>
      </c>
      <c r="BO97" s="100">
        <v>25701.871467221645</v>
      </c>
      <c r="BP97" s="100">
        <v>11.427777777777777</v>
      </c>
      <c r="BQ97" s="100">
        <v>20899.12</v>
      </c>
      <c r="BR97" s="100">
        <v>9.6215554747148637</v>
      </c>
      <c r="BS97" s="100">
        <v>17595.900652158543</v>
      </c>
      <c r="BT97" s="100">
        <v>15.832694987345178</v>
      </c>
      <c r="BU97" s="100">
        <v>28954.832592856859</v>
      </c>
      <c r="BV97" s="100">
        <v>9</v>
      </c>
      <c r="BW97" s="100">
        <v>16459.2</v>
      </c>
      <c r="BX97" s="100">
        <v>11.211687494638108</v>
      </c>
      <c r="BY97" s="100">
        <v>20503.934090194172</v>
      </c>
      <c r="BZ97" s="100">
        <v>10</v>
      </c>
      <c r="CA97" s="100">
        <v>18288</v>
      </c>
      <c r="CB97" s="100">
        <v>10.556132656693531</v>
      </c>
      <c r="CC97" s="100">
        <v>19305.055402561131</v>
      </c>
      <c r="CD97" s="100">
        <v>14.461657254462596</v>
      </c>
      <c r="CE97" s="100">
        <v>26447.478786961194</v>
      </c>
      <c r="CF97" s="100">
        <v>13.561278538268036</v>
      </c>
      <c r="CG97" s="100">
        <v>24800.866190784585</v>
      </c>
      <c r="CH97" s="100">
        <v>16.038592752839374</v>
      </c>
      <c r="CI97" s="100">
        <v>29331.378426392646</v>
      </c>
      <c r="CJ97" s="100">
        <v>12.42343960358094</v>
      </c>
      <c r="CK97" s="100">
        <v>22719.986347028822</v>
      </c>
      <c r="CL97" s="100">
        <v>9.6116349829502461</v>
      </c>
      <c r="CM97" s="100">
        <v>17577.75805681941</v>
      </c>
      <c r="CN97" s="100">
        <v>14.504</v>
      </c>
      <c r="CO97" s="100">
        <v>26524.915199999999</v>
      </c>
      <c r="CP97" s="100">
        <v>11.053327140309156</v>
      </c>
      <c r="CQ97" s="100">
        <v>20214.324674197385</v>
      </c>
      <c r="CR97" s="100">
        <v>12.33270857362553</v>
      </c>
      <c r="CS97" s="100">
        <v>22554.057439446369</v>
      </c>
      <c r="CT97" s="100">
        <v>15.590312213039486</v>
      </c>
      <c r="CU97" s="100">
        <v>28511.562975206609</v>
      </c>
    </row>
    <row r="98" spans="2:99">
      <c r="C98" s="99" t="s">
        <v>264</v>
      </c>
      <c r="D98" s="100">
        <v>13.963944358432864</v>
      </c>
      <c r="E98" s="100">
        <v>17644.840091315764</v>
      </c>
      <c r="F98" s="100">
        <v>19.183868475978926</v>
      </c>
      <c r="G98" s="100">
        <v>24240.736206246969</v>
      </c>
      <c r="H98" s="100">
        <v>14.77246472902536</v>
      </c>
      <c r="I98" s="100">
        <v>18666.486431596444</v>
      </c>
      <c r="J98" s="100">
        <v>16.810542270371837</v>
      </c>
      <c r="K98" s="100">
        <v>21241.801212841852</v>
      </c>
      <c r="L98" s="100">
        <v>15.660896333182436</v>
      </c>
      <c r="M98" s="100">
        <v>19789.108606609323</v>
      </c>
      <c r="N98" s="100">
        <v>14.045447716173513</v>
      </c>
      <c r="O98" s="100">
        <v>17747.82773415685</v>
      </c>
      <c r="P98" s="100">
        <v>11</v>
      </c>
      <c r="Q98" s="100">
        <v>13899.599999999999</v>
      </c>
      <c r="R98" s="100">
        <v>8.8249918355698469</v>
      </c>
      <c r="S98" s="100">
        <v>11151.259683426058</v>
      </c>
      <c r="T98" s="100">
        <v>12.655246157273336</v>
      </c>
      <c r="U98" s="100">
        <v>15991.169044330585</v>
      </c>
      <c r="V98" s="100">
        <v>10.05230696092665</v>
      </c>
      <c r="W98" s="100">
        <v>12702.095075826914</v>
      </c>
      <c r="X98" s="100">
        <v>12.564964545568692</v>
      </c>
      <c r="Y98" s="100">
        <v>15877.089199780597</v>
      </c>
      <c r="Z98" s="100">
        <v>10</v>
      </c>
      <c r="AA98" s="100">
        <v>12636</v>
      </c>
      <c r="AB98" s="100">
        <v>14</v>
      </c>
      <c r="AC98" s="100">
        <v>17690.399999999998</v>
      </c>
      <c r="AD98" s="100">
        <v>14.766235855985279</v>
      </c>
      <c r="AE98" s="100">
        <v>18658.615627622996</v>
      </c>
      <c r="AF98" s="100">
        <v>9.6493928771020681</v>
      </c>
      <c r="AG98" s="100">
        <v>12192.972839506172</v>
      </c>
      <c r="AH98" s="100">
        <v>17.635774177441849</v>
      </c>
      <c r="AI98" s="100">
        <v>22284.56425061552</v>
      </c>
      <c r="AJ98" s="100">
        <v>17.896925619834711</v>
      </c>
      <c r="AK98" s="100">
        <v>22614.555213223139</v>
      </c>
      <c r="AL98" s="100">
        <v>9</v>
      </c>
      <c r="AM98" s="100">
        <v>11372.4</v>
      </c>
      <c r="AN98" s="100">
        <v>10.623725139032896</v>
      </c>
      <c r="AO98" s="100">
        <v>13424.139085681965</v>
      </c>
      <c r="AP98" s="100">
        <v>8</v>
      </c>
      <c r="AQ98" s="100">
        <v>10108.799999999999</v>
      </c>
      <c r="AR98" s="100">
        <v>16</v>
      </c>
      <c r="AS98" s="100">
        <v>20217.599999999999</v>
      </c>
      <c r="AT98" s="100">
        <v>13.652969861492718</v>
      </c>
      <c r="AU98" s="100">
        <v>17251.892716982198</v>
      </c>
      <c r="AV98" s="100">
        <v>11.748182397959184</v>
      </c>
      <c r="AW98" s="100">
        <v>14845.003278061224</v>
      </c>
      <c r="AX98" s="100">
        <v>16.734508743349195</v>
      </c>
      <c r="AY98" s="100">
        <v>21145.725248096041</v>
      </c>
      <c r="AZ98" s="100">
        <v>11.778798080969615</v>
      </c>
      <c r="BA98" s="100">
        <v>14883.689255113204</v>
      </c>
      <c r="BB98" s="100">
        <v>11</v>
      </c>
      <c r="BC98" s="100">
        <v>13899.599999999999</v>
      </c>
      <c r="BD98" s="100">
        <v>15</v>
      </c>
      <c r="BE98" s="100">
        <v>18954</v>
      </c>
      <c r="BF98" s="100">
        <v>11.577179666689434</v>
      </c>
      <c r="BG98" s="100">
        <v>14628.924226828767</v>
      </c>
      <c r="BH98" s="100">
        <v>14.391594140607868</v>
      </c>
      <c r="BI98" s="100">
        <v>18185.218356072102</v>
      </c>
      <c r="BJ98" s="100">
        <v>14.760383699171367</v>
      </c>
      <c r="BK98" s="100">
        <v>18651.220842272938</v>
      </c>
      <c r="BL98" s="100">
        <v>18.466129795810389</v>
      </c>
      <c r="BM98" s="100">
        <v>23333.801609986007</v>
      </c>
      <c r="BN98" s="100">
        <v>16.060301768990634</v>
      </c>
      <c r="BO98" s="100">
        <v>20293.797315296564</v>
      </c>
      <c r="BP98" s="100">
        <v>13.52283950617284</v>
      </c>
      <c r="BQ98" s="100">
        <v>17087.46</v>
      </c>
      <c r="BR98" s="100">
        <v>8.7458665696578386</v>
      </c>
      <c r="BS98" s="100">
        <v>11051.276997419644</v>
      </c>
      <c r="BT98" s="100">
        <v>16.881677045424304</v>
      </c>
      <c r="BU98" s="100">
        <v>21331.687114598149</v>
      </c>
      <c r="BV98" s="100">
        <v>9</v>
      </c>
      <c r="BW98" s="100">
        <v>11372.4</v>
      </c>
      <c r="BX98" s="100">
        <v>11.232856244101919</v>
      </c>
      <c r="BY98" s="100">
        <v>14193.837150047184</v>
      </c>
      <c r="BZ98" s="100">
        <v>11</v>
      </c>
      <c r="CA98" s="100">
        <v>13899.599999999999</v>
      </c>
      <c r="CB98" s="100">
        <v>9.509788268635738</v>
      </c>
      <c r="CC98" s="100">
        <v>12016.568456248118</v>
      </c>
      <c r="CD98" s="100">
        <v>14.461657254462596</v>
      </c>
      <c r="CE98" s="100">
        <v>18273.750106738935</v>
      </c>
      <c r="CF98" s="100">
        <v>16.690804354791428</v>
      </c>
      <c r="CG98" s="100">
        <v>21090.500382714446</v>
      </c>
      <c r="CH98" s="100">
        <v>16.041004799891834</v>
      </c>
      <c r="CI98" s="100">
        <v>20269.413665143318</v>
      </c>
      <c r="CJ98" s="100">
        <v>15.517537293265592</v>
      </c>
      <c r="CK98" s="100">
        <v>19607.960123770401</v>
      </c>
      <c r="CL98" s="100">
        <v>10.611634982950246</v>
      </c>
      <c r="CM98" s="100">
        <v>13408.861964455929</v>
      </c>
      <c r="CN98" s="100">
        <v>16.545999999999999</v>
      </c>
      <c r="CO98" s="100">
        <v>20907.525599999997</v>
      </c>
      <c r="CP98" s="100">
        <v>13.049771997621878</v>
      </c>
      <c r="CQ98" s="100">
        <v>16489.691896195003</v>
      </c>
      <c r="CR98" s="100">
        <v>11.33270857362553</v>
      </c>
      <c r="CS98" s="100">
        <v>14320.010553633218</v>
      </c>
      <c r="CT98" s="100">
        <v>14.681129476584022</v>
      </c>
      <c r="CU98" s="100">
        <v>18551.075206611571</v>
      </c>
    </row>
    <row r="99" spans="2:99">
      <c r="C99" s="99" t="s">
        <v>265</v>
      </c>
      <c r="D99" s="100">
        <v>9.1796557533497207</v>
      </c>
      <c r="E99" s="100">
        <v>50319.200977561821</v>
      </c>
      <c r="F99" s="100">
        <v>13.84503056366567</v>
      </c>
      <c r="G99" s="100">
        <v>75892.919537789727</v>
      </c>
      <c r="H99" s="100">
        <v>10.545269220488489</v>
      </c>
      <c r="I99" s="100">
        <v>57804.947759029696</v>
      </c>
      <c r="J99" s="100">
        <v>9.5545815534123104</v>
      </c>
      <c r="K99" s="100">
        <v>52374.394243184914</v>
      </c>
      <c r="L99" s="100">
        <v>11.528717066545948</v>
      </c>
      <c r="M99" s="100">
        <v>63195.815471978261</v>
      </c>
      <c r="N99" s="100">
        <v>11.031463803504741</v>
      </c>
      <c r="O99" s="100">
        <v>60470.071985291579</v>
      </c>
      <c r="P99" s="100">
        <v>8</v>
      </c>
      <c r="Q99" s="100">
        <v>43852.799999999996</v>
      </c>
      <c r="R99" s="100">
        <v>5.6308761095534132</v>
      </c>
      <c r="S99" s="100">
        <v>30866.210482127986</v>
      </c>
      <c r="T99" s="100">
        <v>8.5323875027845837</v>
      </c>
      <c r="U99" s="100">
        <v>46771.135335263971</v>
      </c>
      <c r="V99" s="100">
        <v>6.037777249558137</v>
      </c>
      <c r="W99" s="100">
        <v>33096.679771177878</v>
      </c>
      <c r="X99" s="100">
        <v>7.4237234091765192</v>
      </c>
      <c r="Y99" s="100">
        <v>40693.882239742001</v>
      </c>
      <c r="Z99" s="100">
        <v>8</v>
      </c>
      <c r="AA99" s="100">
        <v>43852.799999999996</v>
      </c>
      <c r="AB99" s="100">
        <v>9</v>
      </c>
      <c r="AC99" s="100">
        <v>49334.399999999994</v>
      </c>
      <c r="AD99" s="100">
        <v>11.495799671519887</v>
      </c>
      <c r="AE99" s="100">
        <v>63015.375479403403</v>
      </c>
      <c r="AF99" s="100">
        <v>5.4762214432081828</v>
      </c>
      <c r="AG99" s="100">
        <v>30018.455463089973</v>
      </c>
      <c r="AH99" s="100">
        <v>9.4541244124584622</v>
      </c>
      <c r="AI99" s="100">
        <v>51823.7283793323</v>
      </c>
      <c r="AJ99" s="100">
        <v>10</v>
      </c>
      <c r="AK99" s="100">
        <v>54815.999999999993</v>
      </c>
      <c r="AL99" s="100">
        <v>6.6082844444444442</v>
      </c>
      <c r="AM99" s="100">
        <v>36223.972010666665</v>
      </c>
      <c r="AN99" s="100">
        <v>6.4455179564520693</v>
      </c>
      <c r="AO99" s="100">
        <v>35331.751230087662</v>
      </c>
      <c r="AP99" s="100">
        <v>6</v>
      </c>
      <c r="AQ99" s="100">
        <v>32889.599999999999</v>
      </c>
      <c r="AR99" s="100">
        <v>11</v>
      </c>
      <c r="AS99" s="100">
        <v>60297.599999999991</v>
      </c>
      <c r="AT99" s="100">
        <v>8.4197663395310318</v>
      </c>
      <c r="AU99" s="100">
        <v>46153.791166773299</v>
      </c>
      <c r="AV99" s="100">
        <v>7.5819196428571427</v>
      </c>
      <c r="AW99" s="100">
        <v>41561.05071428571</v>
      </c>
      <c r="AX99" s="100">
        <v>12.504974761052573</v>
      </c>
      <c r="AY99" s="100">
        <v>68547.269650185772</v>
      </c>
      <c r="AZ99" s="100">
        <v>8.5624652807002786</v>
      </c>
      <c r="BA99" s="100">
        <v>46936.009682686643</v>
      </c>
      <c r="BB99" s="100">
        <v>7</v>
      </c>
      <c r="BC99" s="100">
        <v>38371.199999999997</v>
      </c>
      <c r="BD99" s="100">
        <v>11</v>
      </c>
      <c r="BE99" s="100">
        <v>60297.599999999991</v>
      </c>
      <c r="BF99" s="100">
        <v>8.399585923092685</v>
      </c>
      <c r="BG99" s="100">
        <v>46043.170196024861</v>
      </c>
      <c r="BH99" s="100">
        <v>10.304573220472786</v>
      </c>
      <c r="BI99" s="100">
        <v>56485.548565343619</v>
      </c>
      <c r="BJ99" s="100">
        <v>11.640323115091677</v>
      </c>
      <c r="BK99" s="100">
        <v>63807.595187686529</v>
      </c>
      <c r="BL99" s="100">
        <v>10.339003487862101</v>
      </c>
      <c r="BM99" s="100">
        <v>56674.281519064883</v>
      </c>
      <c r="BN99" s="100">
        <v>10.047606659729448</v>
      </c>
      <c r="BO99" s="100">
        <v>55076.96066597294</v>
      </c>
      <c r="BP99" s="100">
        <v>8.3802469135802475</v>
      </c>
      <c r="BQ99" s="100">
        <v>45937.161481481482</v>
      </c>
      <c r="BR99" s="100">
        <v>7.5386814114195495</v>
      </c>
      <c r="BS99" s="100">
        <v>41324.036024837398</v>
      </c>
      <c r="BT99" s="100">
        <v>11.587784696949537</v>
      </c>
      <c r="BU99" s="100">
        <v>63519.600594798576</v>
      </c>
      <c r="BV99" s="100">
        <v>7</v>
      </c>
      <c r="BW99" s="100">
        <v>38371.199999999997</v>
      </c>
      <c r="BX99" s="100">
        <v>7</v>
      </c>
      <c r="BY99" s="100">
        <v>38371.199999999997</v>
      </c>
      <c r="BZ99" s="100">
        <v>7</v>
      </c>
      <c r="CA99" s="100">
        <v>38371.199999999997</v>
      </c>
      <c r="CB99" s="100">
        <v>6.4170994925201486</v>
      </c>
      <c r="CC99" s="100">
        <v>35175.972578198445</v>
      </c>
      <c r="CD99" s="100">
        <v>9.3777195718330333</v>
      </c>
      <c r="CE99" s="100">
        <v>51404.907604959953</v>
      </c>
      <c r="CF99" s="100">
        <v>10.474927993919108</v>
      </c>
      <c r="CG99" s="100">
        <v>57419.36529146698</v>
      </c>
      <c r="CH99" s="100">
        <v>11.031356611681991</v>
      </c>
      <c r="CI99" s="100">
        <v>60469.484402595997</v>
      </c>
      <c r="CJ99" s="100">
        <v>9.3763907587386122</v>
      </c>
      <c r="CK99" s="100">
        <v>51397.623583101573</v>
      </c>
      <c r="CL99" s="100">
        <v>7.3763907587386131</v>
      </c>
      <c r="CM99" s="100">
        <v>40434.423583101576</v>
      </c>
      <c r="CN99" s="100">
        <v>10.42</v>
      </c>
      <c r="CO99" s="100">
        <v>57118.271999999997</v>
      </c>
      <c r="CP99" s="100">
        <v>8.0355514268727699</v>
      </c>
      <c r="CQ99" s="100">
        <v>44047.678701545774</v>
      </c>
      <c r="CR99" s="100">
        <v>8.2328960015378705</v>
      </c>
      <c r="CS99" s="100">
        <v>45129.442722029984</v>
      </c>
      <c r="CT99" s="100">
        <v>10.45408631772268</v>
      </c>
      <c r="CU99" s="100">
        <v>57305.119559228639</v>
      </c>
    </row>
    <row r="100" spans="2:99">
      <c r="C100" s="99" t="s">
        <v>266</v>
      </c>
      <c r="D100" s="100">
        <v>13.149070703466251</v>
      </c>
      <c r="E100" s="100">
        <v>21333.052309303643</v>
      </c>
      <c r="F100" s="100">
        <v>20.351223215018084</v>
      </c>
      <c r="G100" s="100">
        <v>33017.824544045339</v>
      </c>
      <c r="H100" s="100">
        <v>15.681586525610612</v>
      </c>
      <c r="I100" s="100">
        <v>25441.805979150657</v>
      </c>
      <c r="J100" s="100">
        <v>14.725222031385329</v>
      </c>
      <c r="K100" s="100">
        <v>23890.200223719556</v>
      </c>
      <c r="L100" s="100">
        <v>16.749015844273426</v>
      </c>
      <c r="M100" s="100">
        <v>27173.603305749206</v>
      </c>
      <c r="N100" s="100">
        <v>14.04195173800632</v>
      </c>
      <c r="O100" s="100">
        <v>22781.662499741451</v>
      </c>
      <c r="P100" s="100">
        <v>11</v>
      </c>
      <c r="Q100" s="100">
        <v>17846.399999999998</v>
      </c>
      <c r="R100" s="100">
        <v>8.679405041057521</v>
      </c>
      <c r="S100" s="100">
        <v>14081.466738611722</v>
      </c>
      <c r="T100" s="100">
        <v>12.614293272443751</v>
      </c>
      <c r="U100" s="100">
        <v>20465.429405212741</v>
      </c>
      <c r="V100" s="100">
        <v>10.043589134105542</v>
      </c>
      <c r="W100" s="100">
        <v>16294.719011172829</v>
      </c>
      <c r="X100" s="100">
        <v>10.612044924366083</v>
      </c>
      <c r="Y100" s="100">
        <v>17216.981685291532</v>
      </c>
      <c r="Z100" s="100">
        <v>10</v>
      </c>
      <c r="AA100" s="100">
        <v>16223.999999999998</v>
      </c>
      <c r="AB100" s="100">
        <v>13</v>
      </c>
      <c r="AC100" s="100">
        <v>21091.199999999997</v>
      </c>
      <c r="AD100" s="100">
        <v>15.766235855985279</v>
      </c>
      <c r="AE100" s="100">
        <v>25579.141052750514</v>
      </c>
      <c r="AF100" s="100">
        <v>9.606100018628597</v>
      </c>
      <c r="AG100" s="100">
        <v>15584.936670223035</v>
      </c>
      <c r="AH100" s="100">
        <v>14.590361736196002</v>
      </c>
      <c r="AI100" s="100">
        <v>23671.402880804391</v>
      </c>
      <c r="AJ100" s="100">
        <v>16.802512396694215</v>
      </c>
      <c r="AK100" s="100">
        <v>27260.396112396691</v>
      </c>
      <c r="AL100" s="100">
        <v>9.8422400000000003</v>
      </c>
      <c r="AM100" s="100">
        <v>15968.050175999999</v>
      </c>
      <c r="AN100" s="100">
        <v>9.6237251390328957</v>
      </c>
      <c r="AO100" s="100">
        <v>15613.531665566969</v>
      </c>
      <c r="AP100" s="100">
        <v>9</v>
      </c>
      <c r="AQ100" s="100">
        <v>14601.599999999999</v>
      </c>
      <c r="AR100" s="100">
        <v>15</v>
      </c>
      <c r="AS100" s="100">
        <v>24335.999999999996</v>
      </c>
      <c r="AT100" s="100">
        <v>10.559688452708043</v>
      </c>
      <c r="AU100" s="100">
        <v>17132.038545673528</v>
      </c>
      <c r="AV100" s="100">
        <v>11.706616709183674</v>
      </c>
      <c r="AW100" s="100">
        <v>18992.814948979591</v>
      </c>
      <c r="AX100" s="100">
        <v>16.688601946889872</v>
      </c>
      <c r="AY100" s="100">
        <v>27075.587798634126</v>
      </c>
      <c r="AZ100" s="100">
        <v>11.778798080969615</v>
      </c>
      <c r="BA100" s="100">
        <v>19109.922006565102</v>
      </c>
      <c r="BB100" s="100">
        <v>11</v>
      </c>
      <c r="BC100" s="100">
        <v>17846.399999999998</v>
      </c>
      <c r="BD100" s="100">
        <v>15</v>
      </c>
      <c r="BE100" s="100">
        <v>24335.999999999996</v>
      </c>
      <c r="BF100" s="100">
        <v>11.577179666689434</v>
      </c>
      <c r="BG100" s="100">
        <v>18782.816291236937</v>
      </c>
      <c r="BH100" s="100">
        <v>13.391594140607868</v>
      </c>
      <c r="BI100" s="100">
        <v>21726.522333722201</v>
      </c>
      <c r="BJ100" s="100">
        <v>13.800403893864598</v>
      </c>
      <c r="BK100" s="100">
        <v>22389.775277405923</v>
      </c>
      <c r="BL100" s="100">
        <v>16.508505231793151</v>
      </c>
      <c r="BM100" s="100">
        <v>26783.398888061205</v>
      </c>
      <c r="BN100" s="100">
        <v>14.060301768990636</v>
      </c>
      <c r="BO100" s="100">
        <v>22811.433590010405</v>
      </c>
      <c r="BP100" s="100">
        <v>13.475308641975309</v>
      </c>
      <c r="BQ100" s="100">
        <v>21862.340740740739</v>
      </c>
      <c r="BR100" s="100">
        <v>9.6215554747148637</v>
      </c>
      <c r="BS100" s="100">
        <v>15610.011602177394</v>
      </c>
      <c r="BT100" s="100">
        <v>15.78371292926605</v>
      </c>
      <c r="BU100" s="100">
        <v>25607.495856441237</v>
      </c>
      <c r="BV100" s="100">
        <v>10</v>
      </c>
      <c r="BW100" s="100">
        <v>16223.999999999998</v>
      </c>
      <c r="BX100" s="100">
        <v>10.232856244101919</v>
      </c>
      <c r="BY100" s="100">
        <v>16601.785970430952</v>
      </c>
      <c r="BZ100" s="100">
        <v>11</v>
      </c>
      <c r="CA100" s="100">
        <v>17846.399999999998</v>
      </c>
      <c r="CB100" s="100">
        <v>10.556132656693531</v>
      </c>
      <c r="CC100" s="100">
        <v>17126.269622219585</v>
      </c>
      <c r="CD100" s="100">
        <v>15.419688413147814</v>
      </c>
      <c r="CE100" s="100">
        <v>25016.902481491012</v>
      </c>
      <c r="CF100" s="100">
        <v>15.6044538104425</v>
      </c>
      <c r="CG100" s="100">
        <v>25316.665862061909</v>
      </c>
      <c r="CH100" s="100">
        <v>15.036180705786911</v>
      </c>
      <c r="CI100" s="100">
        <v>24394.699577068684</v>
      </c>
      <c r="CJ100" s="100">
        <v>13.470488448423266</v>
      </c>
      <c r="CK100" s="100">
        <v>21854.520458721905</v>
      </c>
      <c r="CL100" s="100">
        <v>10.611634982950246</v>
      </c>
      <c r="CM100" s="100">
        <v>17216.316596338478</v>
      </c>
      <c r="CN100" s="100">
        <v>15.504</v>
      </c>
      <c r="CO100" s="100">
        <v>25153.689599999998</v>
      </c>
      <c r="CP100" s="100">
        <v>12.049771997621878</v>
      </c>
      <c r="CQ100" s="100">
        <v>19549.550088941734</v>
      </c>
      <c r="CR100" s="100">
        <v>12.365979430988082</v>
      </c>
      <c r="CS100" s="100">
        <v>20062.565028835063</v>
      </c>
      <c r="CT100" s="100">
        <v>16.635720844811754</v>
      </c>
      <c r="CU100" s="100">
        <v>26989.793498622588</v>
      </c>
    </row>
    <row r="101" spans="2:99">
      <c r="C101" s="99" t="s">
        <v>267</v>
      </c>
      <c r="D101" s="100">
        <v>13.963944358432864</v>
      </c>
      <c r="E101" s="100">
        <v>16622.67936427848</v>
      </c>
      <c r="F101" s="100">
        <v>20.351223215018084</v>
      </c>
      <c r="G101" s="100">
        <v>24226.096115157525</v>
      </c>
      <c r="H101" s="100">
        <v>15.727025627317985</v>
      </c>
      <c r="I101" s="100">
        <v>18721.451306759329</v>
      </c>
      <c r="J101" s="100">
        <v>15.810542270371839</v>
      </c>
      <c r="K101" s="100">
        <v>18820.869518650634</v>
      </c>
      <c r="L101" s="100">
        <v>16.749015844273426</v>
      </c>
      <c r="M101" s="100">
        <v>19938.028461023085</v>
      </c>
      <c r="N101" s="100">
        <v>16.045447716173513</v>
      </c>
      <c r="O101" s="100">
        <v>19100.500961332946</v>
      </c>
      <c r="P101" s="100">
        <v>13</v>
      </c>
      <c r="Q101" s="100">
        <v>15475.199999999999</v>
      </c>
      <c r="R101" s="100">
        <v>8.7764629040657383</v>
      </c>
      <c r="S101" s="100">
        <v>10447.501440999853</v>
      </c>
      <c r="T101" s="100">
        <v>11.655246157273336</v>
      </c>
      <c r="U101" s="100">
        <v>13874.405025618178</v>
      </c>
      <c r="V101" s="100">
        <v>10.046495076379244</v>
      </c>
      <c r="W101" s="100">
        <v>11959.347738921851</v>
      </c>
      <c r="X101" s="100">
        <v>10.659125303163474</v>
      </c>
      <c r="Y101" s="100">
        <v>12688.622760885799</v>
      </c>
      <c r="Z101" s="100">
        <v>12</v>
      </c>
      <c r="AA101" s="100">
        <v>14284.8</v>
      </c>
      <c r="AB101" s="100">
        <v>13</v>
      </c>
      <c r="AC101" s="100">
        <v>15475.199999999999</v>
      </c>
      <c r="AD101" s="100">
        <v>14.766235855985279</v>
      </c>
      <c r="AE101" s="100">
        <v>17577.727162964875</v>
      </c>
      <c r="AF101" s="100">
        <v>9.6926857355755391</v>
      </c>
      <c r="AG101" s="100">
        <v>11538.173099629121</v>
      </c>
      <c r="AH101" s="100">
        <v>16.590361736196002</v>
      </c>
      <c r="AI101" s="100">
        <v>19749.166610767719</v>
      </c>
      <c r="AJ101" s="100">
        <v>17</v>
      </c>
      <c r="AK101" s="100">
        <v>20236.8</v>
      </c>
      <c r="AL101" s="100">
        <v>10.889031111111111</v>
      </c>
      <c r="AM101" s="100">
        <v>12962.302634666665</v>
      </c>
      <c r="AN101" s="100">
        <v>10.668276934678104</v>
      </c>
      <c r="AO101" s="100">
        <v>12699.516863040813</v>
      </c>
      <c r="AP101" s="100">
        <v>9</v>
      </c>
      <c r="AQ101" s="100">
        <v>10713.599999999999</v>
      </c>
      <c r="AR101" s="100">
        <v>15</v>
      </c>
      <c r="AS101" s="100">
        <v>17855.999999999996</v>
      </c>
      <c r="AT101" s="100">
        <v>13.606329157100379</v>
      </c>
      <c r="AU101" s="100">
        <v>16196.974228612289</v>
      </c>
      <c r="AV101" s="100">
        <v>12.748182397959184</v>
      </c>
      <c r="AW101" s="100">
        <v>15175.436326530611</v>
      </c>
      <c r="AX101" s="100">
        <v>15.688601946889872</v>
      </c>
      <c r="AY101" s="100">
        <v>18675.711757577701</v>
      </c>
      <c r="AZ101" s="100">
        <v>11.735531520915748</v>
      </c>
      <c r="BA101" s="100">
        <v>13969.976722498104</v>
      </c>
      <c r="BB101" s="100">
        <v>11</v>
      </c>
      <c r="BC101" s="100">
        <v>13094.399999999998</v>
      </c>
      <c r="BD101" s="100">
        <v>15</v>
      </c>
      <c r="BE101" s="100">
        <v>17855.999999999996</v>
      </c>
      <c r="BF101" s="100">
        <v>13.665976538487808</v>
      </c>
      <c r="BG101" s="100">
        <v>16267.978471415885</v>
      </c>
      <c r="BH101" s="100">
        <v>15.435104600675409</v>
      </c>
      <c r="BI101" s="100">
        <v>18373.948516644006</v>
      </c>
      <c r="BJ101" s="100">
        <v>15.800403893864598</v>
      </c>
      <c r="BK101" s="100">
        <v>18808.800795256415</v>
      </c>
      <c r="BL101" s="100">
        <v>17.550880667775914</v>
      </c>
      <c r="BM101" s="100">
        <v>20892.568346920445</v>
      </c>
      <c r="BN101" s="100">
        <v>16.057127991675337</v>
      </c>
      <c r="BO101" s="100">
        <v>19114.40516129032</v>
      </c>
      <c r="BP101" s="100">
        <v>12.427777777777777</v>
      </c>
      <c r="BQ101" s="100">
        <v>14794.026666666665</v>
      </c>
      <c r="BR101" s="100">
        <v>8.7458665696578386</v>
      </c>
      <c r="BS101" s="100">
        <v>10411.079564520689</v>
      </c>
      <c r="BT101" s="100">
        <v>17.783712929266049</v>
      </c>
      <c r="BU101" s="100">
        <v>21169.731870998301</v>
      </c>
      <c r="BV101" s="100">
        <v>10</v>
      </c>
      <c r="BW101" s="100">
        <v>11903.999999999998</v>
      </c>
      <c r="BX101" s="100">
        <v>10.25402499356573</v>
      </c>
      <c r="BY101" s="100">
        <v>12206.391352340645</v>
      </c>
      <c r="BZ101" s="100">
        <v>11</v>
      </c>
      <c r="CA101" s="100">
        <v>13094.399999999998</v>
      </c>
      <c r="CB101" s="100">
        <v>10.556132656693531</v>
      </c>
      <c r="CC101" s="100">
        <v>12566.020314527977</v>
      </c>
      <c r="CD101" s="100">
        <v>15.503626095777378</v>
      </c>
      <c r="CE101" s="100">
        <v>18455.51650441339</v>
      </c>
      <c r="CF101" s="100">
        <v>15.6044538104425</v>
      </c>
      <c r="CG101" s="100">
        <v>18575.54181595075</v>
      </c>
      <c r="CH101" s="100">
        <v>17.036180705786911</v>
      </c>
      <c r="CI101" s="100">
        <v>20279.869512168738</v>
      </c>
      <c r="CJ101" s="100">
        <v>13.470488448423266</v>
      </c>
      <c r="CK101" s="100">
        <v>16035.269449003054</v>
      </c>
      <c r="CL101" s="100">
        <v>11.56458613810792</v>
      </c>
      <c r="CM101" s="100">
        <v>13766.483338803666</v>
      </c>
      <c r="CN101" s="100">
        <v>14.545999999999999</v>
      </c>
      <c r="CO101" s="100">
        <v>17315.558399999998</v>
      </c>
      <c r="CP101" s="100">
        <v>13.053327140309156</v>
      </c>
      <c r="CQ101" s="100">
        <v>15538.680627824016</v>
      </c>
      <c r="CR101" s="100">
        <v>11.365979430988082</v>
      </c>
      <c r="CS101" s="100">
        <v>13530.061914648211</v>
      </c>
      <c r="CT101" s="100">
        <v>16.635720844811754</v>
      </c>
      <c r="CU101" s="100">
        <v>19803.162093663908</v>
      </c>
    </row>
    <row r="102" spans="2:99">
      <c r="C102" s="99" t="s">
        <v>268</v>
      </c>
      <c r="D102" s="100">
        <v>9.7784838595993655</v>
      </c>
      <c r="E102" s="100">
        <v>18962.435900535089</v>
      </c>
      <c r="F102" s="100">
        <v>19.681804258861455</v>
      </c>
      <c r="G102" s="100">
        <v>38166.954818784128</v>
      </c>
      <c r="H102" s="100">
        <v>15.681586525610612</v>
      </c>
      <c r="I102" s="100">
        <v>30409.732590464097</v>
      </c>
      <c r="J102" s="100">
        <v>14.725222031385329</v>
      </c>
      <c r="K102" s="100">
        <v>28555.150563262425</v>
      </c>
      <c r="L102" s="100">
        <v>14.660896333182436</v>
      </c>
      <c r="M102" s="100">
        <v>28430.410169307375</v>
      </c>
      <c r="N102" s="100">
        <v>14.04195173800632</v>
      </c>
      <c r="O102" s="100">
        <v>27230.152810341853</v>
      </c>
      <c r="P102" s="100">
        <v>10</v>
      </c>
      <c r="Q102" s="100">
        <v>19392</v>
      </c>
      <c r="R102" s="100">
        <v>8.7764629040657383</v>
      </c>
      <c r="S102" s="100">
        <v>17019.31686356428</v>
      </c>
      <c r="T102" s="100">
        <v>11.696199042102918</v>
      </c>
      <c r="U102" s="100">
        <v>22681.269182445976</v>
      </c>
      <c r="V102" s="100">
        <v>10.043589134105542</v>
      </c>
      <c r="W102" s="100">
        <v>19476.528048857464</v>
      </c>
      <c r="X102" s="100">
        <v>9.6120449243660833</v>
      </c>
      <c r="Y102" s="100">
        <v>18639.677517330707</v>
      </c>
      <c r="Z102" s="100">
        <v>10</v>
      </c>
      <c r="AA102" s="100">
        <v>19392</v>
      </c>
      <c r="AB102" s="100">
        <v>14</v>
      </c>
      <c r="AC102" s="100">
        <v>27148.799999999996</v>
      </c>
      <c r="AD102" s="100">
        <v>14.721163158574381</v>
      </c>
      <c r="AE102" s="100">
        <v>28547.279597107437</v>
      </c>
      <c r="AF102" s="100">
        <v>8.6926857355755391</v>
      </c>
      <c r="AG102" s="100">
        <v>16856.856178428083</v>
      </c>
      <c r="AH102" s="100">
        <v>15.635774177441849</v>
      </c>
      <c r="AI102" s="100">
        <v>30320.893284895232</v>
      </c>
      <c r="AJ102" s="100">
        <v>13.755305785123968</v>
      </c>
      <c r="AK102" s="100">
        <v>26674.288978512395</v>
      </c>
      <c r="AL102" s="100">
        <v>8</v>
      </c>
      <c r="AM102" s="100">
        <v>15513.599999999999</v>
      </c>
      <c r="AN102" s="100">
        <v>8.5346215477424821</v>
      </c>
      <c r="AO102" s="100">
        <v>16550.33810538222</v>
      </c>
      <c r="AP102" s="100">
        <v>7</v>
      </c>
      <c r="AQ102" s="100">
        <v>13574.399999999998</v>
      </c>
      <c r="AR102" s="100">
        <v>14</v>
      </c>
      <c r="AS102" s="100">
        <v>27148.799999999996</v>
      </c>
      <c r="AT102" s="100">
        <v>10.606329157100379</v>
      </c>
      <c r="AU102" s="100">
        <v>20567.793501449054</v>
      </c>
      <c r="AV102" s="100">
        <v>10.665051020408164</v>
      </c>
      <c r="AW102" s="100">
        <v>20681.66693877551</v>
      </c>
      <c r="AX102" s="100">
        <v>16.688601946889872</v>
      </c>
      <c r="AY102" s="100">
        <v>32362.536895408837</v>
      </c>
      <c r="AZ102" s="100">
        <v>10.648998400808013</v>
      </c>
      <c r="BA102" s="100">
        <v>20650.537698846896</v>
      </c>
      <c r="BB102" s="100">
        <v>11</v>
      </c>
      <c r="BC102" s="100">
        <v>21331.199999999997</v>
      </c>
      <c r="BD102" s="100">
        <v>14</v>
      </c>
      <c r="BE102" s="100">
        <v>27148.799999999996</v>
      </c>
      <c r="BF102" s="100">
        <v>12.577179666689434</v>
      </c>
      <c r="BG102" s="100">
        <v>24389.666809644146</v>
      </c>
      <c r="BH102" s="100">
        <v>15.348083680540327</v>
      </c>
      <c r="BI102" s="100">
        <v>29763.003873303798</v>
      </c>
      <c r="BJ102" s="100">
        <v>14.640323115091677</v>
      </c>
      <c r="BK102" s="100">
        <v>28390.514584785778</v>
      </c>
      <c r="BL102" s="100">
        <v>15.508505231793151</v>
      </c>
      <c r="BM102" s="100">
        <v>30074.093345493275</v>
      </c>
      <c r="BN102" s="100">
        <v>13.050780437044745</v>
      </c>
      <c r="BO102" s="100">
        <v>25308.073423517166</v>
      </c>
      <c r="BP102" s="100">
        <v>12.427777777777777</v>
      </c>
      <c r="BQ102" s="100">
        <v>24099.946666666663</v>
      </c>
      <c r="BR102" s="100">
        <v>8.7044295380101797</v>
      </c>
      <c r="BS102" s="100">
        <v>16879.629760109339</v>
      </c>
      <c r="BT102" s="100">
        <v>14.734730871186922</v>
      </c>
      <c r="BU102" s="100">
        <v>28573.590105405678</v>
      </c>
      <c r="BV102" s="100">
        <v>8</v>
      </c>
      <c r="BW102" s="100">
        <v>15513.599999999999</v>
      </c>
      <c r="BX102" s="100">
        <v>10.25402499356573</v>
      </c>
      <c r="BY102" s="100">
        <v>19884.605267522664</v>
      </c>
      <c r="BZ102" s="100">
        <v>10</v>
      </c>
      <c r="CA102" s="100">
        <v>19392</v>
      </c>
      <c r="CB102" s="100">
        <v>10.556132656693531</v>
      </c>
      <c r="CC102" s="100">
        <v>20470.452447860094</v>
      </c>
      <c r="CD102" s="100">
        <v>16.461657254462597</v>
      </c>
      <c r="CE102" s="100">
        <v>31922.445747853864</v>
      </c>
      <c r="CF102" s="100">
        <v>14.561278538268036</v>
      </c>
      <c r="CG102" s="100">
        <v>28237.231341409373</v>
      </c>
      <c r="CH102" s="100">
        <v>14.038592752839373</v>
      </c>
      <c r="CI102" s="100">
        <v>27223.63906630611</v>
      </c>
      <c r="CJ102" s="100">
        <v>12.42343960358094</v>
      </c>
      <c r="CK102" s="100">
        <v>24091.534079264158</v>
      </c>
      <c r="CL102" s="100">
        <v>10.517537293265592</v>
      </c>
      <c r="CM102" s="100">
        <v>20395.608319100633</v>
      </c>
      <c r="CN102" s="100">
        <v>14.504</v>
      </c>
      <c r="CO102" s="100">
        <v>28126.156799999997</v>
      </c>
      <c r="CP102" s="100">
        <v>11.042661712247325</v>
      </c>
      <c r="CQ102" s="100">
        <v>21413.92959239001</v>
      </c>
      <c r="CR102" s="100">
        <v>12.33270857362553</v>
      </c>
      <c r="CS102" s="100">
        <v>23915.588465974626</v>
      </c>
      <c r="CT102" s="100">
        <v>13.681129476584022</v>
      </c>
      <c r="CU102" s="100">
        <v>26530.446280991735</v>
      </c>
    </row>
    <row r="103" spans="2:99">
      <c r="C103" s="99" t="s">
        <v>269</v>
      </c>
      <c r="D103" s="100">
        <v>13.149070703466251</v>
      </c>
      <c r="E103" s="100">
        <v>26666.315386629558</v>
      </c>
      <c r="F103" s="100">
        <v>18.849158997900613</v>
      </c>
      <c r="G103" s="100">
        <v>38226.094447742442</v>
      </c>
      <c r="H103" s="100">
        <v>14.77246472902536</v>
      </c>
      <c r="I103" s="100">
        <v>29958.558470463431</v>
      </c>
      <c r="J103" s="100">
        <v>15.63990179239882</v>
      </c>
      <c r="K103" s="100">
        <v>31717.720834984808</v>
      </c>
      <c r="L103" s="100">
        <v>15.704956088727931</v>
      </c>
      <c r="M103" s="100">
        <v>31849.650947940245</v>
      </c>
      <c r="N103" s="100">
        <v>13.038455759839128</v>
      </c>
      <c r="O103" s="100">
        <v>26441.988280953752</v>
      </c>
      <c r="P103" s="100">
        <v>11</v>
      </c>
      <c r="Q103" s="100">
        <v>22308</v>
      </c>
      <c r="R103" s="100">
        <v>7.7764629040657391</v>
      </c>
      <c r="S103" s="100">
        <v>15770.666769445319</v>
      </c>
      <c r="T103" s="100">
        <v>10.655246157273336</v>
      </c>
      <c r="U103" s="100">
        <v>21608.839206950324</v>
      </c>
      <c r="V103" s="100">
        <v>10.046495076379244</v>
      </c>
      <c r="W103" s="100">
        <v>20374.292014897106</v>
      </c>
      <c r="X103" s="100">
        <v>11.612044924366083</v>
      </c>
      <c r="Y103" s="100">
        <v>23549.227106614417</v>
      </c>
      <c r="Z103" s="100">
        <v>11</v>
      </c>
      <c r="AA103" s="100">
        <v>22308</v>
      </c>
      <c r="AB103" s="100">
        <v>13</v>
      </c>
      <c r="AC103" s="100">
        <v>26364</v>
      </c>
      <c r="AD103" s="100">
        <v>13.721163158574381</v>
      </c>
      <c r="AE103" s="100">
        <v>27826.518885588845</v>
      </c>
      <c r="AF103" s="100">
        <v>8.6493928771020681</v>
      </c>
      <c r="AG103" s="100">
        <v>17540.968754762995</v>
      </c>
      <c r="AH103" s="100">
        <v>15.590361736196002</v>
      </c>
      <c r="AI103" s="100">
        <v>31617.25360100549</v>
      </c>
      <c r="AJ103" s="100">
        <v>15.755305785123968</v>
      </c>
      <c r="AK103" s="100">
        <v>31951.760132231408</v>
      </c>
      <c r="AL103" s="100">
        <v>9</v>
      </c>
      <c r="AM103" s="100">
        <v>18252</v>
      </c>
      <c r="AN103" s="100">
        <v>9.6237251390328957</v>
      </c>
      <c r="AO103" s="100">
        <v>19516.914581958714</v>
      </c>
      <c r="AP103" s="100">
        <v>8</v>
      </c>
      <c r="AQ103" s="100">
        <v>16224</v>
      </c>
      <c r="AR103" s="100">
        <v>15</v>
      </c>
      <c r="AS103" s="100">
        <v>30420</v>
      </c>
      <c r="AT103" s="100">
        <v>11.559688452708043</v>
      </c>
      <c r="AU103" s="100">
        <v>23443.048182091912</v>
      </c>
      <c r="AV103" s="100">
        <v>10.748182397959184</v>
      </c>
      <c r="AW103" s="100">
        <v>21797.313903061226</v>
      </c>
      <c r="AX103" s="100">
        <v>14.642695150430546</v>
      </c>
      <c r="AY103" s="100">
        <v>29695.385765073148</v>
      </c>
      <c r="AZ103" s="100">
        <v>10.69226496086188</v>
      </c>
      <c r="BA103" s="100">
        <v>21683.913340627892</v>
      </c>
      <c r="BB103" s="100">
        <v>11</v>
      </c>
      <c r="BC103" s="100">
        <v>22308</v>
      </c>
      <c r="BD103" s="100">
        <v>14</v>
      </c>
      <c r="BE103" s="100">
        <v>28392</v>
      </c>
      <c r="BF103" s="100">
        <v>11.577179666689434</v>
      </c>
      <c r="BG103" s="100">
        <v>23478.52036404617</v>
      </c>
      <c r="BH103" s="100">
        <v>14.391594140607868</v>
      </c>
      <c r="BI103" s="100">
        <v>29186.152917152755</v>
      </c>
      <c r="BJ103" s="100">
        <v>14.680343309784908</v>
      </c>
      <c r="BK103" s="100">
        <v>29771.736232243791</v>
      </c>
      <c r="BL103" s="100">
        <v>16.508505231793151</v>
      </c>
      <c r="BM103" s="100">
        <v>33479.248610076509</v>
      </c>
      <c r="BN103" s="100">
        <v>13.053954214360042</v>
      </c>
      <c r="BO103" s="100">
        <v>26473.419146722164</v>
      </c>
      <c r="BP103" s="100">
        <v>11.427777777777777</v>
      </c>
      <c r="BQ103" s="100">
        <v>23175.533333333333</v>
      </c>
      <c r="BR103" s="100">
        <v>8.6629925063625226</v>
      </c>
      <c r="BS103" s="100">
        <v>17568.548802903195</v>
      </c>
      <c r="BT103" s="100">
        <v>15.685748813107793</v>
      </c>
      <c r="BU103" s="100">
        <v>31810.698592982604</v>
      </c>
      <c r="BV103" s="100">
        <v>9</v>
      </c>
      <c r="BW103" s="100">
        <v>18252</v>
      </c>
      <c r="BX103" s="100">
        <v>10.211687494638108</v>
      </c>
      <c r="BY103" s="100">
        <v>20709.302239126082</v>
      </c>
      <c r="BZ103" s="100">
        <v>9</v>
      </c>
      <c r="CA103" s="100">
        <v>18252</v>
      </c>
      <c r="CB103" s="100">
        <v>9.509788268635738</v>
      </c>
      <c r="CC103" s="100">
        <v>19285.850608793276</v>
      </c>
      <c r="CD103" s="100">
        <v>15.503626095777378</v>
      </c>
      <c r="CE103" s="100">
        <v>31441.353722236523</v>
      </c>
      <c r="CF103" s="100">
        <v>13.561278538268036</v>
      </c>
      <c r="CG103" s="100">
        <v>27502.272875607578</v>
      </c>
      <c r="CH103" s="100">
        <v>13.03376865873445</v>
      </c>
      <c r="CI103" s="100">
        <v>26432.482839913464</v>
      </c>
      <c r="CJ103" s="100">
        <v>14.42343960358094</v>
      </c>
      <c r="CK103" s="100">
        <v>29250.735516062145</v>
      </c>
      <c r="CL103" s="100">
        <v>10.56458613810792</v>
      </c>
      <c r="CM103" s="100">
        <v>21424.980688082862</v>
      </c>
      <c r="CN103" s="100">
        <v>14.545999999999999</v>
      </c>
      <c r="CO103" s="100">
        <v>29499.288</v>
      </c>
      <c r="CP103" s="100">
        <v>11.049771997621878</v>
      </c>
      <c r="CQ103" s="100">
        <v>22408.937611177171</v>
      </c>
      <c r="CR103" s="100">
        <v>10.33270857362553</v>
      </c>
      <c r="CS103" s="100">
        <v>20954.732987312575</v>
      </c>
      <c r="CT103" s="100">
        <v>15.635720844811754</v>
      </c>
      <c r="CU103" s="100">
        <v>31709.241873278235</v>
      </c>
    </row>
    <row r="104" spans="2:99">
      <c r="C104" s="99" t="s">
        <v>270</v>
      </c>
      <c r="D104" s="100">
        <v>11.908244850349591</v>
      </c>
      <c r="E104" s="100">
        <v>24678.646627864495</v>
      </c>
      <c r="F104" s="100">
        <v>17.183868475978926</v>
      </c>
      <c r="G104" s="100">
        <v>35611.84902961873</v>
      </c>
      <c r="H104" s="100">
        <v>14</v>
      </c>
      <c r="I104" s="100">
        <v>29013.600000000002</v>
      </c>
      <c r="J104" s="100">
        <v>13.682561911892074</v>
      </c>
      <c r="K104" s="100">
        <v>28355.741306205135</v>
      </c>
      <c r="L104" s="100">
        <v>13.704956088727931</v>
      </c>
      <c r="M104" s="100">
        <v>28402.150998279765</v>
      </c>
      <c r="N104" s="100">
        <v>13.04195173800632</v>
      </c>
      <c r="O104" s="100">
        <v>27028.1407818443</v>
      </c>
      <c r="P104" s="100">
        <v>12</v>
      </c>
      <c r="Q104" s="100">
        <v>24868.800000000003</v>
      </c>
      <c r="R104" s="100">
        <v>7.7764629040657391</v>
      </c>
      <c r="S104" s="100">
        <v>16115.941722385838</v>
      </c>
      <c r="T104" s="100">
        <v>10.655246157273336</v>
      </c>
      <c r="U104" s="100">
        <v>22081.93213633326</v>
      </c>
      <c r="V104" s="100">
        <v>9.0464950763792444</v>
      </c>
      <c r="W104" s="100">
        <v>18747.956396288348</v>
      </c>
      <c r="X104" s="100">
        <v>11.612044924366083</v>
      </c>
      <c r="Y104" s="100">
        <v>24064.801901256273</v>
      </c>
      <c r="Z104" s="100">
        <v>11</v>
      </c>
      <c r="AA104" s="100">
        <v>22796.400000000001</v>
      </c>
      <c r="AB104" s="100">
        <v>13</v>
      </c>
      <c r="AC104" s="100">
        <v>26941.200000000001</v>
      </c>
      <c r="AD104" s="100">
        <v>13.631017763752583</v>
      </c>
      <c r="AE104" s="100">
        <v>28248.921213600854</v>
      </c>
      <c r="AF104" s="100">
        <v>7.606100018628597</v>
      </c>
      <c r="AG104" s="100">
        <v>15762.881678605905</v>
      </c>
      <c r="AH104" s="100">
        <v>15.635774177441849</v>
      </c>
      <c r="AI104" s="100">
        <v>32403.578405330489</v>
      </c>
      <c r="AJ104" s="100">
        <v>14.755305785123968</v>
      </c>
      <c r="AK104" s="100">
        <v>30578.89570909091</v>
      </c>
      <c r="AL104" s="100">
        <v>8</v>
      </c>
      <c r="AM104" s="100">
        <v>16579.2</v>
      </c>
      <c r="AN104" s="100">
        <v>8.5791733433876889</v>
      </c>
      <c r="AO104" s="100">
        <v>17779.478836836646</v>
      </c>
      <c r="AP104" s="100">
        <v>8</v>
      </c>
      <c r="AQ104" s="100">
        <v>16579.2</v>
      </c>
      <c r="AR104" s="100">
        <v>14</v>
      </c>
      <c r="AS104" s="100">
        <v>29013.600000000002</v>
      </c>
      <c r="AT104" s="100">
        <v>11.606329157100379</v>
      </c>
      <c r="AU104" s="100">
        <v>24052.956545174828</v>
      </c>
      <c r="AV104" s="100">
        <v>9.6234853316326525</v>
      </c>
      <c r="AW104" s="100">
        <v>19943.711001275511</v>
      </c>
      <c r="AX104" s="100">
        <v>14.688601946889872</v>
      </c>
      <c r="AY104" s="100">
        <v>30440.658674734572</v>
      </c>
      <c r="AZ104" s="100">
        <v>11.735531520915748</v>
      </c>
      <c r="BA104" s="100">
        <v>24320.715523945797</v>
      </c>
      <c r="BB104" s="100">
        <v>10</v>
      </c>
      <c r="BC104" s="100">
        <v>20724</v>
      </c>
      <c r="BD104" s="100">
        <v>16</v>
      </c>
      <c r="BE104" s="100">
        <v>33158.400000000001</v>
      </c>
      <c r="BF104" s="100">
        <v>12.532781230790247</v>
      </c>
      <c r="BG104" s="100">
        <v>25972.935822689709</v>
      </c>
      <c r="BH104" s="100">
        <v>13.435104600675409</v>
      </c>
      <c r="BI104" s="100">
        <v>27842.910774439719</v>
      </c>
      <c r="BJ104" s="100">
        <v>13.720363504478136</v>
      </c>
      <c r="BK104" s="100">
        <v>28434.081326680491</v>
      </c>
      <c r="BL104" s="100">
        <v>15.466129795810389</v>
      </c>
      <c r="BM104" s="100">
        <v>32052.00738883745</v>
      </c>
      <c r="BN104" s="100">
        <v>13.060301768990636</v>
      </c>
      <c r="BO104" s="100">
        <v>27066.169386056194</v>
      </c>
      <c r="BP104" s="100">
        <v>11.427777777777777</v>
      </c>
      <c r="BQ104" s="100">
        <v>23682.926666666666</v>
      </c>
      <c r="BR104" s="100">
        <v>9.6629925063625226</v>
      </c>
      <c r="BS104" s="100">
        <v>20025.585670185694</v>
      </c>
      <c r="BT104" s="100">
        <v>13.78371292926605</v>
      </c>
      <c r="BU104" s="100">
        <v>28565.366674610963</v>
      </c>
      <c r="BV104" s="100">
        <v>8</v>
      </c>
      <c r="BW104" s="100">
        <v>16579.2</v>
      </c>
      <c r="BX104" s="100">
        <v>10.232856244101919</v>
      </c>
      <c r="BY104" s="100">
        <v>21206.571280276818</v>
      </c>
      <c r="BZ104" s="100">
        <v>10</v>
      </c>
      <c r="CA104" s="100">
        <v>20724</v>
      </c>
      <c r="CB104" s="100">
        <v>9.509788268635738</v>
      </c>
      <c r="CC104" s="100">
        <v>19708.085207920703</v>
      </c>
      <c r="CD104" s="100">
        <v>14.503626095777378</v>
      </c>
      <c r="CE104" s="100">
        <v>30057.31472088904</v>
      </c>
      <c r="CF104" s="100">
        <v>15.561278538268036</v>
      </c>
      <c r="CG104" s="100">
        <v>32249.193642706679</v>
      </c>
      <c r="CH104" s="100">
        <v>14.036180705786911</v>
      </c>
      <c r="CI104" s="100">
        <v>29088.580894672796</v>
      </c>
      <c r="CJ104" s="100">
        <v>13.470488448423266</v>
      </c>
      <c r="CK104" s="100">
        <v>27916.240260512379</v>
      </c>
      <c r="CL104" s="100">
        <v>9.56458613810792</v>
      </c>
      <c r="CM104" s="100">
        <v>19821.648312614856</v>
      </c>
      <c r="CN104" s="100">
        <v>13.504</v>
      </c>
      <c r="CO104" s="100">
        <v>27985.689600000002</v>
      </c>
      <c r="CP104" s="100">
        <v>10.042661712247325</v>
      </c>
      <c r="CQ104" s="100">
        <v>20812.412132461359</v>
      </c>
      <c r="CR104" s="100">
        <v>11.33270857362553</v>
      </c>
      <c r="CS104" s="100">
        <v>23485.905247981547</v>
      </c>
      <c r="CT104" s="100">
        <v>13.590312213039486</v>
      </c>
      <c r="CU104" s="100">
        <v>28164.56303030303</v>
      </c>
    </row>
    <row r="105" spans="2:99">
      <c r="C105" s="99" t="s">
        <v>271</v>
      </c>
      <c r="D105" s="100">
        <v>12.86510257136622</v>
      </c>
      <c r="E105" s="100">
        <v>25704.474937589708</v>
      </c>
      <c r="F105" s="100">
        <v>16.681804258861455</v>
      </c>
      <c r="G105" s="100">
        <v>33330.244909205183</v>
      </c>
      <c r="H105" s="100">
        <v>15.77246472902536</v>
      </c>
      <c r="I105" s="100">
        <v>31513.384528592669</v>
      </c>
      <c r="J105" s="100">
        <v>15.767882150878584</v>
      </c>
      <c r="K105" s="100">
        <v>31504.228537455412</v>
      </c>
      <c r="L105" s="100">
        <v>15.660896333182436</v>
      </c>
      <c r="M105" s="100">
        <v>31290.470873698505</v>
      </c>
      <c r="N105" s="100">
        <v>13.038455759839128</v>
      </c>
      <c r="O105" s="100">
        <v>26050.834608158577</v>
      </c>
      <c r="P105" s="100">
        <v>10</v>
      </c>
      <c r="Q105" s="100">
        <v>19980</v>
      </c>
      <c r="R105" s="100">
        <v>7.6794050410575219</v>
      </c>
      <c r="S105" s="100">
        <v>15343.451272032929</v>
      </c>
      <c r="T105" s="100">
        <v>11.737151926932501</v>
      </c>
      <c r="U105" s="100">
        <v>23450.829550011138</v>
      </c>
      <c r="V105" s="100">
        <v>10.043589134105542</v>
      </c>
      <c r="W105" s="100">
        <v>20067.091089942871</v>
      </c>
      <c r="X105" s="100">
        <v>9.5649645455686922</v>
      </c>
      <c r="Y105" s="100">
        <v>19110.799162046245</v>
      </c>
      <c r="Z105" s="100">
        <v>10</v>
      </c>
      <c r="AA105" s="100">
        <v>19980</v>
      </c>
      <c r="AB105" s="100">
        <v>11</v>
      </c>
      <c r="AC105" s="100">
        <v>21978</v>
      </c>
      <c r="AD105" s="100">
        <v>13.676090461163481</v>
      </c>
      <c r="AE105" s="100">
        <v>27324.828741404635</v>
      </c>
      <c r="AF105" s="100">
        <v>8.606100018628597</v>
      </c>
      <c r="AG105" s="100">
        <v>17194.987837219938</v>
      </c>
      <c r="AH105" s="100">
        <v>15.544949294950156</v>
      </c>
      <c r="AI105" s="100">
        <v>31058.808691310413</v>
      </c>
      <c r="AJ105" s="100">
        <v>14</v>
      </c>
      <c r="AK105" s="100">
        <v>27972</v>
      </c>
      <c r="AL105" s="100">
        <v>9.7486577777777779</v>
      </c>
      <c r="AM105" s="100">
        <v>19477.818240000001</v>
      </c>
      <c r="AN105" s="100">
        <v>9.5346215477424821</v>
      </c>
      <c r="AO105" s="100">
        <v>19050.173852389478</v>
      </c>
      <c r="AP105" s="100">
        <v>8</v>
      </c>
      <c r="AQ105" s="100">
        <v>15984</v>
      </c>
      <c r="AR105" s="100">
        <v>14</v>
      </c>
      <c r="AS105" s="100">
        <v>27972</v>
      </c>
      <c r="AT105" s="100">
        <v>10.513047748315707</v>
      </c>
      <c r="AU105" s="100">
        <v>21005.06940113478</v>
      </c>
      <c r="AV105" s="100">
        <v>9.6650510204081641</v>
      </c>
      <c r="AW105" s="100">
        <v>19310.771938775513</v>
      </c>
      <c r="AX105" s="100">
        <v>15.734508743349195</v>
      </c>
      <c r="AY105" s="100">
        <v>31437.548469211692</v>
      </c>
      <c r="AZ105" s="100">
        <v>11.648998400808013</v>
      </c>
      <c r="BA105" s="100">
        <v>23274.698804814412</v>
      </c>
      <c r="BB105" s="100">
        <v>11</v>
      </c>
      <c r="BC105" s="100">
        <v>21978</v>
      </c>
      <c r="BD105" s="100">
        <v>15</v>
      </c>
      <c r="BE105" s="100">
        <v>29970</v>
      </c>
      <c r="BF105" s="100">
        <v>11.577179666689434</v>
      </c>
      <c r="BG105" s="100">
        <v>23131.20497404549</v>
      </c>
      <c r="BH105" s="100">
        <v>12.435104600675409</v>
      </c>
      <c r="BI105" s="100">
        <v>24845.338992149467</v>
      </c>
      <c r="BJ105" s="100">
        <v>13.760383699171367</v>
      </c>
      <c r="BK105" s="100">
        <v>27493.246630944392</v>
      </c>
      <c r="BL105" s="100">
        <v>14.508505231793151</v>
      </c>
      <c r="BM105" s="100">
        <v>28987.993453122715</v>
      </c>
      <c r="BN105" s="100">
        <v>14.050780437044745</v>
      </c>
      <c r="BO105" s="100">
        <v>28073.4593132154</v>
      </c>
      <c r="BP105" s="100">
        <v>12.475308641975309</v>
      </c>
      <c r="BQ105" s="100">
        <v>24925.666666666668</v>
      </c>
      <c r="BR105" s="100">
        <v>9.6629925063625226</v>
      </c>
      <c r="BS105" s="100">
        <v>19306.659027712321</v>
      </c>
      <c r="BT105" s="100">
        <v>15.832694987345178</v>
      </c>
      <c r="BU105" s="100">
        <v>31633.724584715666</v>
      </c>
      <c r="BV105" s="100">
        <v>10</v>
      </c>
      <c r="BW105" s="100">
        <v>19980</v>
      </c>
      <c r="BX105" s="100">
        <v>10</v>
      </c>
      <c r="BY105" s="100">
        <v>19980</v>
      </c>
      <c r="BZ105" s="100">
        <v>10</v>
      </c>
      <c r="CA105" s="100">
        <v>19980</v>
      </c>
      <c r="CB105" s="100">
        <v>10.509788268635738</v>
      </c>
      <c r="CC105" s="100">
        <v>20998.556960734204</v>
      </c>
      <c r="CD105" s="100">
        <v>14.419688413147814</v>
      </c>
      <c r="CE105" s="100">
        <v>28810.537449469331</v>
      </c>
      <c r="CF105" s="100">
        <v>14.647629082616966</v>
      </c>
      <c r="CG105" s="100">
        <v>29265.962907068697</v>
      </c>
      <c r="CH105" s="100">
        <v>14.03376865873445</v>
      </c>
      <c r="CI105" s="100">
        <v>28039.46978015143</v>
      </c>
      <c r="CJ105" s="100">
        <v>13.470488448423266</v>
      </c>
      <c r="CK105" s="100">
        <v>26914.035919949685</v>
      </c>
      <c r="CL105" s="100">
        <v>9.6116349829502461</v>
      </c>
      <c r="CM105" s="100">
        <v>19204.04669593459</v>
      </c>
      <c r="CN105" s="100">
        <v>15.504</v>
      </c>
      <c r="CO105" s="100">
        <v>30976.991999999998</v>
      </c>
      <c r="CP105" s="100">
        <v>11.046216854934602</v>
      </c>
      <c r="CQ105" s="100">
        <v>22070.341276159335</v>
      </c>
      <c r="CR105" s="100">
        <v>12.299437716262975</v>
      </c>
      <c r="CS105" s="100">
        <v>24574.276557093424</v>
      </c>
      <c r="CT105" s="100">
        <v>14.681129476584022</v>
      </c>
      <c r="CU105" s="100">
        <v>29332.896694214876</v>
      </c>
    </row>
    <row r="107" spans="2:99">
      <c r="B107" s="104" t="s">
        <v>276</v>
      </c>
    </row>
    <row r="108" spans="2:99">
      <c r="C108" s="99" t="s">
        <v>277</v>
      </c>
      <c r="D108" s="99" t="s">
        <v>92</v>
      </c>
      <c r="E108" s="99" t="s">
        <v>93</v>
      </c>
      <c r="F108" s="99" t="s">
        <v>94</v>
      </c>
      <c r="G108" s="99" t="s">
        <v>95</v>
      </c>
      <c r="H108" s="99" t="s">
        <v>96</v>
      </c>
      <c r="I108" s="99" t="s">
        <v>97</v>
      </c>
      <c r="J108" s="99" t="s">
        <v>98</v>
      </c>
      <c r="K108" s="99" t="s">
        <v>99</v>
      </c>
      <c r="L108" s="99" t="s">
        <v>100</v>
      </c>
      <c r="M108" s="99" t="s">
        <v>101</v>
      </c>
      <c r="N108" s="99" t="s">
        <v>102</v>
      </c>
      <c r="O108" s="99" t="s">
        <v>103</v>
      </c>
    </row>
    <row r="109" spans="2:99">
      <c r="C109" s="99" t="s">
        <v>126</v>
      </c>
      <c r="D109" s="100">
        <f>SUM(D$6:D$19)+SUM(F$6:F$19)+SUM(H$6:H$19)+SUM(J$6:J$19)</f>
        <v>805</v>
      </c>
      <c r="E109" s="100">
        <f>SUM(L$6:L$19)+SUM(N$6:N$19)+SUM(P$6:P$19)+SUM(R$6:R$19)</f>
        <v>846</v>
      </c>
      <c r="F109" s="100">
        <f>SUM(T$6:T$19)+SUM(V$6:V$19)+SUM(X$6:X$19)+SUM(Z$6:Z$19)</f>
        <v>940</v>
      </c>
      <c r="G109" s="100">
        <f>SUM(AB$6:AB$19)+SUM(AD$6:AD$19)+SUM(AF$6:AF$19)+SUM(AH$6:AH$19)</f>
        <v>897</v>
      </c>
      <c r="H109" s="100">
        <f>SUM(AJ$6:AJ$19)+SUM(AL$6:AL$19)+SUM(AN$6:AN$19)+SUM(AP$6:AP$19)</f>
        <v>851</v>
      </c>
      <c r="I109" s="100">
        <f>SUM(AR$6:AR$19)+SUM(AT$6:AT$19)+SUM(AV$6:AV$19)+SUM(AX$6:AX$19)</f>
        <v>841</v>
      </c>
      <c r="J109" s="100">
        <f>SUM(AZ$6:AZ$19)+SUM(BB$6:BB$19)+SUM(BD$6:BD$19)+SUM(BF$6:BF$19)</f>
        <v>790</v>
      </c>
      <c r="K109" s="100">
        <f>SUM(BH$6:BH$19)+SUM(BJ$6:BJ$19)+SUM(BL$6:BL$19)+SUM(BN$6:BN$19)</f>
        <v>935</v>
      </c>
      <c r="L109" s="100">
        <f>SUM(BP$6:BP$19)+SUM(BR$6:BR$19)+SUM(BT$6:BT$19)+SUM(BV$6:BV$19)</f>
        <v>940</v>
      </c>
      <c r="M109" s="100">
        <f>SUM(BX$6:BX$19)+SUM(BZ$6:BZ$19)+SUM(CB$6:CB$19)+SUM(CD$6:CD$19)</f>
        <v>1010</v>
      </c>
      <c r="N109" s="100">
        <f>SUM(CF$6:CF$19)+SUM(CH$6:CH$19)+SUM(CJ$6:CJ$19)+SUM(CL$6:CL$19)</f>
        <v>1023</v>
      </c>
      <c r="O109" s="100">
        <f>SUM(CN$6:CN$19)+SUM(CP$6:CP$19)+SUM(CR$6:CR$19)+SUM(CT$6:CT$19)</f>
        <v>983</v>
      </c>
    </row>
    <row r="110" spans="2:99">
      <c r="C110" s="99" t="s">
        <v>127</v>
      </c>
      <c r="D110" s="100">
        <f>SUM(D$20:D$36)+SUM(F$20:F$36)+SUM(H$20:H$36)+SUM(J$20:J$36)</f>
        <v>607</v>
      </c>
      <c r="E110" s="100">
        <f>SUM(L$20:L$36)+SUM(N$20:N$36)+SUM(P$20:P$36)+SUM(R$20:R$36)</f>
        <v>696</v>
      </c>
      <c r="F110" s="100">
        <f>SUM(T$20:T$36)+SUM(V$20:V$36)+SUM(X$20:X$36)+SUM(Z$20:Z$36)</f>
        <v>676</v>
      </c>
      <c r="G110" s="100">
        <f>SUM(AB$20:AB$36)+SUM(AD$20:AD$36)+SUM(AF$20:AF$36)+SUM(AH$20:AH$36)</f>
        <v>739</v>
      </c>
      <c r="H110" s="100">
        <f>SUM(AJ$20:AJ$36)+SUM(AL$20:AL$36)+SUM(AN$20:AN$36)+SUM(AP$20:AP$36)</f>
        <v>639</v>
      </c>
      <c r="I110" s="100">
        <f>SUM(AR$20:AR$36)+SUM(AT$20:AT$36)+SUM(AV$20:AV$36)+SUM(AX$20:AX$36)</f>
        <v>686</v>
      </c>
      <c r="J110" s="100">
        <f>SUM(AZ$20:AZ$36)+SUM(BB$20:BB$36)+SUM(BD$20:BD$36)+SUM(BF$20:BF$36)</f>
        <v>608</v>
      </c>
      <c r="K110" s="100">
        <f>SUM(BH$20:BH$36)+SUM(BJ$20:BJ$36)+SUM(BL$20:BL$36)+SUM(BN$20:BN$36)</f>
        <v>609</v>
      </c>
      <c r="L110" s="100">
        <f>SUM(BP$20:BP$36)+SUM(BR$20:BR$36)+SUM(BT$20:BT$36)+SUM(BV$20:BV$36)</f>
        <v>713</v>
      </c>
      <c r="M110" s="100">
        <f>SUM(BX$20:BX$36)+SUM(BZ$20:BZ$36)+SUM(CB$20:CB$36)+SUM(CD$20:CD$36)</f>
        <v>732</v>
      </c>
      <c r="N110" s="100">
        <f>SUM(CF$20:CF$36)+SUM(CH$20:CH$36)+SUM(CJ$20:CJ$36)+SUM(CL$20:CL$36)</f>
        <v>780</v>
      </c>
      <c r="O110" s="100">
        <f>SUM(CN$20:CN$36)+SUM(CP$20:CP$36)+SUM(CR$20:CR$36)+SUM(CT$20:CT$36)</f>
        <v>680</v>
      </c>
    </row>
    <row r="111" spans="2:99">
      <c r="C111" s="99" t="s">
        <v>128</v>
      </c>
      <c r="D111" s="100">
        <f>SUM(D$37:D$48)+SUM(F$37:F$48)+SUM(H$37:H$48)+SUM(J$37:J$48)</f>
        <v>936</v>
      </c>
      <c r="E111" s="100">
        <f>SUM(L$37:L$48)+SUM(N$37:N$48)+SUM(P$37:P$48)+SUM(R$37:R$48)</f>
        <v>905</v>
      </c>
      <c r="F111" s="100">
        <f>SUM(T$37:T$48)+SUM(V$37:V$48)+SUM(X$37:X$48)+SUM(Z$37:Z$48)</f>
        <v>918</v>
      </c>
      <c r="G111" s="100">
        <f>SUM(AB$37:AB$48)+SUM(AD$37:AD$48)+SUM(AF$37:AF$48)+SUM(AH$37:AH$48)</f>
        <v>813</v>
      </c>
      <c r="H111" s="100">
        <f>SUM(AJ$37:AJ$48)+SUM(AL$37:AL$48)+SUM(AN$37:AN$48)+SUM(AP$37:AP$48)</f>
        <v>850</v>
      </c>
      <c r="I111" s="100">
        <f>SUM(AR$37:AR$48)+SUM(AT$37:AT$48)+SUM(AV$37:AV$48)+SUM(AX$37:AX$48)</f>
        <v>847</v>
      </c>
      <c r="J111" s="100">
        <f>SUM(AZ$37:AZ$48)+SUM(BB$37:BB$48)+SUM(BD$37:BD$48)+SUM(BF$37:BF$48)</f>
        <v>849</v>
      </c>
      <c r="K111" s="100">
        <f>SUM(BH$37:BH$48)+SUM(BJ$37:BJ$48)+SUM(BL$37:BL$48)+SUM(BN$37:BN$48)</f>
        <v>810</v>
      </c>
      <c r="L111" s="100">
        <f>SUM(BP$37:BP$48)+SUM(BR$37:BR$48)+SUM(BT$37:BT$48)+SUM(BV$37:BV$48)</f>
        <v>930</v>
      </c>
      <c r="M111" s="100">
        <f>SUM(BX$37:BX$48)+SUM(BZ$37:BZ$48)+SUM(CB$37:CB$48)+SUM(CD$37:CD$48)</f>
        <v>1046</v>
      </c>
      <c r="N111" s="100">
        <f>SUM(CF$37:CF$48)+SUM(CH$37:CH$48)+SUM(CJ$37:CJ$48)+SUM(CL$37:CL$48)</f>
        <v>851</v>
      </c>
      <c r="O111" s="100">
        <f>SUM(CN$37:CN$48)+SUM(CP$37:CP$48)+SUM(CR$37:CR$48)+SUM(CT$37:CT$48)</f>
        <v>919</v>
      </c>
    </row>
    <row r="112" spans="2:99">
      <c r="C112" s="99" t="s">
        <v>129</v>
      </c>
      <c r="D112" s="100">
        <f>SUM(D$49:D$70)+SUM(F$49:F$70)+SUM(H$49:H$70)+SUM(J$49:J$70)</f>
        <v>760.72924343340469</v>
      </c>
      <c r="E112" s="100">
        <f>SUM(L$49:L$70)+SUM(N$49:N$70)+SUM(P$49:P$70)+SUM(R$49:R$70)</f>
        <v>915.47056451433787</v>
      </c>
      <c r="F112" s="100">
        <f>SUM(T$49:T$70)+SUM(V$49:V$70)+SUM(X$49:X$70)+SUM(Z$49:Z$70)</f>
        <v>737.99524348208467</v>
      </c>
      <c r="G112" s="100">
        <f>SUM(AB$49:AB$70)+SUM(AD$49:AD$70)+SUM(AF$49:AF$70)+SUM(AH$49:AH$70)</f>
        <v>802.56416756689237</v>
      </c>
      <c r="H112" s="100">
        <f>SUM(AJ$49:AJ$70)+SUM(AL$49:AL$70)+SUM(AN$49:AN$70)+SUM(AP$49:AP$70)</f>
        <v>761.46669825207402</v>
      </c>
      <c r="I112" s="100">
        <f>SUM(AR$49:AR$70)+SUM(AT$49:AT$70)+SUM(AV$49:AV$70)+SUM(AX$49:AX$70)</f>
        <v>865.73385900073208</v>
      </c>
      <c r="J112" s="100">
        <f>SUM(AZ$49:AZ$70)+SUM(BB$49:BB$70)+SUM(BD$49:BD$70)+SUM(BF$49:BF$70)</f>
        <v>755.08040317767177</v>
      </c>
      <c r="K112" s="100">
        <f>SUM(BH$49:BH$70)+SUM(BJ$49:BJ$70)+SUM(BL$49:BL$70)+SUM(BN$49:BN$70)</f>
        <v>780.12351811950396</v>
      </c>
      <c r="L112" s="100">
        <f>SUM(BP$49:BP$70)+SUM(BR$49:BR$70)+SUM(BT$49:BT$70)+SUM(BV$49:BV$70)</f>
        <v>821.03271452266699</v>
      </c>
      <c r="M112" s="100">
        <f>SUM(BX$49:BX$70)+SUM(BZ$49:BZ$70)+SUM(CB$49:CB$70)+SUM(CD$49:CD$70)</f>
        <v>863.51502698793092</v>
      </c>
      <c r="N112" s="100">
        <f>SUM(CF$49:CF$70)+SUM(CH$49:CH$70)+SUM(CJ$49:CJ$70)+SUM(CL$49:CL$70)</f>
        <v>846.28816596115394</v>
      </c>
      <c r="O112" s="100">
        <f>SUM(CN$49:CN$70)+SUM(CP$49:CP$70)+SUM(CR$49:CR$70)+SUM(CT$49:CT$70)</f>
        <v>786.94787211898438</v>
      </c>
    </row>
    <row r="113" spans="2:15">
      <c r="C113" s="99" t="s">
        <v>130</v>
      </c>
      <c r="D113" s="100">
        <f>SUM(D$71:D$86)+SUM(F$71:F$86)+SUM(H$71:H$86)+SUM(J$71:J$86)</f>
        <v>850.30762918515438</v>
      </c>
      <c r="E113" s="100">
        <f>SUM(L$71:L$86)+SUM(N$71:N$86)+SUM(P$71:P$86)+SUM(R$71:R$86)</f>
        <v>824.79000958219285</v>
      </c>
      <c r="F113" s="100">
        <f>SUM(T$71:T$86)+SUM(V$71:V$86)+SUM(X$71:X$86)+SUM(Z$71:Z$86)</f>
        <v>856.85513712440661</v>
      </c>
      <c r="G113" s="100">
        <f>SUM(AB$71:AB$86)+SUM(AD$71:AD$86)+SUM(AF$71:AF$86)+SUM(AH$71:AH$86)</f>
        <v>964.22797277383177</v>
      </c>
      <c r="H113" s="100">
        <f>SUM(AJ$71:AJ$86)+SUM(AL$71:AL$86)+SUM(AN$71:AN$86)+SUM(AP$71:AP$86)</f>
        <v>814.07126374531185</v>
      </c>
      <c r="I113" s="100">
        <f>SUM(AR$71:AR$86)+SUM(AT$71:AT$86)+SUM(AV$71:AV$86)+SUM(AX$71:AX$86)</f>
        <v>1002.2491013218123</v>
      </c>
      <c r="J113" s="100">
        <f>SUM(AZ$71:AZ$86)+SUM(BB$71:BB$86)+SUM(BD$71:BD$86)+SUM(BF$71:BF$86)</f>
        <v>814.21164432321802</v>
      </c>
      <c r="K113" s="100">
        <f>SUM(BH$71:BH$86)+SUM(BJ$71:BJ$86)+SUM(BL$71:BL$86)+SUM(BN$71:BN$86)</f>
        <v>734.45501730431283</v>
      </c>
      <c r="L113" s="100">
        <f>SUM(BP$71:BP$86)+SUM(BR$71:BR$86)+SUM(BT$71:BT$86)+SUM(BV$71:BV$86)</f>
        <v>949.84590058784238</v>
      </c>
      <c r="M113" s="100">
        <f>SUM(BX$71:BX$86)+SUM(BZ$71:BZ$86)+SUM(CB$71:CB$86)+SUM(CD$71:CD$86)</f>
        <v>980.39009047593811</v>
      </c>
      <c r="N113" s="100">
        <f>SUM(CF$71:CF$86)+SUM(CH$71:CH$86)+SUM(CJ$71:CJ$86)+SUM(CL$71:CL$86)</f>
        <v>747.03995868753464</v>
      </c>
      <c r="O113" s="100">
        <f>SUM(CN$71:CN$86)+SUM(CP$71:CP$86)+SUM(CR$71:CR$86)+SUM(CT$71:CT$86)</f>
        <v>907.04585001498617</v>
      </c>
    </row>
    <row r="114" spans="2:15">
      <c r="C114" s="99" t="s">
        <v>131</v>
      </c>
      <c r="D114" s="100">
        <f>SUM(D$87:D$94)+SUM(F$87:F$94)+SUM(H$87:H$94)+SUM(J$87:J$94)</f>
        <v>363.82003490055934</v>
      </c>
      <c r="E114" s="100">
        <f>SUM(L$87:L$94)+SUM(N$87:N$94)+SUM(P$87:P$94)+SUM(R$87:R$94)</f>
        <v>332.66594723585911</v>
      </c>
      <c r="F114" s="100">
        <f>SUM(T$87:T$94)+SUM(V$87:V$94)+SUM(X$87:X$94)+SUM(Z$87:Z$94)</f>
        <v>304.27552247458357</v>
      </c>
      <c r="G114" s="100">
        <f>SUM(AB$87:AB$94)+SUM(AD$87:AD$94)+SUM(AF$87:AF$94)+SUM(AH$87:AH$94)</f>
        <v>252.5092304576404</v>
      </c>
      <c r="H114" s="100">
        <f>SUM(AJ$87:AJ$94)+SUM(AL$87:AL$94)+SUM(AN$87:AN$94)+SUM(AP$87:AP$94)</f>
        <v>379.19746534799492</v>
      </c>
      <c r="I114" s="100">
        <f>SUM(AR$87:AR$94)+SUM(AT$87:AT$94)+SUM(AV$87:AV$94)+SUM(AX$87:AX$94)</f>
        <v>350.57657281465083</v>
      </c>
      <c r="J114" s="100">
        <f>SUM(AZ$87:AZ$94)+SUM(BB$87:BB$94)+SUM(BD$87:BD$94)+SUM(BF$87:BF$94)</f>
        <v>307.09663756567625</v>
      </c>
      <c r="K114" s="100">
        <f>SUM(BH$87:BH$94)+SUM(BJ$87:BJ$94)+SUM(BL$87:BL$94)+SUM(BN$87:BN$94)</f>
        <v>345.82010842915184</v>
      </c>
      <c r="L114" s="100">
        <f>SUM(BP$87:BP$94)+SUM(BR$87:BR$94)+SUM(BT$87:BT$94)+SUM(BV$87:BV$94)</f>
        <v>357.52129405280175</v>
      </c>
      <c r="M114" s="100">
        <f>SUM(BX$87:BX$94)+SUM(BZ$87:BZ$94)+SUM(CB$87:CB$94)+SUM(CD$87:CD$94)</f>
        <v>373.44232422935079</v>
      </c>
      <c r="N114" s="100">
        <f>SUM(CF$87:CF$94)+SUM(CH$87:CH$94)+SUM(CJ$87:CJ$94)+SUM(CL$87:CL$94)</f>
        <v>364.64028112822831</v>
      </c>
      <c r="O114" s="100">
        <f>SUM(CN$87:CN$94)+SUM(CP$87:CP$94)+SUM(CR$87:CR$94)+SUM(CT$87:CT$94)</f>
        <v>374.27006422210434</v>
      </c>
    </row>
    <row r="115" spans="2:15">
      <c r="C115" s="99" t="s">
        <v>132</v>
      </c>
      <c r="D115" s="100">
        <f>SUM(D$95:D$105)+SUM(F$95:F$105)+SUM(H$95:H$105)+SUM(J$95:J$105)</f>
        <v>673.46900350455451</v>
      </c>
      <c r="E115" s="100">
        <f>SUM(L$95:L$105)+SUM(N$95:N$105)+SUM(P$95:P$105)+SUM(R$95:R$105)</f>
        <v>531.13805987453793</v>
      </c>
      <c r="F115" s="100">
        <f>SUM(T$95:T$105)+SUM(V$95:V$105)+SUM(X$95:X$105)+SUM(Z$95:Z$105)</f>
        <v>460.34554760209528</v>
      </c>
      <c r="G115" s="100">
        <f>SUM(AB$95:AB$105)+SUM(AD$95:AD$105)+SUM(AF$95:AF$105)+SUM(AH$95:AH$105)</f>
        <v>556.94941701663402</v>
      </c>
      <c r="H115" s="100">
        <f>SUM(AJ$95:AJ$105)+SUM(AL$95:AL$105)+SUM(AN$95:AN$105)+SUM(AP$95:AP$105)</f>
        <v>458.16315566282282</v>
      </c>
      <c r="I115" s="100">
        <f>SUM(AR$95:AR$105)+SUM(AT$95:AT$105)+SUM(AV$95:AV$105)+SUM(AX$95:AX$105)</f>
        <v>578.20580397566732</v>
      </c>
      <c r="J115" s="100">
        <f>SUM(AZ$95:AZ$105)+SUM(BB$95:BB$105)+SUM(BD$95:BD$105)+SUM(BF$95:BF$105)</f>
        <v>536.59069252799577</v>
      </c>
      <c r="K115" s="100">
        <f>SUM(BH$95:BH$105)+SUM(BJ$95:BJ$105)+SUM(BL$95:BL$105)+SUM(BN$95:BN$105)</f>
        <v>643.39476835724122</v>
      </c>
      <c r="L115" s="100">
        <f>SUM(BP$95:BP$105)+SUM(BR$95:BR$105)+SUM(BT$95:BT$105)+SUM(BV$95:BV$105)</f>
        <v>503.89840670010517</v>
      </c>
      <c r="M115" s="100">
        <f>SUM(BX$95:BX$105)+SUM(BZ$95:BZ$105)+SUM(CB$95:CB$105)+SUM(CD$95:CD$105)</f>
        <v>492.94180886463607</v>
      </c>
      <c r="N115" s="100">
        <f>SUM(CF$95:CF$105)+SUM(CH$95:CH$105)+SUM(CJ$95:CJ$105)+SUM(CL$95:CL$105)</f>
        <v>582.21253919264802</v>
      </c>
      <c r="O115" s="100">
        <f>SUM(CN$95:CN$105)+SUM(CP$95:CP$105)+SUM(CR$95:CR$105)+SUM(CT$95:CT$105)</f>
        <v>573.63027768247321</v>
      </c>
    </row>
    <row r="116" spans="2:15">
      <c r="C116" s="99" t="s">
        <v>278</v>
      </c>
      <c r="D116" s="100">
        <f t="shared" ref="D116:O116" si="0">SUM(D$109:D$115)</f>
        <v>4996.3259110236731</v>
      </c>
      <c r="E116" s="100">
        <f t="shared" si="0"/>
        <v>5051.064581206927</v>
      </c>
      <c r="F116" s="100">
        <f t="shared" si="0"/>
        <v>4893.4714506831697</v>
      </c>
      <c r="G116" s="100">
        <f t="shared" si="0"/>
        <v>5025.2507878149972</v>
      </c>
      <c r="H116" s="100">
        <f t="shared" si="0"/>
        <v>4752.8985830082029</v>
      </c>
      <c r="I116" s="100">
        <f t="shared" si="0"/>
        <v>5170.7653371128627</v>
      </c>
      <c r="J116" s="100">
        <f t="shared" si="0"/>
        <v>4659.9793775945618</v>
      </c>
      <c r="K116" s="100">
        <f t="shared" si="0"/>
        <v>4857.7934122102106</v>
      </c>
      <c r="L116" s="100">
        <f t="shared" si="0"/>
        <v>5215.2983158634161</v>
      </c>
      <c r="M116" s="100">
        <f t="shared" si="0"/>
        <v>5498.2892505578557</v>
      </c>
      <c r="N116" s="100">
        <f t="shared" si="0"/>
        <v>5194.1809449695656</v>
      </c>
      <c r="O116" s="100">
        <f t="shared" si="0"/>
        <v>5223.8940640385481</v>
      </c>
    </row>
    <row r="118" spans="2:15">
      <c r="B118" s="103" t="s">
        <v>279</v>
      </c>
    </row>
    <row r="119" spans="2:15">
      <c r="C119" s="99" t="s">
        <v>277</v>
      </c>
      <c r="D119" s="99" t="s">
        <v>92</v>
      </c>
      <c r="E119" s="99" t="s">
        <v>93</v>
      </c>
      <c r="F119" s="99" t="s">
        <v>94</v>
      </c>
      <c r="G119" s="99" t="s">
        <v>95</v>
      </c>
      <c r="H119" s="99" t="s">
        <v>96</v>
      </c>
      <c r="I119" s="99" t="s">
        <v>97</v>
      </c>
      <c r="J119" s="99" t="s">
        <v>98</v>
      </c>
      <c r="K119" s="99" t="s">
        <v>99</v>
      </c>
      <c r="L119" s="99" t="s">
        <v>100</v>
      </c>
      <c r="M119" s="99" t="s">
        <v>101</v>
      </c>
      <c r="N119" s="99" t="s">
        <v>102</v>
      </c>
      <c r="O119" s="99" t="s">
        <v>103</v>
      </c>
    </row>
    <row r="120" spans="2:15">
      <c r="C120" s="99" t="s">
        <v>126</v>
      </c>
      <c r="D120" s="100">
        <f>D109*pricing!D33*2000</f>
        <v>3254719.6104687499</v>
      </c>
      <c r="E120" s="100">
        <f>E109*pricing!E33*2000</f>
        <v>3420487.9384553572</v>
      </c>
      <c r="F120" s="100">
        <f>F109*pricing!F33*2000</f>
        <v>3800542.1538392855</v>
      </c>
      <c r="G120" s="100">
        <f>G109*pricing!G33*2000</f>
        <v>3626687.5659508929</v>
      </c>
      <c r="H120" s="100">
        <f>H109*pricing!H33*2000</f>
        <v>3440703.5882098218</v>
      </c>
      <c r="I120" s="100">
        <f>I109*pricing!I33*2000</f>
        <v>3400272.2887008931</v>
      </c>
      <c r="J120" s="100">
        <f>J109*pricing!J33*2000</f>
        <v>3194072.6612053574</v>
      </c>
      <c r="K120" s="100">
        <f>K109*pricing!K33*2000</f>
        <v>3780326.5040848213</v>
      </c>
      <c r="L120" s="100">
        <f>L109*pricing!L33*2000</f>
        <v>3800542.1538392855</v>
      </c>
      <c r="M120" s="100">
        <f>M109*pricing!M33*2000</f>
        <v>4083561.2504017861</v>
      </c>
      <c r="N120" s="100">
        <f>N109*pricing!N33*2000</f>
        <v>4136121.9397633933</v>
      </c>
      <c r="O120" s="100">
        <f>O109*pricing!O33*2000</f>
        <v>3974396.7417276786</v>
      </c>
    </row>
    <row r="121" spans="2:15">
      <c r="C121" s="99" t="s">
        <v>127</v>
      </c>
      <c r="D121" s="100">
        <f>D110*pricing!D34*2000</f>
        <v>2674900.13325</v>
      </c>
      <c r="E121" s="100">
        <f>E110*pricing!E34*2000</f>
        <v>3067101.3059999999</v>
      </c>
      <c r="F121" s="100">
        <f>F110*pricing!F34*2000</f>
        <v>2978966.2110000001</v>
      </c>
      <c r="G121" s="100">
        <f>G110*pricing!G34*2000</f>
        <v>3256591.7602500003</v>
      </c>
      <c r="H121" s="100">
        <f>H110*pricing!H34*2000</f>
        <v>2815916.2852500002</v>
      </c>
      <c r="I121" s="100">
        <f>I110*pricing!I34*2000</f>
        <v>3023033.7585</v>
      </c>
      <c r="J121" s="100">
        <f>J110*pricing!J34*2000</f>
        <v>2679306.8880000003</v>
      </c>
      <c r="K121" s="100">
        <f>K110*pricing!K34*2000</f>
        <v>2683713.6427500001</v>
      </c>
      <c r="L121" s="100">
        <f>L110*pricing!L34*2000</f>
        <v>3142016.1367500001</v>
      </c>
      <c r="M121" s="100">
        <f>M110*pricing!M34*2000</f>
        <v>3225744.477</v>
      </c>
      <c r="N121" s="100">
        <f>N110*pricing!N34*2000</f>
        <v>3437268.7050000001</v>
      </c>
      <c r="O121" s="100">
        <f>O110*pricing!O34*2000</f>
        <v>2996593.23</v>
      </c>
    </row>
    <row r="122" spans="2:15">
      <c r="C122" s="99" t="s">
        <v>128</v>
      </c>
      <c r="D122" s="100">
        <f>D111*pricing!D35*2000</f>
        <v>3880656.9603749998</v>
      </c>
      <c r="E122" s="100">
        <f>E111*pricing!E35*2000</f>
        <v>3752130.9285677085</v>
      </c>
      <c r="F122" s="100">
        <f>F111*pricing!F35*2000</f>
        <v>3806028.9419062501</v>
      </c>
      <c r="G122" s="100">
        <f>G111*pricing!G35*2000</f>
        <v>3370698.8341718754</v>
      </c>
      <c r="H122" s="100">
        <f>H111*pricing!H35*2000</f>
        <v>3524100.8721354166</v>
      </c>
      <c r="I122" s="100">
        <f>I111*pricing!I35*2000</f>
        <v>3511662.8690572917</v>
      </c>
      <c r="J122" s="100">
        <f>J111*pricing!J35*2000</f>
        <v>3519954.8711093748</v>
      </c>
      <c r="K122" s="100">
        <f>K111*pricing!K35*2000</f>
        <v>3358260.83109375</v>
      </c>
      <c r="L122" s="100">
        <f>L111*pricing!L35*2000</f>
        <v>3855780.9542187504</v>
      </c>
      <c r="M122" s="100">
        <f>M111*pricing!M35*2000</f>
        <v>4336717.0732395835</v>
      </c>
      <c r="N122" s="100">
        <f>N111*pricing!N35*2000</f>
        <v>3528246.8731614579</v>
      </c>
      <c r="O122" s="100">
        <f>O111*pricing!O35*2000</f>
        <v>3810174.9429322919</v>
      </c>
    </row>
    <row r="123" spans="2:15">
      <c r="C123" s="99" t="s">
        <v>129</v>
      </c>
      <c r="D123" s="100">
        <f>D112*pricing!D36*2000</f>
        <v>3690642.7775294185</v>
      </c>
      <c r="E123" s="100">
        <f>E112*pricing!E36*2000</f>
        <v>4441363.1474407678</v>
      </c>
      <c r="F123" s="100">
        <f>F112*pricing!F36*2000</f>
        <v>3580349.8271151381</v>
      </c>
      <c r="G123" s="100">
        <f>G112*pricing!G36*2000</f>
        <v>3893602.9791182289</v>
      </c>
      <c r="H123" s="100">
        <f>H112*pricing!H36*2000</f>
        <v>3694220.505510523</v>
      </c>
      <c r="I123" s="100">
        <f>I112*pricing!I36*2000</f>
        <v>4200067.8185620829</v>
      </c>
      <c r="J123" s="100">
        <f>J112*pricing!J36*2000</f>
        <v>3663237.6900147782</v>
      </c>
      <c r="K123" s="100">
        <f>K112*pricing!K36*2000</f>
        <v>3784733.2051204797</v>
      </c>
      <c r="L123" s="100">
        <f>L112*pricing!L36*2000</f>
        <v>3983202.28139582</v>
      </c>
      <c r="M123" s="100">
        <f>M112*pricing!M36*2000</f>
        <v>4189303.2575657992</v>
      </c>
      <c r="N123" s="100">
        <f>N112*pricing!N36*2000</f>
        <v>4105727.9372047344</v>
      </c>
      <c r="O123" s="100">
        <f>O112*pricing!O36*2000</f>
        <v>3817841.2432521717</v>
      </c>
    </row>
    <row r="124" spans="2:15">
      <c r="C124" s="99" t="s">
        <v>130</v>
      </c>
      <c r="D124" s="100">
        <f>D113*pricing!D37*2000</f>
        <v>3379421.7070927657</v>
      </c>
      <c r="E124" s="100">
        <f>E113*pricing!E37*2000</f>
        <v>3278005.7081769113</v>
      </c>
      <c r="F124" s="100">
        <f>F113*pricing!F37*2000</f>
        <v>3405443.8074454051</v>
      </c>
      <c r="G124" s="100">
        <f>G113*pricing!G37*2000</f>
        <v>3832181.2364550643</v>
      </c>
      <c r="H124" s="100">
        <f>H113*pricing!H37*2000</f>
        <v>3235405.6407299354</v>
      </c>
      <c r="I124" s="100">
        <f>I113*pricing!I37*2000</f>
        <v>3983290.5793952667</v>
      </c>
      <c r="J124" s="100">
        <f>J113*pricing!J37*2000</f>
        <v>3235963.562540757</v>
      </c>
      <c r="K124" s="100">
        <f>K113*pricing!K37*2000</f>
        <v>2918982.6636506929</v>
      </c>
      <c r="L124" s="100">
        <f>L113*pricing!L37*2000</f>
        <v>3775021.8211210119</v>
      </c>
      <c r="M124" s="100">
        <f>M113*pricing!M37*2000</f>
        <v>3896415.1789958682</v>
      </c>
      <c r="N124" s="100">
        <f>N113*pricing!N37*2000</f>
        <v>2968999.648837226</v>
      </c>
      <c r="O124" s="100">
        <f>O113*pricing!O37*2000</f>
        <v>3604919.3605454369</v>
      </c>
    </row>
    <row r="125" spans="2:15">
      <c r="C125" s="99" t="s">
        <v>131</v>
      </c>
      <c r="D125" s="100">
        <f>D114*pricing!D38*2000</f>
        <v>1591449.744394883</v>
      </c>
      <c r="E125" s="100">
        <f>E114*pricing!E38*2000</f>
        <v>1455173.1238278097</v>
      </c>
      <c r="F125" s="100">
        <f>F114*pricing!F38*2000</f>
        <v>1330985.5313497223</v>
      </c>
      <c r="G125" s="100">
        <f>G114*pricing!G38*2000</f>
        <v>1104545.4117967892</v>
      </c>
      <c r="H125" s="100">
        <f>H114*pricing!H38*2000</f>
        <v>1658714.8903666004</v>
      </c>
      <c r="I125" s="100">
        <f>I114*pricing!I38*2000</f>
        <v>1533519.1679292878</v>
      </c>
      <c r="J125" s="100">
        <f>J114*pricing!J38*2000</f>
        <v>1343325.8712429204</v>
      </c>
      <c r="K125" s="100">
        <f>K114*pricing!K38*2000</f>
        <v>1512713.073419966</v>
      </c>
      <c r="L125" s="100">
        <f>L114*pricing!L38*2000</f>
        <v>1563897.3048627577</v>
      </c>
      <c r="M125" s="100">
        <f>M114*pricing!M38*2000</f>
        <v>1633540.3068263454</v>
      </c>
      <c r="N125" s="100">
        <f>N114*pricing!N38*2000</f>
        <v>1595037.7289040964</v>
      </c>
      <c r="O125" s="100">
        <f>O114*pricing!O38*2000</f>
        <v>1637161.0711425631</v>
      </c>
    </row>
    <row r="126" spans="2:15">
      <c r="C126" s="99" t="s">
        <v>132</v>
      </c>
      <c r="D126" s="100">
        <f>D115*pricing!D39*2000</f>
        <v>3009711.4160121479</v>
      </c>
      <c r="E126" s="100">
        <f>E115*pricing!E39*2000</f>
        <v>2373638.9855574542</v>
      </c>
      <c r="F126" s="100">
        <f>F115*pricing!F39*2000</f>
        <v>2057269.5145857888</v>
      </c>
      <c r="G126" s="100">
        <f>G115*pricing!G39*2000</f>
        <v>2488989.1142925294</v>
      </c>
      <c r="H126" s="100">
        <f>H115*pricing!H39*2000</f>
        <v>2047516.4748769659</v>
      </c>
      <c r="I126" s="100">
        <f>I115*pricing!I39*2000</f>
        <v>2583983.2271037535</v>
      </c>
      <c r="J126" s="100">
        <f>J115*pricing!J39*2000</f>
        <v>2398006.6263234508</v>
      </c>
      <c r="K126" s="100">
        <f>K115*pricing!K39*2000</f>
        <v>2875310.6219448815</v>
      </c>
      <c r="L126" s="100">
        <f>L115*pricing!L39*2000</f>
        <v>2251905.8475797875</v>
      </c>
      <c r="M126" s="100">
        <f>M115*pricing!M39*2000</f>
        <v>2202941.162621065</v>
      </c>
      <c r="N126" s="100">
        <f>N115*pricing!N39*2000</f>
        <v>2601889.1985155521</v>
      </c>
      <c r="O126" s="100">
        <f>O115*pricing!O39*2000</f>
        <v>2563535.3465818153</v>
      </c>
    </row>
    <row r="127" spans="2:15">
      <c r="C127" s="99" t="s">
        <v>278</v>
      </c>
      <c r="D127" s="100">
        <f>SUM(D$120:D$126)</f>
        <v>21481502.349122968</v>
      </c>
      <c r="E127" s="100">
        <f t="shared" ref="E127:O127" si="1">SUM(E$120:E$126)</f>
        <v>21787901.13802601</v>
      </c>
      <c r="F127" s="100">
        <f t="shared" si="1"/>
        <v>20959585.987241589</v>
      </c>
      <c r="G127" s="100">
        <f t="shared" si="1"/>
        <v>21573296.902035378</v>
      </c>
      <c r="H127" s="100">
        <f t="shared" si="1"/>
        <v>20416578.257079266</v>
      </c>
      <c r="I127" s="100">
        <f t="shared" si="1"/>
        <v>22235829.709248576</v>
      </c>
      <c r="J127" s="100">
        <f t="shared" si="1"/>
        <v>20033868.170436639</v>
      </c>
      <c r="K127" s="100">
        <f t="shared" si="1"/>
        <v>20914040.542064592</v>
      </c>
      <c r="L127" s="100">
        <f t="shared" si="1"/>
        <v>22372366.499767412</v>
      </c>
      <c r="M127" s="100">
        <f t="shared" si="1"/>
        <v>23568222.706650451</v>
      </c>
      <c r="N127" s="100">
        <f t="shared" si="1"/>
        <v>22373292.031386461</v>
      </c>
      <c r="O127" s="100">
        <f t="shared" si="1"/>
        <v>22404621.936181955</v>
      </c>
    </row>
    <row r="129" spans="2:15">
      <c r="B129" s="103" t="s">
        <v>280</v>
      </c>
    </row>
    <row r="130" spans="2:15">
      <c r="C130" s="105" t="s">
        <v>277</v>
      </c>
      <c r="D130" s="105" t="s">
        <v>92</v>
      </c>
      <c r="E130" s="105" t="s">
        <v>93</v>
      </c>
      <c r="F130" s="105" t="s">
        <v>94</v>
      </c>
      <c r="G130" s="105" t="s">
        <v>95</v>
      </c>
      <c r="H130" s="105" t="s">
        <v>96</v>
      </c>
      <c r="I130" s="105" t="s">
        <v>97</v>
      </c>
      <c r="J130" s="105" t="s">
        <v>98</v>
      </c>
      <c r="K130" s="105" t="s">
        <v>99</v>
      </c>
      <c r="L130" s="105" t="s">
        <v>100</v>
      </c>
      <c r="M130" s="105" t="s">
        <v>101</v>
      </c>
      <c r="N130" s="105" t="s">
        <v>102</v>
      </c>
      <c r="O130" s="105" t="s">
        <v>103</v>
      </c>
    </row>
    <row r="131" spans="2:15">
      <c r="C131" s="105" t="s">
        <v>126</v>
      </c>
      <c r="D131" s="106">
        <f>SUM(E$6:E$19)+SUM(G$6:G$19)+SUM(I$6:I$19)+SUM(K$6:K$19)</f>
        <v>406144.8</v>
      </c>
      <c r="E131" s="106">
        <f>SUM(M$6:M$19)+SUM(O$6:O$19)+SUM(Q$6:Q$19)+SUM(S$6:S$19)</f>
        <v>427895.99999999994</v>
      </c>
      <c r="F131" s="106">
        <f>SUM(U$6:U$19)+SUM(W$6:W$19)+SUM(Y$6:Y$19)+SUM(AA$6:AA$19)</f>
        <v>472273.2</v>
      </c>
      <c r="G131" s="106">
        <f>SUM(AC$6:AC$19)+SUM(AE$6:AE$19)+SUM(AG$6:AG$19)+SUM(AI$6:AI$19)</f>
        <v>453350.40000000002</v>
      </c>
      <c r="H131" s="106">
        <f>SUM(AK$6:AK$19)+SUM(AM$6:AM$19)+SUM(AO$6:AO$19)+SUM(AQ$6:AQ$19)</f>
        <v>428420.4</v>
      </c>
      <c r="I131" s="106">
        <f>SUM(AS$6:AS$19)+SUM(AU$6:AU$19)+SUM(AW$6:AW$19)+SUM(AY$6:AY$19)</f>
        <v>423476.39999999997</v>
      </c>
      <c r="J131" s="106">
        <f>SUM(BA$6:BA$19)+SUM(BC$6:BC$19)+SUM(BE$6:BE$19)+SUM(BG$6:BG$19)</f>
        <v>398078.39999999997</v>
      </c>
      <c r="K131" s="106">
        <f>SUM(BI$6:BI$19)+SUM(BK$6:BK$19)+SUM(BM$6:BM$19)+SUM(BO$6:BO$19)</f>
        <v>468812.39999999991</v>
      </c>
      <c r="L131" s="106">
        <f>SUM(BQ$6:BQ$19)+SUM(BS$6:BS$19)+SUM(BU$6:BU$19)+SUM(BW$6:BW$19)</f>
        <v>471303.59999999992</v>
      </c>
      <c r="M131" s="106">
        <f>SUM(BY$6:BY$19)+SUM(CA$6:CA$19)+SUM(CC$6:CC$19)+SUM(CE$6:CE$19)</f>
        <v>508038</v>
      </c>
      <c r="N131" s="106">
        <f>SUM(CG$6:CG$19)+SUM(CI$6:CI$19)+SUM(CK$6:CK$19)+SUM(CM$6:CM$19)</f>
        <v>514916.39999999997</v>
      </c>
      <c r="O131" s="106">
        <f>SUM(CO$6:CO$19)+SUM(CQ$6:CQ$19)+SUM(CS$6:CS$19)+SUM(CU$6:CU$19)</f>
        <v>495384</v>
      </c>
    </row>
    <row r="132" spans="2:15">
      <c r="C132" s="105" t="s">
        <v>127</v>
      </c>
      <c r="D132" s="106">
        <f>SUM(E$20:E$36)+SUM(G$20:G$36)+SUM(I$20:I$36)+SUM(K$20:K$36)</f>
        <v>258205.19999999998</v>
      </c>
      <c r="E132" s="106">
        <f>SUM(M$20:M$36)+SUM(O$20:O$36)+SUM(Q$20:Q$36)+SUM(S$20:S$36)</f>
        <v>296901.59999999998</v>
      </c>
      <c r="F132" s="106">
        <f>SUM(U$20:U$36)+SUM(W$20:W$36)+SUM(Y$20:Y$36)+SUM(AA$20:AA$36)</f>
        <v>289609.19999999995</v>
      </c>
      <c r="G132" s="106">
        <f>SUM(AC$20:AC$36)+SUM(AE$20:AE$36)+SUM(AG$20:AG$36)+SUM(AI$20:AI$36)</f>
        <v>313255.19999999995</v>
      </c>
      <c r="H132" s="106">
        <f>SUM(AK$20:AK$36)+SUM(AM$20:AM$36)+SUM(AO$20:AO$36)+SUM(AQ$20:AQ$36)</f>
        <v>272855.99999999994</v>
      </c>
      <c r="I132" s="106">
        <f>SUM(AS$20:AS$36)+SUM(AU$20:AU$36)+SUM(AW$20:AW$36)+SUM(AY$20:AY$36)</f>
        <v>293483.99999999994</v>
      </c>
      <c r="J132" s="106">
        <f>SUM(BA$20:BA$36)+SUM(BC$20:BC$36)+SUM(BE$20:BE$36)+SUM(BG$20:BG$36)</f>
        <v>259476</v>
      </c>
      <c r="K132" s="106">
        <f>SUM(BI$20:BI$36)+SUM(BK$20:BK$36)+SUM(BM$20:BM$36)+SUM(BO$20:BO$36)</f>
        <v>258370.8</v>
      </c>
      <c r="L132" s="106">
        <f>SUM(BQ$20:BQ$36)+SUM(BS$20:BS$36)+SUM(BU$20:BU$36)+SUM(BW$20:BW$36)</f>
        <v>304758</v>
      </c>
      <c r="M132" s="106">
        <f>SUM(BY$20:BY$36)+SUM(CA$20:CA$36)+SUM(CC$20:CC$36)+SUM(CE$20:CE$36)</f>
        <v>312393.59999999998</v>
      </c>
      <c r="N132" s="106">
        <f>SUM(CG$20:CG$36)+SUM(CI$20:CI$36)+SUM(CK$20:CK$36)+SUM(CM$20:CM$36)</f>
        <v>334981.2</v>
      </c>
      <c r="O132" s="106">
        <f>SUM(CO$20:CO$36)+SUM(CQ$20:CQ$36)+SUM(CS$20:CS$36)+SUM(CU$20:CU$36)</f>
        <v>290837.99999999994</v>
      </c>
    </row>
    <row r="133" spans="2:15">
      <c r="C133" s="105" t="s">
        <v>128</v>
      </c>
      <c r="D133" s="106">
        <f>SUM(E$37:E$48)+SUM(G$37:G$48)+SUM(I$37:I$48)+SUM(K$37:K$48)</f>
        <v>978656.4</v>
      </c>
      <c r="E133" s="106">
        <f>SUM(M$37:M$48)+SUM(O$37:O$48)+SUM(Q$37:Q$48)+SUM(S$37:S$48)</f>
        <v>950198.4</v>
      </c>
      <c r="F133" s="106">
        <f>SUM(U$37:U$48)+SUM(W$37:W$48)+SUM(Y$37:Y$48)+SUM(AA$37:AA$48)</f>
        <v>955335.6</v>
      </c>
      <c r="G133" s="106">
        <f>SUM(AC$37:AC$48)+SUM(AE$37:AE$48)+SUM(AG$37:AG$48)+SUM(AI$37:AI$48)</f>
        <v>846364.8</v>
      </c>
      <c r="H133" s="106">
        <f>SUM(AK$37:AK$48)+SUM(AM$37:AM$48)+SUM(AO$37:AO$48)+SUM(AQ$37:AQ$48)</f>
        <v>891644.39999999991</v>
      </c>
      <c r="I133" s="106">
        <f>SUM(AS$37:AS$48)+SUM(AU$37:AU$48)+SUM(AW$37:AW$48)+SUM(AY$37:AY$48)</f>
        <v>889304.4</v>
      </c>
      <c r="J133" s="106">
        <f>SUM(BA$37:BA$48)+SUM(BC$37:BC$48)+SUM(BE$37:BE$48)+SUM(BG$37:BG$48)</f>
        <v>890754</v>
      </c>
      <c r="K133" s="106">
        <f>SUM(BI$37:BI$48)+SUM(BK$37:BK$48)+SUM(BM$37:BM$48)+SUM(BO$37:BO$48)</f>
        <v>851899.2</v>
      </c>
      <c r="L133" s="106">
        <f>SUM(BQ$37:BQ$48)+SUM(BS$37:BS$48)+SUM(BU$37:BU$48)+SUM(BW$37:BW$48)</f>
        <v>974186.4</v>
      </c>
      <c r="M133" s="106">
        <f>SUM(BY$37:BY$48)+SUM(CA$37:CA$48)+SUM(CC$37:CC$48)+SUM(CE$37:CE$48)</f>
        <v>1095506.3999999999</v>
      </c>
      <c r="N133" s="106">
        <f>SUM(CG$37:CG$48)+SUM(CI$37:CI$48)+SUM(CK$37:CK$48)+SUM(CM$37:CM$48)</f>
        <v>891358.8</v>
      </c>
      <c r="O133" s="106">
        <f>SUM(CO$37:CO$48)+SUM(CQ$37:CQ$48)+SUM(CS$37:CS$48)+SUM(CU$37:CU$48)</f>
        <v>962840.39999999991</v>
      </c>
    </row>
    <row r="134" spans="2:15">
      <c r="C134" s="105" t="s">
        <v>129</v>
      </c>
      <c r="D134" s="106">
        <f>SUM(E$49:E$70)+SUM(G$49:G$70)+SUM(I$49:I$70)+SUM(K$49:K$70)</f>
        <v>643311.07572016085</v>
      </c>
      <c r="E134" s="106">
        <f>SUM(M$49:M$70)+SUM(O$49:O$70)+SUM(Q$49:Q$70)+SUM(S$49:S$70)</f>
        <v>770778.04658688279</v>
      </c>
      <c r="F134" s="106">
        <f>SUM(U$49:U$70)+SUM(W$49:W$70)+SUM(Y$49:Y$70)+SUM(AA$49:AA$70)</f>
        <v>626542.1872164926</v>
      </c>
      <c r="G134" s="106">
        <f>SUM(AC$49:AC$70)+SUM(AE$49:AE$70)+SUM(AG$49:AG$70)+SUM(AI$49:AI$70)</f>
        <v>678255.4147824971</v>
      </c>
      <c r="H134" s="106">
        <f>SUM(AK$49:AK$70)+SUM(AM$49:AM$70)+SUM(AO$49:AO$70)+SUM(AQ$49:AQ$70)</f>
        <v>649070.86845420999</v>
      </c>
      <c r="I134" s="106">
        <f>SUM(AS$49:AS$70)+SUM(AU$49:AU$70)+SUM(AW$49:AW$70)+SUM(AY$49:AY$70)</f>
        <v>734511.32692376466</v>
      </c>
      <c r="J134" s="106">
        <f>SUM(BA$49:BA$70)+SUM(BC$49:BC$70)+SUM(BE$49:BE$70)+SUM(BG$49:BG$70)</f>
        <v>639249.62828071881</v>
      </c>
      <c r="K134" s="106">
        <f>SUM(BI$49:BI$70)+SUM(BK$49:BK$70)+SUM(BM$49:BM$70)+SUM(BO$49:BO$70)</f>
        <v>661878.41843628895</v>
      </c>
      <c r="L134" s="106">
        <f>SUM(BQ$49:BQ$70)+SUM(BS$49:BS$70)+SUM(BU$49:BU$70)+SUM(BW$49:BW$70)</f>
        <v>693232.34782713489</v>
      </c>
      <c r="M134" s="106">
        <f>SUM(BY$49:BY$70)+SUM(CA$49:CA$70)+SUM(CC$49:CC$70)+SUM(CE$49:CE$70)</f>
        <v>733633.17382057174</v>
      </c>
      <c r="N134" s="106">
        <f>SUM(CG$49:CG$70)+SUM(CI$49:CI$70)+SUM(CK$49:CK$70)+SUM(CM$49:CM$70)</f>
        <v>715532.98390495428</v>
      </c>
      <c r="O134" s="106">
        <f>SUM(CO$49:CO$70)+SUM(CQ$49:CQ$70)+SUM(CS$49:CS$70)+SUM(CU$49:CU$70)</f>
        <v>664531.53177234123</v>
      </c>
    </row>
    <row r="135" spans="2:15">
      <c r="C135" s="105" t="s">
        <v>130</v>
      </c>
      <c r="D135" s="106">
        <f>SUM(E$71:E$86)+SUM(G$71:G$86)+SUM(I$71:I$86)+SUM(K$71:K$86)</f>
        <v>474046.35919993737</v>
      </c>
      <c r="E135" s="106">
        <f>SUM(M$71:M$86)+SUM(O$71:O$86)+SUM(Q$71:Q$86)+SUM(S$71:S$86)</f>
        <v>459115.54409532237</v>
      </c>
      <c r="F135" s="106">
        <f>SUM(U$71:U$86)+SUM(W$71:W$86)+SUM(Y$71:Y$86)+SUM(AA$71:AA$86)</f>
        <v>476223.31028809573</v>
      </c>
      <c r="G135" s="106">
        <f>SUM(AC$71:AC$86)+SUM(AE$71:AE$86)+SUM(AG$71:AG$86)+SUM(AI$71:AI$86)</f>
        <v>538952.79712661495</v>
      </c>
      <c r="H135" s="106">
        <f>SUM(AK$71:AK$86)+SUM(AM$71:AM$86)+SUM(AO$71:AO$86)+SUM(AQ$71:AQ$86)</f>
        <v>452368.46151502011</v>
      </c>
      <c r="I135" s="106">
        <f>SUM(AS$71:AS$86)+SUM(AU$71:AU$86)+SUM(AW$71:AW$86)+SUM(AY$71:AY$86)</f>
        <v>556397.33593269298</v>
      </c>
      <c r="J135" s="106">
        <f>SUM(BA$71:BA$86)+SUM(BC$71:BC$86)+SUM(BE$71:BE$86)+SUM(BG$71:BG$86)</f>
        <v>454779.18974866148</v>
      </c>
      <c r="K135" s="106">
        <f>SUM(BI$71:BI$86)+SUM(BK$71:BK$86)+SUM(BM$71:BM$86)+SUM(BO$71:BO$86)</f>
        <v>406221.89049039717</v>
      </c>
      <c r="L135" s="106">
        <f>SUM(BQ$71:BQ$86)+SUM(BS$71:BS$86)+SUM(BU$71:BU$86)+SUM(BW$71:BW$86)</f>
        <v>529769.64696244104</v>
      </c>
      <c r="M135" s="106">
        <f>SUM(BY$71:BY$86)+SUM(CA$71:CA$86)+SUM(CC$71:CC$86)+SUM(CE$71:CE$86)</f>
        <v>544105.79823441815</v>
      </c>
      <c r="N135" s="106">
        <f>SUM(CG$71:CG$86)+SUM(CI$71:CI$86)+SUM(CK$71:CK$86)+SUM(CM$71:CM$86)</f>
        <v>416018.16872086277</v>
      </c>
      <c r="O135" s="106">
        <f>SUM(CO$71:CO$86)+SUM(CQ$71:CQ$86)+SUM(CS$71:CS$86)+SUM(CU$71:CU$86)</f>
        <v>504540.2122686918</v>
      </c>
    </row>
    <row r="136" spans="2:15">
      <c r="C136" s="105" t="s">
        <v>131</v>
      </c>
      <c r="D136" s="106">
        <f>SUM(E$87:E$94)+SUM(G$87:G$94)+SUM(I$87:I$94)+SUM(K$87:K$94)</f>
        <v>740172.95441167918</v>
      </c>
      <c r="E136" s="106">
        <f>SUM(M$87:M$94)+SUM(O$87:O$94)+SUM(Q$87:Q$94)+SUM(S$87:S$94)</f>
        <v>676223.8697151849</v>
      </c>
      <c r="F136" s="106">
        <f>SUM(U$87:U$94)+SUM(W$87:W$94)+SUM(Y$87:Y$94)+SUM(AA$87:AA$94)</f>
        <v>616178.02178124478</v>
      </c>
      <c r="G136" s="106">
        <f>SUM(AC$87:AC$94)+SUM(AE$87:AE$94)+SUM(AG$87:AG$94)+SUM(AI$87:AI$94)</f>
        <v>511431.82800904388</v>
      </c>
      <c r="H136" s="106">
        <f>SUM(AK$87:AK$94)+SUM(AM$87:AM$94)+SUM(AO$87:AO$94)+SUM(AQ$87:AQ$94)</f>
        <v>769792.06628626469</v>
      </c>
      <c r="I136" s="106">
        <f>SUM(AS$87:AS$94)+SUM(AU$87:AU$94)+SUM(AW$87:AW$94)+SUM(AY$87:AY$94)</f>
        <v>711776.45883361145</v>
      </c>
      <c r="J136" s="106">
        <f>SUM(BA$87:BA$94)+SUM(BC$87:BC$94)+SUM(BE$87:BE$94)+SUM(BG$87:BG$94)</f>
        <v>623635.82686874934</v>
      </c>
      <c r="K136" s="106">
        <f>SUM(BI$87:BI$94)+SUM(BK$87:BK$94)+SUM(BM$87:BM$94)+SUM(BO$87:BO$94)</f>
        <v>701163.04439632967</v>
      </c>
      <c r="L136" s="106">
        <f>SUM(BQ$87:BQ$94)+SUM(BS$87:BS$94)+SUM(BU$87:BU$94)+SUM(BW$87:BW$94)</f>
        <v>724652.71203762293</v>
      </c>
      <c r="M136" s="106">
        <f>SUM(BY$87:BY$94)+SUM(CA$87:CA$94)+SUM(CC$87:CC$94)+SUM(CE$87:CE$94)</f>
        <v>759230.4030429353</v>
      </c>
      <c r="N136" s="106">
        <f>SUM(CG$87:CG$94)+SUM(CI$87:CI$94)+SUM(CK$87:CK$94)+SUM(CM$87:CM$94)</f>
        <v>741943.2101794444</v>
      </c>
      <c r="O136" s="106">
        <f>SUM(CO$87:CO$94)+SUM(CQ$87:CQ$94)+SUM(CS$87:CS$94)+SUM(CU$87:CU$94)</f>
        <v>759306.76650456502</v>
      </c>
    </row>
    <row r="137" spans="2:15">
      <c r="C137" s="105" t="s">
        <v>132</v>
      </c>
      <c r="D137" s="106">
        <f>SUM(E$95:E$105)+SUM(G$95:G$105)+SUM(I$95:I$105)+SUM(K$95:K$105)</f>
        <v>1264536.7673863596</v>
      </c>
      <c r="E137" s="106">
        <f>SUM(M$95:M$105)+SUM(O$95:O$105)+SUM(Q$95:Q$105)+SUM(S$95:S$105)</f>
        <v>1004655.3268908717</v>
      </c>
      <c r="F137" s="106">
        <f>SUM(U$95:U$105)+SUM(W$95:W$105)+SUM(Y$95:Y$105)+SUM(AA$95:AA$105)</f>
        <v>867381.10839806031</v>
      </c>
      <c r="G137" s="106">
        <f>SUM(AC$95:AC$105)+SUM(AE$95:AE$105)+SUM(AG$95:AG$105)+SUM(AI$95:AI$105)</f>
        <v>1046157.3917003627</v>
      </c>
      <c r="H137" s="106">
        <f>SUM(AK$95:AK$105)+SUM(AM$95:AM$105)+SUM(AO$95:AO$105)+SUM(AQ$95:AQ$105)</f>
        <v>858045.82156942994</v>
      </c>
      <c r="I137" s="106">
        <f>SUM(AS$95:AS$105)+SUM(AU$95:AU$105)+SUM(AW$95:AW$105)+SUM(AY$95:AY$105)</f>
        <v>1094548.4836187176</v>
      </c>
      <c r="J137" s="106">
        <f>SUM(BA$95:BA$105)+SUM(BC$95:BC$105)+SUM(BE$95:BE$105)+SUM(BG$95:BG$105)</f>
        <v>1011928.8897102552</v>
      </c>
      <c r="K137" s="106">
        <f>SUM(BI$95:BI$105)+SUM(BK$95:BK$105)+SUM(BM$95:BM$105)+SUM(BO$95:BO$105)</f>
        <v>1208033.2307863908</v>
      </c>
      <c r="L137" s="106">
        <f>SUM(BQ$95:BQ$105)+SUM(BS$95:BS$105)+SUM(BU$95:BU$105)+SUM(BW$95:BW$105)</f>
        <v>955528.89150915202</v>
      </c>
      <c r="M137" s="106">
        <f>SUM(BY$95:BY$105)+SUM(CA$95:CA$105)+SUM(CC$95:CC$105)+SUM(CE$95:CE$105)</f>
        <v>921736.58695595711</v>
      </c>
      <c r="N137" s="106">
        <f>SUM(CG$95:CG$105)+SUM(CI$95:CI$105)+SUM(CK$95:CK$105)+SUM(CM$95:CM$105)</f>
        <v>1094490.3218640001</v>
      </c>
      <c r="O137" s="106">
        <f>SUM(CO$95:CO$105)+SUM(CQ$95:CQ$105)+SUM(CS$95:CS$105)+SUM(CU$95:CU$105)</f>
        <v>1080906.2853679475</v>
      </c>
    </row>
    <row r="138" spans="2:15">
      <c r="C138" s="105" t="s">
        <v>278</v>
      </c>
      <c r="D138" s="100">
        <f t="shared" ref="D138:O138" si="2">SUM(D$131:D$137)</f>
        <v>4765073.5567181371</v>
      </c>
      <c r="E138" s="100">
        <f t="shared" si="2"/>
        <v>4585768.7872882616</v>
      </c>
      <c r="F138" s="100">
        <f t="shared" si="2"/>
        <v>4303542.6276838928</v>
      </c>
      <c r="G138" s="100">
        <f t="shared" si="2"/>
        <v>4387767.8316185186</v>
      </c>
      <c r="H138" s="100">
        <f t="shared" si="2"/>
        <v>4322198.0178249246</v>
      </c>
      <c r="I138" s="100">
        <f t="shared" si="2"/>
        <v>4703498.4053087868</v>
      </c>
      <c r="J138" s="100">
        <f t="shared" si="2"/>
        <v>4277901.934608385</v>
      </c>
      <c r="K138" s="100">
        <f t="shared" si="2"/>
        <v>4556378.9841094064</v>
      </c>
      <c r="L138" s="100">
        <f t="shared" si="2"/>
        <v>4653431.5983363502</v>
      </c>
      <c r="M138" s="100">
        <f t="shared" si="2"/>
        <v>4874643.962053882</v>
      </c>
      <c r="N138" s="100">
        <f t="shared" si="2"/>
        <v>4709241.0846692622</v>
      </c>
      <c r="O138" s="100">
        <f t="shared" si="2"/>
        <v>4758347.1959135458</v>
      </c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/>
  </sheetViews>
  <sheetFormatPr baseColWidth="10" defaultColWidth="8.83203125" defaultRowHeight="12" x14ac:dyDescent="0"/>
  <cols>
    <col min="1" max="2" width="8.83203125" style="100"/>
    <col min="3" max="3" width="14.5" style="100" bestFit="1" customWidth="1"/>
    <col min="4" max="4" width="16.83203125" style="100" bestFit="1" customWidth="1"/>
    <col min="5" max="5" width="22.83203125" style="100" bestFit="1" customWidth="1"/>
    <col min="6" max="16384" width="8.83203125" style="100"/>
  </cols>
  <sheetData>
    <row r="1" spans="1:5">
      <c r="A1" s="99" t="s">
        <v>167</v>
      </c>
      <c r="B1" s="99" t="s">
        <v>168</v>
      </c>
      <c r="C1" s="99" t="s">
        <v>169</v>
      </c>
      <c r="D1" s="99" t="s">
        <v>170</v>
      </c>
      <c r="E1" s="99" t="s">
        <v>171</v>
      </c>
    </row>
    <row r="2" spans="1:5">
      <c r="A2" s="99" t="s">
        <v>126</v>
      </c>
      <c r="B2" s="99" t="s">
        <v>172</v>
      </c>
      <c r="C2" s="100" t="s">
        <v>59</v>
      </c>
      <c r="D2" s="100">
        <v>482</v>
      </c>
      <c r="E2" s="100">
        <v>578.4</v>
      </c>
    </row>
    <row r="3" spans="1:5">
      <c r="B3" s="99" t="s">
        <v>173</v>
      </c>
      <c r="C3" s="100" t="s">
        <v>59</v>
      </c>
      <c r="D3" s="100">
        <v>657</v>
      </c>
      <c r="E3" s="100">
        <v>788.4</v>
      </c>
    </row>
    <row r="4" spans="1:5">
      <c r="B4" s="99" t="s">
        <v>174</v>
      </c>
      <c r="C4" s="100" t="s">
        <v>59</v>
      </c>
      <c r="D4" s="100">
        <v>258</v>
      </c>
      <c r="E4" s="100">
        <v>309.59999999999997</v>
      </c>
    </row>
    <row r="5" spans="1:5">
      <c r="B5" s="99" t="s">
        <v>175</v>
      </c>
      <c r="C5" s="100" t="s">
        <v>59</v>
      </c>
      <c r="D5" s="100">
        <v>585</v>
      </c>
      <c r="E5" s="100">
        <v>702</v>
      </c>
    </row>
    <row r="6" spans="1:5">
      <c r="B6" s="99" t="s">
        <v>176</v>
      </c>
      <c r="C6" s="100" t="s">
        <v>59</v>
      </c>
      <c r="D6" s="100">
        <v>454</v>
      </c>
      <c r="E6" s="100">
        <v>544.79999999999995</v>
      </c>
    </row>
    <row r="7" spans="1:5">
      <c r="B7" s="99" t="s">
        <v>177</v>
      </c>
      <c r="C7" s="100" t="s">
        <v>59</v>
      </c>
      <c r="D7" s="100">
        <v>444</v>
      </c>
      <c r="E7" s="100">
        <v>532.79999999999995</v>
      </c>
    </row>
    <row r="8" spans="1:5">
      <c r="B8" s="99" t="s">
        <v>178</v>
      </c>
      <c r="C8" s="100" t="s">
        <v>59</v>
      </c>
      <c r="D8" s="100">
        <v>469</v>
      </c>
      <c r="E8" s="100">
        <v>562.79999999999995</v>
      </c>
    </row>
    <row r="9" spans="1:5">
      <c r="B9" s="99" t="s">
        <v>179</v>
      </c>
      <c r="C9" s="100" t="s">
        <v>59</v>
      </c>
      <c r="D9" s="100">
        <v>71</v>
      </c>
      <c r="E9" s="100">
        <v>85.2</v>
      </c>
    </row>
    <row r="10" spans="1:5">
      <c r="B10" s="99" t="s">
        <v>180</v>
      </c>
      <c r="C10" s="100" t="s">
        <v>59</v>
      </c>
      <c r="D10" s="100">
        <v>407</v>
      </c>
      <c r="E10" s="100">
        <v>488.4</v>
      </c>
    </row>
    <row r="11" spans="1:5">
      <c r="B11" s="99" t="s">
        <v>181</v>
      </c>
      <c r="C11" s="100" t="s">
        <v>59</v>
      </c>
      <c r="D11" s="100">
        <v>636</v>
      </c>
      <c r="E11" s="100">
        <v>763.19999999999993</v>
      </c>
    </row>
    <row r="12" spans="1:5">
      <c r="B12" s="99" t="s">
        <v>182</v>
      </c>
      <c r="C12" s="100" t="s">
        <v>59</v>
      </c>
      <c r="D12" s="100">
        <v>284</v>
      </c>
      <c r="E12" s="100">
        <v>340.8</v>
      </c>
    </row>
    <row r="13" spans="1:5">
      <c r="B13" s="99" t="s">
        <v>183</v>
      </c>
      <c r="C13" s="100" t="s">
        <v>59</v>
      </c>
      <c r="D13" s="100">
        <v>352</v>
      </c>
      <c r="E13" s="100">
        <v>422.4</v>
      </c>
    </row>
    <row r="14" spans="1:5">
      <c r="B14" s="99" t="s">
        <v>184</v>
      </c>
      <c r="C14" s="100" t="s">
        <v>59</v>
      </c>
      <c r="D14" s="100">
        <v>544</v>
      </c>
      <c r="E14" s="100">
        <v>652.79999999999995</v>
      </c>
    </row>
    <row r="15" spans="1:5">
      <c r="B15" s="99" t="s">
        <v>185</v>
      </c>
      <c r="C15" s="100" t="s">
        <v>59</v>
      </c>
      <c r="D15" s="100">
        <v>275</v>
      </c>
      <c r="E15" s="100">
        <v>330</v>
      </c>
    </row>
    <row r="16" spans="1:5">
      <c r="A16" s="99" t="s">
        <v>127</v>
      </c>
      <c r="B16" s="99" t="s">
        <v>186</v>
      </c>
      <c r="C16" s="100" t="s">
        <v>59</v>
      </c>
      <c r="D16" s="100">
        <v>239</v>
      </c>
      <c r="E16" s="100">
        <v>286.8</v>
      </c>
    </row>
    <row r="17" spans="2:5">
      <c r="B17" s="99" t="s">
        <v>187</v>
      </c>
      <c r="C17" s="100" t="s">
        <v>59</v>
      </c>
      <c r="D17" s="100">
        <v>52</v>
      </c>
      <c r="E17" s="100">
        <v>62.4</v>
      </c>
    </row>
    <row r="18" spans="2:5">
      <c r="B18" s="99" t="s">
        <v>188</v>
      </c>
      <c r="C18" s="100" t="s">
        <v>59</v>
      </c>
      <c r="D18" s="100">
        <v>156</v>
      </c>
      <c r="E18" s="100">
        <v>187.2</v>
      </c>
    </row>
    <row r="19" spans="2:5">
      <c r="B19" s="99" t="s">
        <v>189</v>
      </c>
      <c r="C19" s="100" t="s">
        <v>59</v>
      </c>
      <c r="D19" s="100">
        <v>245</v>
      </c>
      <c r="E19" s="100">
        <v>294</v>
      </c>
    </row>
    <row r="20" spans="2:5">
      <c r="B20" s="99" t="s">
        <v>190</v>
      </c>
      <c r="C20" s="100" t="s">
        <v>59</v>
      </c>
      <c r="D20" s="100">
        <v>306</v>
      </c>
      <c r="E20" s="100">
        <v>367.2</v>
      </c>
    </row>
    <row r="21" spans="2:5">
      <c r="B21" s="99" t="s">
        <v>191</v>
      </c>
      <c r="C21" s="100" t="s">
        <v>59</v>
      </c>
      <c r="D21" s="100">
        <v>442</v>
      </c>
      <c r="E21" s="100">
        <v>530.4</v>
      </c>
    </row>
    <row r="22" spans="2:5">
      <c r="B22" s="99" t="s">
        <v>192</v>
      </c>
      <c r="C22" s="100" t="s">
        <v>59</v>
      </c>
      <c r="D22" s="100">
        <v>405</v>
      </c>
      <c r="E22" s="100">
        <v>486</v>
      </c>
    </row>
    <row r="23" spans="2:5">
      <c r="B23" s="99" t="s">
        <v>193</v>
      </c>
      <c r="C23" s="100" t="s">
        <v>59</v>
      </c>
      <c r="D23" s="100">
        <v>356</v>
      </c>
      <c r="E23" s="100">
        <v>427.2</v>
      </c>
    </row>
    <row r="24" spans="2:5">
      <c r="B24" s="99" t="s">
        <v>194</v>
      </c>
      <c r="C24" s="100" t="s">
        <v>59</v>
      </c>
      <c r="D24" s="100">
        <v>615</v>
      </c>
      <c r="E24" s="100">
        <v>738</v>
      </c>
    </row>
    <row r="25" spans="2:5">
      <c r="B25" s="99" t="s">
        <v>195</v>
      </c>
      <c r="C25" s="100" t="s">
        <v>59</v>
      </c>
      <c r="D25" s="100">
        <v>282</v>
      </c>
      <c r="E25" s="100">
        <v>338.4</v>
      </c>
    </row>
    <row r="26" spans="2:5">
      <c r="B26" s="99" t="s">
        <v>196</v>
      </c>
      <c r="C26" s="100" t="s">
        <v>59</v>
      </c>
      <c r="D26" s="100">
        <v>116</v>
      </c>
      <c r="E26" s="100">
        <v>139.19999999999999</v>
      </c>
    </row>
    <row r="27" spans="2:5">
      <c r="B27" s="99" t="s">
        <v>197</v>
      </c>
      <c r="C27" s="100" t="s">
        <v>59</v>
      </c>
      <c r="D27" s="100">
        <v>284</v>
      </c>
      <c r="E27" s="100">
        <v>340.8</v>
      </c>
    </row>
    <row r="28" spans="2:5">
      <c r="B28" s="99" t="s">
        <v>198</v>
      </c>
      <c r="C28" s="100" t="s">
        <v>59</v>
      </c>
      <c r="D28" s="100">
        <v>700</v>
      </c>
      <c r="E28" s="100">
        <v>840</v>
      </c>
    </row>
    <row r="29" spans="2:5">
      <c r="B29" s="99" t="s">
        <v>199</v>
      </c>
      <c r="C29" s="100" t="s">
        <v>59</v>
      </c>
      <c r="D29" s="100">
        <v>395</v>
      </c>
      <c r="E29" s="100">
        <v>474</v>
      </c>
    </row>
    <row r="30" spans="2:5">
      <c r="B30" s="99" t="s">
        <v>200</v>
      </c>
      <c r="C30" s="100" t="s">
        <v>59</v>
      </c>
      <c r="D30" s="100">
        <v>457</v>
      </c>
      <c r="E30" s="100">
        <v>548.4</v>
      </c>
    </row>
    <row r="31" spans="2:5">
      <c r="B31" s="99" t="s">
        <v>201</v>
      </c>
      <c r="C31" s="100" t="s">
        <v>59</v>
      </c>
      <c r="D31" s="100">
        <v>419</v>
      </c>
      <c r="E31" s="100">
        <v>502.7999999999999</v>
      </c>
    </row>
    <row r="32" spans="2:5">
      <c r="B32" s="99" t="s">
        <v>202</v>
      </c>
      <c r="C32" s="100" t="s">
        <v>59</v>
      </c>
      <c r="D32" s="100">
        <v>634</v>
      </c>
      <c r="E32" s="100">
        <v>760.8</v>
      </c>
    </row>
    <row r="33" spans="1:5">
      <c r="A33" s="99" t="s">
        <v>128</v>
      </c>
      <c r="B33" s="99" t="s">
        <v>203</v>
      </c>
      <c r="C33" s="100" t="s">
        <v>59</v>
      </c>
      <c r="D33" s="100">
        <v>717</v>
      </c>
      <c r="E33" s="100">
        <v>860.4</v>
      </c>
    </row>
    <row r="34" spans="1:5">
      <c r="B34" s="99" t="s">
        <v>204</v>
      </c>
      <c r="C34" s="100" t="s">
        <v>59</v>
      </c>
      <c r="D34" s="100">
        <v>1035</v>
      </c>
      <c r="E34" s="100">
        <v>1242</v>
      </c>
    </row>
    <row r="35" spans="1:5">
      <c r="B35" s="99" t="s">
        <v>205</v>
      </c>
      <c r="C35" s="100" t="s">
        <v>59</v>
      </c>
      <c r="D35" s="100">
        <v>1186</v>
      </c>
      <c r="E35" s="100">
        <v>1423.2</v>
      </c>
    </row>
    <row r="36" spans="1:5">
      <c r="B36" s="99" t="s">
        <v>206</v>
      </c>
      <c r="C36" s="100" t="s">
        <v>59</v>
      </c>
      <c r="D36" s="100">
        <v>604</v>
      </c>
      <c r="E36" s="100">
        <v>724.8</v>
      </c>
    </row>
    <row r="37" spans="1:5">
      <c r="B37" s="99" t="s">
        <v>207</v>
      </c>
      <c r="C37" s="100" t="s">
        <v>59</v>
      </c>
      <c r="D37" s="100">
        <v>550</v>
      </c>
      <c r="E37" s="100">
        <v>660</v>
      </c>
    </row>
    <row r="38" spans="1:5">
      <c r="B38" s="99" t="s">
        <v>208</v>
      </c>
      <c r="C38" s="100" t="s">
        <v>59</v>
      </c>
      <c r="D38" s="100">
        <v>705</v>
      </c>
      <c r="E38" s="100">
        <v>846</v>
      </c>
    </row>
    <row r="39" spans="1:5">
      <c r="B39" s="99" t="s">
        <v>209</v>
      </c>
      <c r="C39" s="100" t="s">
        <v>59</v>
      </c>
      <c r="D39" s="100">
        <v>852</v>
      </c>
      <c r="E39" s="100">
        <v>1022.4</v>
      </c>
    </row>
    <row r="40" spans="1:5">
      <c r="B40" s="99" t="s">
        <v>210</v>
      </c>
      <c r="C40" s="100" t="s">
        <v>59</v>
      </c>
      <c r="D40" s="100">
        <v>852</v>
      </c>
      <c r="E40" s="100">
        <v>1022.4</v>
      </c>
    </row>
    <row r="41" spans="1:5">
      <c r="B41" s="99" t="s">
        <v>211</v>
      </c>
      <c r="C41" s="100" t="s">
        <v>59</v>
      </c>
      <c r="D41" s="100">
        <v>1041</v>
      </c>
      <c r="E41" s="100">
        <v>1249.2</v>
      </c>
    </row>
    <row r="42" spans="1:5">
      <c r="B42" s="99" t="s">
        <v>212</v>
      </c>
      <c r="C42" s="100" t="s">
        <v>59</v>
      </c>
      <c r="D42" s="100">
        <v>1010</v>
      </c>
      <c r="E42" s="100">
        <v>1212</v>
      </c>
    </row>
    <row r="43" spans="1:5">
      <c r="B43" s="99" t="s">
        <v>213</v>
      </c>
      <c r="C43" s="100" t="s">
        <v>59</v>
      </c>
      <c r="D43" s="100">
        <v>1273</v>
      </c>
      <c r="E43" s="100">
        <v>1527.6</v>
      </c>
    </row>
    <row r="44" spans="1:5">
      <c r="B44" s="99" t="s">
        <v>214</v>
      </c>
      <c r="C44" s="100" t="s">
        <v>59</v>
      </c>
      <c r="D44" s="100">
        <v>723</v>
      </c>
      <c r="E44" s="100">
        <v>867.6</v>
      </c>
    </row>
    <row r="45" spans="1:5">
      <c r="A45" s="99" t="s">
        <v>129</v>
      </c>
      <c r="B45" s="99" t="s">
        <v>215</v>
      </c>
      <c r="C45" s="100" t="s">
        <v>22</v>
      </c>
      <c r="D45" s="100">
        <v>821</v>
      </c>
      <c r="E45" s="100">
        <v>985.19999999999993</v>
      </c>
    </row>
    <row r="46" spans="1:5">
      <c r="B46" s="99" t="s">
        <v>216</v>
      </c>
      <c r="C46" s="100" t="s">
        <v>59</v>
      </c>
      <c r="D46" s="100">
        <v>235</v>
      </c>
      <c r="E46" s="100">
        <v>282</v>
      </c>
    </row>
    <row r="47" spans="1:5">
      <c r="B47" s="99" t="s">
        <v>217</v>
      </c>
      <c r="C47" s="100" t="s">
        <v>59</v>
      </c>
      <c r="D47" s="100">
        <v>712</v>
      </c>
      <c r="E47" s="100">
        <v>854.4</v>
      </c>
    </row>
    <row r="48" spans="1:5">
      <c r="B48" s="99" t="s">
        <v>218</v>
      </c>
      <c r="C48" s="100" t="s">
        <v>59</v>
      </c>
      <c r="D48" s="100">
        <v>450</v>
      </c>
      <c r="E48" s="100">
        <v>540</v>
      </c>
    </row>
    <row r="49" spans="2:5">
      <c r="B49" s="99" t="s">
        <v>219</v>
      </c>
      <c r="C49" s="100" t="s">
        <v>59</v>
      </c>
      <c r="D49" s="100">
        <v>339</v>
      </c>
      <c r="E49" s="100">
        <v>406.8</v>
      </c>
    </row>
    <row r="50" spans="2:5">
      <c r="B50" s="99" t="s">
        <v>220</v>
      </c>
      <c r="C50" s="100" t="s">
        <v>59</v>
      </c>
      <c r="D50" s="100">
        <v>279</v>
      </c>
      <c r="E50" s="100">
        <v>334.8</v>
      </c>
    </row>
    <row r="51" spans="2:5">
      <c r="B51" s="99" t="s">
        <v>221</v>
      </c>
      <c r="C51" s="100" t="s">
        <v>59</v>
      </c>
      <c r="D51" s="100">
        <v>553</v>
      </c>
      <c r="E51" s="100">
        <v>663.6</v>
      </c>
    </row>
    <row r="52" spans="2:5">
      <c r="B52" s="99" t="s">
        <v>222</v>
      </c>
      <c r="C52" s="100" t="s">
        <v>22</v>
      </c>
      <c r="D52" s="100">
        <v>959</v>
      </c>
      <c r="E52" s="100">
        <v>1150.8</v>
      </c>
    </row>
    <row r="53" spans="2:5">
      <c r="B53" s="99" t="s">
        <v>223</v>
      </c>
      <c r="C53" s="100" t="s">
        <v>59</v>
      </c>
      <c r="D53" s="100">
        <v>1176</v>
      </c>
      <c r="E53" s="100">
        <v>1411.2</v>
      </c>
    </row>
    <row r="54" spans="2:5">
      <c r="B54" s="99" t="s">
        <v>224</v>
      </c>
      <c r="C54" s="100" t="s">
        <v>22</v>
      </c>
      <c r="D54" s="100">
        <v>981</v>
      </c>
      <c r="E54" s="100">
        <v>1177.2</v>
      </c>
    </row>
    <row r="55" spans="2:5">
      <c r="B55" s="99" t="s">
        <v>225</v>
      </c>
      <c r="C55" s="100" t="s">
        <v>59</v>
      </c>
      <c r="D55" s="100">
        <v>253</v>
      </c>
      <c r="E55" s="100">
        <v>303.59999999999997</v>
      </c>
    </row>
    <row r="56" spans="2:5">
      <c r="B56" s="99" t="s">
        <v>226</v>
      </c>
      <c r="C56" s="100" t="s">
        <v>59</v>
      </c>
      <c r="D56" s="100">
        <v>543</v>
      </c>
      <c r="E56" s="100">
        <v>651.6</v>
      </c>
    </row>
    <row r="57" spans="2:5">
      <c r="B57" s="99" t="s">
        <v>227</v>
      </c>
      <c r="C57" s="100" t="s">
        <v>59</v>
      </c>
      <c r="D57" s="100">
        <v>793</v>
      </c>
      <c r="E57" s="100">
        <v>951.59999999999991</v>
      </c>
    </row>
    <row r="58" spans="2:5">
      <c r="B58" s="99" t="s">
        <v>228</v>
      </c>
      <c r="C58" s="100" t="s">
        <v>59</v>
      </c>
      <c r="D58" s="100">
        <v>1421</v>
      </c>
      <c r="E58" s="100">
        <v>1705.2</v>
      </c>
    </row>
    <row r="59" spans="2:5">
      <c r="B59" s="99" t="s">
        <v>229</v>
      </c>
      <c r="C59" s="100" t="s">
        <v>59</v>
      </c>
      <c r="D59" s="100">
        <v>663</v>
      </c>
      <c r="E59" s="100">
        <v>795.6</v>
      </c>
    </row>
    <row r="60" spans="2:5">
      <c r="B60" s="99" t="s">
        <v>230</v>
      </c>
      <c r="C60" s="100" t="s">
        <v>59</v>
      </c>
      <c r="D60" s="100">
        <v>841</v>
      </c>
      <c r="E60" s="100">
        <v>1009.1999999999998</v>
      </c>
    </row>
    <row r="61" spans="2:5">
      <c r="B61" s="99" t="s">
        <v>231</v>
      </c>
      <c r="C61" s="100" t="s">
        <v>59</v>
      </c>
      <c r="D61" s="100">
        <v>855</v>
      </c>
      <c r="E61" s="100">
        <v>1026</v>
      </c>
    </row>
    <row r="62" spans="2:5">
      <c r="B62" s="99" t="s">
        <v>232</v>
      </c>
      <c r="C62" s="100" t="s">
        <v>59</v>
      </c>
      <c r="D62" s="100">
        <v>992</v>
      </c>
      <c r="E62" s="100">
        <v>1190.3999999999999</v>
      </c>
    </row>
    <row r="63" spans="2:5">
      <c r="B63" s="99" t="s">
        <v>233</v>
      </c>
      <c r="C63" s="100" t="s">
        <v>59</v>
      </c>
      <c r="D63" s="100">
        <v>936</v>
      </c>
      <c r="E63" s="100">
        <v>1123.2</v>
      </c>
    </row>
    <row r="64" spans="2:5">
      <c r="B64" s="99" t="s">
        <v>234</v>
      </c>
      <c r="C64" s="100" t="s">
        <v>59</v>
      </c>
      <c r="D64" s="100">
        <v>861</v>
      </c>
      <c r="E64" s="100">
        <v>1033.2</v>
      </c>
    </row>
    <row r="65" spans="1:5">
      <c r="B65" s="99" t="s">
        <v>235</v>
      </c>
      <c r="C65" s="100" t="s">
        <v>59</v>
      </c>
      <c r="D65" s="100">
        <v>632</v>
      </c>
      <c r="E65" s="100">
        <v>758.4</v>
      </c>
    </row>
    <row r="66" spans="1:5">
      <c r="B66" s="99" t="s">
        <v>236</v>
      </c>
      <c r="C66" s="100" t="s">
        <v>59</v>
      </c>
      <c r="D66" s="100">
        <v>446</v>
      </c>
      <c r="E66" s="100">
        <v>535.19999999999993</v>
      </c>
    </row>
    <row r="67" spans="1:5">
      <c r="A67" s="99" t="s">
        <v>130</v>
      </c>
      <c r="B67" s="99" t="s">
        <v>237</v>
      </c>
      <c r="C67" s="100" t="s">
        <v>22</v>
      </c>
      <c r="D67" s="100">
        <v>470</v>
      </c>
      <c r="E67" s="100">
        <v>564</v>
      </c>
    </row>
    <row r="68" spans="1:5">
      <c r="B68" s="99" t="s">
        <v>238</v>
      </c>
      <c r="C68" s="100" t="s">
        <v>22</v>
      </c>
      <c r="D68" s="100">
        <v>62</v>
      </c>
      <c r="E68" s="100">
        <v>74.399999999999991</v>
      </c>
    </row>
    <row r="69" spans="1:5">
      <c r="B69" s="99" t="s">
        <v>239</v>
      </c>
      <c r="C69" s="100" t="s">
        <v>22</v>
      </c>
      <c r="D69" s="100">
        <v>466</v>
      </c>
      <c r="E69" s="100">
        <v>559.19999999999993</v>
      </c>
    </row>
    <row r="70" spans="1:5">
      <c r="B70" s="99" t="s">
        <v>240</v>
      </c>
      <c r="C70" s="100" t="s">
        <v>22</v>
      </c>
      <c r="D70" s="100">
        <v>336</v>
      </c>
      <c r="E70" s="100">
        <v>403.2</v>
      </c>
    </row>
    <row r="71" spans="1:5">
      <c r="B71" s="99" t="s">
        <v>241</v>
      </c>
      <c r="C71" s="100" t="s">
        <v>22</v>
      </c>
      <c r="D71" s="100">
        <v>536</v>
      </c>
      <c r="E71" s="100">
        <v>643.19999999999993</v>
      </c>
    </row>
    <row r="72" spans="1:5">
      <c r="B72" s="99" t="s">
        <v>242</v>
      </c>
      <c r="C72" s="100" t="s">
        <v>22</v>
      </c>
      <c r="D72" s="100">
        <v>649</v>
      </c>
      <c r="E72" s="100">
        <v>778.8</v>
      </c>
    </row>
    <row r="73" spans="1:5">
      <c r="B73" s="99" t="s">
        <v>243</v>
      </c>
      <c r="C73" s="100" t="s">
        <v>22</v>
      </c>
      <c r="D73" s="100">
        <v>232</v>
      </c>
      <c r="E73" s="100">
        <v>278.39999999999998</v>
      </c>
    </row>
    <row r="74" spans="1:5">
      <c r="B74" s="99" t="s">
        <v>244</v>
      </c>
      <c r="C74" s="100" t="s">
        <v>22</v>
      </c>
      <c r="D74" s="100">
        <v>460</v>
      </c>
      <c r="E74" s="100">
        <v>552</v>
      </c>
    </row>
    <row r="75" spans="1:5">
      <c r="B75" s="99" t="s">
        <v>245</v>
      </c>
      <c r="C75" s="100" t="s">
        <v>22</v>
      </c>
      <c r="D75" s="100">
        <v>631</v>
      </c>
      <c r="E75" s="100">
        <v>757.19999999999993</v>
      </c>
    </row>
    <row r="76" spans="1:5">
      <c r="B76" s="99" t="s">
        <v>246</v>
      </c>
      <c r="C76" s="100" t="s">
        <v>22</v>
      </c>
      <c r="D76" s="100">
        <v>671</v>
      </c>
      <c r="E76" s="100">
        <v>805.19999999999993</v>
      </c>
    </row>
    <row r="77" spans="1:5">
      <c r="B77" s="99" t="s">
        <v>247</v>
      </c>
      <c r="C77" s="100" t="s">
        <v>22</v>
      </c>
      <c r="D77" s="100">
        <v>628</v>
      </c>
      <c r="E77" s="100">
        <v>753.6</v>
      </c>
    </row>
    <row r="78" spans="1:5">
      <c r="B78" s="99" t="s">
        <v>248</v>
      </c>
      <c r="C78" s="100" t="s">
        <v>22</v>
      </c>
      <c r="D78" s="100">
        <v>424</v>
      </c>
      <c r="E78" s="100">
        <v>508.7999999999999</v>
      </c>
    </row>
    <row r="79" spans="1:5">
      <c r="B79" s="99" t="s">
        <v>249</v>
      </c>
      <c r="C79" s="100" t="s">
        <v>22</v>
      </c>
      <c r="D79" s="100">
        <v>717</v>
      </c>
      <c r="E79" s="100">
        <v>860.4</v>
      </c>
    </row>
    <row r="80" spans="1:5">
      <c r="B80" s="99" t="s">
        <v>250</v>
      </c>
      <c r="C80" s="100" t="s">
        <v>22</v>
      </c>
      <c r="D80" s="100">
        <v>651</v>
      </c>
      <c r="E80" s="100">
        <v>781.19999999999993</v>
      </c>
    </row>
    <row r="81" spans="1:5">
      <c r="B81" s="99" t="s">
        <v>251</v>
      </c>
      <c r="C81" s="100" t="s">
        <v>22</v>
      </c>
      <c r="D81" s="100">
        <v>125</v>
      </c>
      <c r="E81" s="100">
        <v>150</v>
      </c>
    </row>
    <row r="82" spans="1:5">
      <c r="B82" s="99" t="s">
        <v>252</v>
      </c>
      <c r="C82" s="100" t="s">
        <v>22</v>
      </c>
      <c r="D82" s="100">
        <v>450</v>
      </c>
      <c r="E82" s="100">
        <v>540</v>
      </c>
    </row>
    <row r="83" spans="1:5">
      <c r="A83" s="99" t="s">
        <v>131</v>
      </c>
      <c r="B83" s="99" t="s">
        <v>253</v>
      </c>
      <c r="C83" s="100" t="s">
        <v>22</v>
      </c>
      <c r="D83" s="100">
        <v>1629</v>
      </c>
      <c r="E83" s="100">
        <v>1954.8</v>
      </c>
    </row>
    <row r="84" spans="1:5">
      <c r="B84" s="99" t="s">
        <v>254</v>
      </c>
      <c r="C84" s="100" t="s">
        <v>22</v>
      </c>
      <c r="D84" s="100">
        <v>1577</v>
      </c>
      <c r="E84" s="100">
        <v>1892.3999999999999</v>
      </c>
    </row>
    <row r="85" spans="1:5">
      <c r="B85" s="99" t="s">
        <v>255</v>
      </c>
      <c r="C85" s="100" t="s">
        <v>22</v>
      </c>
      <c r="D85" s="100">
        <v>1998</v>
      </c>
      <c r="E85" s="100">
        <v>2397.6</v>
      </c>
    </row>
    <row r="86" spans="1:5">
      <c r="B86" s="99" t="s">
        <v>256</v>
      </c>
      <c r="C86" s="100" t="s">
        <v>22</v>
      </c>
      <c r="D86" s="100">
        <v>1831</v>
      </c>
      <c r="E86" s="100">
        <v>2197.1999999999998</v>
      </c>
    </row>
    <row r="87" spans="1:5">
      <c r="B87" s="99" t="s">
        <v>257</v>
      </c>
      <c r="C87" s="100" t="s">
        <v>22</v>
      </c>
      <c r="D87" s="100">
        <v>1914</v>
      </c>
      <c r="E87" s="100">
        <v>2296.7999999999997</v>
      </c>
    </row>
    <row r="88" spans="1:5">
      <c r="B88" s="99" t="s">
        <v>258</v>
      </c>
      <c r="C88" s="100" t="s">
        <v>22</v>
      </c>
      <c r="D88" s="100">
        <v>1184</v>
      </c>
      <c r="E88" s="100">
        <v>1420.8</v>
      </c>
    </row>
    <row r="89" spans="1:5">
      <c r="B89" s="99" t="s">
        <v>259</v>
      </c>
      <c r="C89" s="100" t="s">
        <v>22</v>
      </c>
      <c r="D89" s="100">
        <v>1477</v>
      </c>
      <c r="E89" s="100">
        <v>1772.3999999999999</v>
      </c>
    </row>
    <row r="90" spans="1:5">
      <c r="B90" s="99" t="s">
        <v>260</v>
      </c>
      <c r="C90" s="100" t="s">
        <v>22</v>
      </c>
      <c r="D90" s="100">
        <v>1996</v>
      </c>
      <c r="E90" s="100">
        <v>2395.1999999999998</v>
      </c>
    </row>
    <row r="91" spans="1:5">
      <c r="A91" s="99" t="s">
        <v>132</v>
      </c>
      <c r="B91" s="99" t="s">
        <v>261</v>
      </c>
      <c r="C91" s="100" t="s">
        <v>22</v>
      </c>
      <c r="D91" s="100">
        <v>1444</v>
      </c>
      <c r="E91" s="100">
        <v>1732.8</v>
      </c>
    </row>
    <row r="92" spans="1:5">
      <c r="B92" s="99" t="s">
        <v>262</v>
      </c>
      <c r="C92" s="100" t="s">
        <v>22</v>
      </c>
      <c r="D92" s="100">
        <v>686</v>
      </c>
      <c r="E92" s="100">
        <v>823.19999999999993</v>
      </c>
    </row>
    <row r="93" spans="1:5">
      <c r="B93" s="99" t="s">
        <v>263</v>
      </c>
      <c r="C93" s="100" t="s">
        <v>22</v>
      </c>
      <c r="D93" s="100">
        <v>1524</v>
      </c>
      <c r="E93" s="100">
        <v>1828.8</v>
      </c>
    </row>
    <row r="94" spans="1:5">
      <c r="B94" s="99" t="s">
        <v>264</v>
      </c>
      <c r="C94" s="100" t="s">
        <v>22</v>
      </c>
      <c r="D94" s="100">
        <v>1053</v>
      </c>
      <c r="E94" s="100">
        <v>1263.5999999999999</v>
      </c>
    </row>
    <row r="95" spans="1:5">
      <c r="B95" s="99" t="s">
        <v>265</v>
      </c>
      <c r="C95" s="100" t="s">
        <v>22</v>
      </c>
      <c r="D95" s="100">
        <v>4568</v>
      </c>
      <c r="E95" s="100">
        <v>5481.5999999999995</v>
      </c>
    </row>
    <row r="96" spans="1:5">
      <c r="B96" s="99" t="s">
        <v>266</v>
      </c>
      <c r="C96" s="100" t="s">
        <v>22</v>
      </c>
      <c r="D96" s="100">
        <v>1352</v>
      </c>
      <c r="E96" s="100">
        <v>1622.3999999999999</v>
      </c>
    </row>
    <row r="97" spans="2:5">
      <c r="B97" s="99" t="s">
        <v>267</v>
      </c>
      <c r="C97" s="100" t="s">
        <v>22</v>
      </c>
      <c r="D97" s="100">
        <v>992</v>
      </c>
      <c r="E97" s="100">
        <v>1190.3999999999999</v>
      </c>
    </row>
    <row r="98" spans="2:5">
      <c r="B98" s="99" t="s">
        <v>268</v>
      </c>
      <c r="C98" s="100" t="s">
        <v>22</v>
      </c>
      <c r="D98" s="100">
        <v>1616</v>
      </c>
      <c r="E98" s="100">
        <v>1939.1999999999998</v>
      </c>
    </row>
    <row r="99" spans="2:5">
      <c r="B99" s="99" t="s">
        <v>269</v>
      </c>
      <c r="C99" s="100" t="s">
        <v>22</v>
      </c>
      <c r="D99" s="100">
        <v>1690</v>
      </c>
      <c r="E99" s="100">
        <v>2028</v>
      </c>
    </row>
    <row r="100" spans="2:5">
      <c r="B100" s="99" t="s">
        <v>270</v>
      </c>
      <c r="C100" s="100" t="s">
        <v>22</v>
      </c>
      <c r="D100" s="100">
        <v>1727</v>
      </c>
      <c r="E100" s="100">
        <v>2072.4</v>
      </c>
    </row>
    <row r="101" spans="2:5">
      <c r="B101" s="99" t="s">
        <v>271</v>
      </c>
      <c r="C101" s="100" t="s">
        <v>22</v>
      </c>
      <c r="D101" s="100">
        <v>1665</v>
      </c>
      <c r="E101" s="100">
        <v>1998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H107"/>
  <sheetViews>
    <sheetView showGridLines="0" workbookViewId="0"/>
  </sheetViews>
  <sheetFormatPr baseColWidth="10" defaultColWidth="8.83203125" defaultRowHeight="12" x14ac:dyDescent="0"/>
  <cols>
    <col min="1" max="1" width="4.6640625" style="9" customWidth="1"/>
    <col min="2" max="2" width="8" style="9" bestFit="1" customWidth="1"/>
    <col min="3" max="3" width="15.6640625" style="9" bestFit="1" customWidth="1"/>
    <col min="4" max="4" width="8.6640625" style="9" customWidth="1"/>
    <col min="5" max="5" width="4.5" style="9" customWidth="1"/>
    <col min="6" max="6" width="3.33203125" style="9" bestFit="1" customWidth="1"/>
    <col min="7" max="7" width="8.6640625" style="9" customWidth="1"/>
    <col min="8" max="8" width="9.5" style="9" customWidth="1"/>
    <col min="9" max="16384" width="8.83203125" style="9"/>
  </cols>
  <sheetData>
    <row r="2" spans="2:8">
      <c r="B2" s="8" t="s">
        <v>2</v>
      </c>
    </row>
    <row r="3" spans="2:8">
      <c r="B3" s="10" t="s">
        <v>155</v>
      </c>
    </row>
    <row r="4" spans="2:8">
      <c r="B4" s="11"/>
      <c r="C4" s="12"/>
      <c r="D4" s="12"/>
      <c r="E4" s="12"/>
      <c r="F4" s="12"/>
      <c r="G4" s="12"/>
      <c r="H4" s="12"/>
    </row>
    <row r="5" spans="2:8">
      <c r="B5" s="13" t="s">
        <v>3</v>
      </c>
      <c r="C5" s="13" t="s">
        <v>4</v>
      </c>
      <c r="D5" s="13" t="s">
        <v>151</v>
      </c>
      <c r="E5" s="13"/>
      <c r="F5" s="13"/>
      <c r="G5" s="13" t="s">
        <v>152</v>
      </c>
      <c r="H5" s="13"/>
    </row>
    <row r="6" spans="2:8">
      <c r="B6" s="14" t="s">
        <v>5</v>
      </c>
      <c r="C6" s="84"/>
      <c r="D6" s="15">
        <v>345</v>
      </c>
      <c r="E6" s="15" t="s">
        <v>166</v>
      </c>
      <c r="F6" s="15" t="s">
        <v>6</v>
      </c>
      <c r="G6" s="15">
        <f t="shared" ref="G6:G15" si="0">$D6+$C6</f>
        <v>345</v>
      </c>
      <c r="H6" s="16" t="str">
        <f t="shared" ref="H6:H15" si="1">IF(AND($D6=0, $G6&gt;0),"new", IF(AND($D6&gt;0, $G6=0),"sold",""))</f>
        <v/>
      </c>
    </row>
    <row r="7" spans="2:8">
      <c r="B7" s="14" t="s">
        <v>7</v>
      </c>
      <c r="C7" s="84"/>
      <c r="D7" s="15">
        <v>0</v>
      </c>
      <c r="E7" s="15" t="s">
        <v>166</v>
      </c>
      <c r="F7" s="15" t="s">
        <v>6</v>
      </c>
      <c r="G7" s="15">
        <f t="shared" si="0"/>
        <v>0</v>
      </c>
      <c r="H7" s="17" t="str">
        <f t="shared" si="1"/>
        <v/>
      </c>
    </row>
    <row r="8" spans="2:8">
      <c r="B8" s="14" t="s">
        <v>8</v>
      </c>
      <c r="C8" s="84"/>
      <c r="D8" s="15">
        <v>0</v>
      </c>
      <c r="E8" s="15" t="s">
        <v>166</v>
      </c>
      <c r="F8" s="15" t="s">
        <v>6</v>
      </c>
      <c r="G8" s="15">
        <f t="shared" si="0"/>
        <v>0</v>
      </c>
      <c r="H8" s="17" t="str">
        <f t="shared" si="1"/>
        <v/>
      </c>
    </row>
    <row r="9" spans="2:8">
      <c r="B9" s="14" t="s">
        <v>9</v>
      </c>
      <c r="C9" s="84"/>
      <c r="D9" s="15">
        <v>0</v>
      </c>
      <c r="E9" s="15" t="s">
        <v>166</v>
      </c>
      <c r="F9" s="15" t="s">
        <v>6</v>
      </c>
      <c r="G9" s="15">
        <f t="shared" si="0"/>
        <v>0</v>
      </c>
      <c r="H9" s="17" t="str">
        <f t="shared" si="1"/>
        <v/>
      </c>
    </row>
    <row r="10" spans="2:8">
      <c r="B10" s="14" t="s">
        <v>10</v>
      </c>
      <c r="C10" s="84"/>
      <c r="D10" s="15">
        <v>500</v>
      </c>
      <c r="E10" s="15" t="s">
        <v>166</v>
      </c>
      <c r="F10" s="15" t="s">
        <v>6</v>
      </c>
      <c r="G10" s="15">
        <f t="shared" si="0"/>
        <v>500</v>
      </c>
      <c r="H10" s="17" t="str">
        <f t="shared" si="1"/>
        <v/>
      </c>
    </row>
    <row r="11" spans="2:8">
      <c r="B11" s="14" t="s">
        <v>11</v>
      </c>
      <c r="C11" s="84"/>
      <c r="D11" s="15">
        <v>0</v>
      </c>
      <c r="E11" s="15" t="s">
        <v>166</v>
      </c>
      <c r="F11" s="15" t="s">
        <v>6</v>
      </c>
      <c r="G11" s="15">
        <f t="shared" si="0"/>
        <v>0</v>
      </c>
      <c r="H11" s="17" t="str">
        <f t="shared" si="1"/>
        <v/>
      </c>
    </row>
    <row r="12" spans="2:8">
      <c r="B12" s="14" t="s">
        <v>12</v>
      </c>
      <c r="C12" s="84"/>
      <c r="D12" s="15">
        <v>3589</v>
      </c>
      <c r="E12" s="15" t="s">
        <v>166</v>
      </c>
      <c r="F12" s="15" t="s">
        <v>6</v>
      </c>
      <c r="G12" s="15">
        <f t="shared" si="0"/>
        <v>3589</v>
      </c>
      <c r="H12" s="17" t="str">
        <f t="shared" si="1"/>
        <v/>
      </c>
    </row>
    <row r="13" spans="2:8">
      <c r="B13" s="14" t="s">
        <v>13</v>
      </c>
      <c r="C13" s="84"/>
      <c r="D13" s="15">
        <v>0</v>
      </c>
      <c r="E13" s="15" t="s">
        <v>166</v>
      </c>
      <c r="F13" s="15" t="s">
        <v>6</v>
      </c>
      <c r="G13" s="15">
        <f t="shared" si="0"/>
        <v>0</v>
      </c>
      <c r="H13" s="17" t="str">
        <f t="shared" si="1"/>
        <v/>
      </c>
    </row>
    <row r="14" spans="2:8">
      <c r="B14" s="14" t="s">
        <v>14</v>
      </c>
      <c r="C14" s="84"/>
      <c r="D14" s="15">
        <v>0</v>
      </c>
      <c r="E14" s="15" t="s">
        <v>166</v>
      </c>
      <c r="F14" s="15" t="s">
        <v>6</v>
      </c>
      <c r="G14" s="15">
        <f t="shared" si="0"/>
        <v>0</v>
      </c>
      <c r="H14" s="17" t="str">
        <f t="shared" si="1"/>
        <v/>
      </c>
    </row>
    <row r="15" spans="2:8">
      <c r="B15" s="18" t="s">
        <v>15</v>
      </c>
      <c r="C15" s="84"/>
      <c r="D15" s="15">
        <v>0</v>
      </c>
      <c r="E15" s="15" t="s">
        <v>166</v>
      </c>
      <c r="F15" s="19" t="s">
        <v>6</v>
      </c>
      <c r="G15" s="15">
        <f t="shared" si="0"/>
        <v>0</v>
      </c>
      <c r="H15" s="20" t="str">
        <f t="shared" si="1"/>
        <v/>
      </c>
    </row>
    <row r="16" spans="2:8">
      <c r="B16" s="21"/>
      <c r="C16" s="21"/>
      <c r="D16" s="21">
        <f>COUNTIF($D$6:$D$15,"&gt;0")</f>
        <v>3</v>
      </c>
      <c r="E16" s="21" t="s">
        <v>16</v>
      </c>
      <c r="F16" s="12"/>
      <c r="G16" s="21">
        <f>COUNTIF(G6:G15,"&gt;0")</f>
        <v>3</v>
      </c>
      <c r="H16" s="82" t="s">
        <v>16</v>
      </c>
    </row>
    <row r="18" spans="2:8">
      <c r="B18" s="10" t="s">
        <v>148</v>
      </c>
    </row>
    <row r="19" spans="2:8">
      <c r="B19" s="11"/>
      <c r="C19" s="12"/>
      <c r="D19" s="12"/>
      <c r="E19" s="12"/>
      <c r="F19" s="12"/>
      <c r="G19" s="12"/>
      <c r="H19" s="12"/>
    </row>
    <row r="20" spans="2:8">
      <c r="B20" s="13" t="s">
        <v>3</v>
      </c>
      <c r="C20" s="13" t="s">
        <v>17</v>
      </c>
      <c r="D20" s="13" t="s">
        <v>151</v>
      </c>
      <c r="E20" s="13"/>
      <c r="F20" s="13"/>
      <c r="G20" s="13" t="s">
        <v>152</v>
      </c>
      <c r="H20" s="13"/>
    </row>
    <row r="21" spans="2:8">
      <c r="B21" s="14" t="s">
        <v>5</v>
      </c>
      <c r="C21" s="85"/>
      <c r="D21" s="15">
        <v>11</v>
      </c>
      <c r="E21" s="15"/>
      <c r="F21" s="15" t="s">
        <v>6</v>
      </c>
      <c r="G21" s="15">
        <f t="shared" ref="G21:G30" si="2">$D21+$C21</f>
        <v>11</v>
      </c>
      <c r="H21" s="17"/>
    </row>
    <row r="22" spans="2:8">
      <c r="B22" s="14" t="s">
        <v>7</v>
      </c>
      <c r="C22" s="85"/>
      <c r="D22" s="15">
        <v>0</v>
      </c>
      <c r="E22" s="15"/>
      <c r="F22" s="15" t="s">
        <v>6</v>
      </c>
      <c r="G22" s="15">
        <f t="shared" si="2"/>
        <v>0</v>
      </c>
      <c r="H22" s="17"/>
    </row>
    <row r="23" spans="2:8">
      <c r="B23" s="14" t="s">
        <v>8</v>
      </c>
      <c r="C23" s="85"/>
      <c r="D23" s="15">
        <v>0</v>
      </c>
      <c r="E23" s="15"/>
      <c r="F23" s="15" t="s">
        <v>6</v>
      </c>
      <c r="G23" s="15">
        <f t="shared" si="2"/>
        <v>0</v>
      </c>
      <c r="H23" s="17"/>
    </row>
    <row r="24" spans="2:8">
      <c r="B24" s="14" t="s">
        <v>9</v>
      </c>
      <c r="C24" s="85"/>
      <c r="D24" s="15">
        <v>0</v>
      </c>
      <c r="E24" s="15"/>
      <c r="F24" s="15" t="s">
        <v>6</v>
      </c>
      <c r="G24" s="15">
        <f t="shared" si="2"/>
        <v>0</v>
      </c>
      <c r="H24" s="17"/>
    </row>
    <row r="25" spans="2:8">
      <c r="B25" s="14" t="s">
        <v>10</v>
      </c>
      <c r="C25" s="85"/>
      <c r="D25" s="15">
        <v>22</v>
      </c>
      <c r="E25" s="15"/>
      <c r="F25" s="15" t="s">
        <v>6</v>
      </c>
      <c r="G25" s="15">
        <f t="shared" si="2"/>
        <v>22</v>
      </c>
      <c r="H25" s="17"/>
    </row>
    <row r="26" spans="2:8">
      <c r="B26" s="14" t="s">
        <v>11</v>
      </c>
      <c r="C26" s="85"/>
      <c r="D26" s="15">
        <v>0</v>
      </c>
      <c r="E26" s="15"/>
      <c r="F26" s="15" t="s">
        <v>6</v>
      </c>
      <c r="G26" s="15">
        <f t="shared" si="2"/>
        <v>0</v>
      </c>
      <c r="H26" s="17"/>
    </row>
    <row r="27" spans="2:8">
      <c r="B27" s="14" t="s">
        <v>12</v>
      </c>
      <c r="C27" s="85"/>
      <c r="D27" s="15">
        <v>53</v>
      </c>
      <c r="E27" s="15"/>
      <c r="F27" s="15" t="s">
        <v>6</v>
      </c>
      <c r="G27" s="15">
        <f t="shared" si="2"/>
        <v>53</v>
      </c>
      <c r="H27" s="17"/>
    </row>
    <row r="28" spans="2:8">
      <c r="B28" s="14" t="s">
        <v>13</v>
      </c>
      <c r="C28" s="85"/>
      <c r="D28" s="15">
        <v>0</v>
      </c>
      <c r="E28" s="15"/>
      <c r="F28" s="15" t="s">
        <v>6</v>
      </c>
      <c r="G28" s="15">
        <f t="shared" si="2"/>
        <v>0</v>
      </c>
      <c r="H28" s="17"/>
    </row>
    <row r="29" spans="2:8">
      <c r="B29" s="14" t="s">
        <v>14</v>
      </c>
      <c r="C29" s="85"/>
      <c r="D29" s="15">
        <v>0</v>
      </c>
      <c r="E29" s="15"/>
      <c r="F29" s="15" t="s">
        <v>6</v>
      </c>
      <c r="G29" s="15">
        <f t="shared" si="2"/>
        <v>0</v>
      </c>
      <c r="H29" s="17"/>
    </row>
    <row r="30" spans="2:8">
      <c r="B30" s="18" t="s">
        <v>15</v>
      </c>
      <c r="C30" s="85"/>
      <c r="D30" s="15">
        <v>0</v>
      </c>
      <c r="E30" s="15"/>
      <c r="F30" s="19" t="s">
        <v>6</v>
      </c>
      <c r="G30" s="15">
        <f t="shared" si="2"/>
        <v>0</v>
      </c>
      <c r="H30" s="20"/>
    </row>
    <row r="31" spans="2:8">
      <c r="B31" s="21"/>
      <c r="C31" s="21"/>
      <c r="D31" s="21">
        <f>SUM($D$21:$D$30)</f>
        <v>86</v>
      </c>
      <c r="E31" s="21" t="s">
        <v>18</v>
      </c>
      <c r="F31" s="21"/>
      <c r="G31" s="21"/>
      <c r="H31" s="22"/>
    </row>
    <row r="33" spans="2:8">
      <c r="B33" s="10" t="s">
        <v>156</v>
      </c>
    </row>
    <row r="34" spans="2:8">
      <c r="B34" s="11"/>
      <c r="C34" s="12"/>
      <c r="D34" s="12"/>
      <c r="E34" s="12"/>
      <c r="F34" s="12"/>
      <c r="G34" s="12"/>
      <c r="H34" s="12"/>
    </row>
    <row r="35" spans="2:8">
      <c r="B35" s="13" t="s">
        <v>3</v>
      </c>
      <c r="C35" s="13" t="s">
        <v>4</v>
      </c>
      <c r="D35" s="23" t="s">
        <v>151</v>
      </c>
      <c r="E35" s="23"/>
      <c r="F35" s="23"/>
      <c r="G35" s="24" t="s">
        <v>152</v>
      </c>
      <c r="H35" s="13"/>
    </row>
    <row r="36" spans="2:8">
      <c r="B36" s="25" t="s">
        <v>19</v>
      </c>
      <c r="C36" s="84"/>
      <c r="D36" s="25">
        <v>0</v>
      </c>
      <c r="E36" s="26" t="s">
        <v>166</v>
      </c>
      <c r="F36" s="26" t="s">
        <v>6</v>
      </c>
      <c r="G36" s="15">
        <f t="shared" ref="G36:G67" si="3">$D36+$C36</f>
        <v>0</v>
      </c>
      <c r="H36" s="17" t="str">
        <f t="shared" ref="H36:H67" si="4">IF(AND($D36=0, $G36&gt;0),"new", IF(AND($D36&gt;0, $G36=0),"sold",""))</f>
        <v/>
      </c>
    </row>
    <row r="37" spans="2:8">
      <c r="B37" s="14" t="s">
        <v>20</v>
      </c>
      <c r="C37" s="84"/>
      <c r="D37" s="14">
        <v>0</v>
      </c>
      <c r="E37" s="15" t="s">
        <v>166</v>
      </c>
      <c r="F37" s="15" t="s">
        <v>6</v>
      </c>
      <c r="G37" s="15">
        <f t="shared" si="3"/>
        <v>0</v>
      </c>
      <c r="H37" s="17" t="str">
        <f t="shared" si="4"/>
        <v/>
      </c>
    </row>
    <row r="38" spans="2:8">
      <c r="B38" s="14" t="s">
        <v>21</v>
      </c>
      <c r="C38" s="84"/>
      <c r="D38" s="14">
        <v>0</v>
      </c>
      <c r="E38" s="15" t="s">
        <v>166</v>
      </c>
      <c r="F38" s="15" t="s">
        <v>6</v>
      </c>
      <c r="G38" s="15">
        <f t="shared" si="3"/>
        <v>0</v>
      </c>
      <c r="H38" s="17" t="str">
        <f t="shared" si="4"/>
        <v/>
      </c>
    </row>
    <row r="39" spans="2:8">
      <c r="B39" s="14" t="s">
        <v>22</v>
      </c>
      <c r="C39" s="84">
        <v>6000</v>
      </c>
      <c r="D39" s="14">
        <v>40000</v>
      </c>
      <c r="E39" s="15" t="s">
        <v>166</v>
      </c>
      <c r="F39" s="15" t="s">
        <v>6</v>
      </c>
      <c r="G39" s="15">
        <f t="shared" si="3"/>
        <v>46000</v>
      </c>
      <c r="H39" s="17" t="str">
        <f t="shared" si="4"/>
        <v/>
      </c>
    </row>
    <row r="40" spans="2:8">
      <c r="B40" s="14" t="s">
        <v>23</v>
      </c>
      <c r="C40" s="84"/>
      <c r="D40" s="14">
        <v>0</v>
      </c>
      <c r="E40" s="15" t="s">
        <v>166</v>
      </c>
      <c r="F40" s="15" t="s">
        <v>6</v>
      </c>
      <c r="G40" s="15">
        <f t="shared" si="3"/>
        <v>0</v>
      </c>
      <c r="H40" s="17" t="str">
        <f t="shared" si="4"/>
        <v/>
      </c>
    </row>
    <row r="41" spans="2:8">
      <c r="B41" s="14" t="s">
        <v>24</v>
      </c>
      <c r="C41" s="84"/>
      <c r="D41" s="14">
        <v>0</v>
      </c>
      <c r="E41" s="15" t="s">
        <v>166</v>
      </c>
      <c r="F41" s="15" t="s">
        <v>6</v>
      </c>
      <c r="G41" s="15">
        <f t="shared" si="3"/>
        <v>0</v>
      </c>
      <c r="H41" s="17" t="str">
        <f t="shared" si="4"/>
        <v/>
      </c>
    </row>
    <row r="42" spans="2:8">
      <c r="B42" s="14" t="s">
        <v>25</v>
      </c>
      <c r="C42" s="84"/>
      <c r="D42" s="14">
        <v>0</v>
      </c>
      <c r="E42" s="15" t="s">
        <v>166</v>
      </c>
      <c r="F42" s="15" t="s">
        <v>6</v>
      </c>
      <c r="G42" s="15">
        <f t="shared" si="3"/>
        <v>0</v>
      </c>
      <c r="H42" s="17" t="str">
        <f t="shared" si="4"/>
        <v/>
      </c>
    </row>
    <row r="43" spans="2:8">
      <c r="B43" s="14" t="s">
        <v>26</v>
      </c>
      <c r="C43" s="84"/>
      <c r="D43" s="14">
        <v>0</v>
      </c>
      <c r="E43" s="15" t="s">
        <v>166</v>
      </c>
      <c r="F43" s="15" t="s">
        <v>6</v>
      </c>
      <c r="G43" s="15">
        <f t="shared" si="3"/>
        <v>0</v>
      </c>
      <c r="H43" s="17" t="str">
        <f t="shared" si="4"/>
        <v/>
      </c>
    </row>
    <row r="44" spans="2:8">
      <c r="B44" s="14" t="s">
        <v>27</v>
      </c>
      <c r="C44" s="84"/>
      <c r="D44" s="14">
        <v>0</v>
      </c>
      <c r="E44" s="15" t="s">
        <v>166</v>
      </c>
      <c r="F44" s="15" t="s">
        <v>6</v>
      </c>
      <c r="G44" s="15">
        <f t="shared" si="3"/>
        <v>0</v>
      </c>
      <c r="H44" s="17" t="str">
        <f t="shared" si="4"/>
        <v/>
      </c>
    </row>
    <row r="45" spans="2:8">
      <c r="B45" s="14" t="s">
        <v>28</v>
      </c>
      <c r="C45" s="84"/>
      <c r="D45" s="14">
        <v>0</v>
      </c>
      <c r="E45" s="15" t="s">
        <v>166</v>
      </c>
      <c r="F45" s="15" t="s">
        <v>6</v>
      </c>
      <c r="G45" s="15">
        <f t="shared" si="3"/>
        <v>0</v>
      </c>
      <c r="H45" s="17" t="str">
        <f t="shared" si="4"/>
        <v/>
      </c>
    </row>
    <row r="46" spans="2:8">
      <c r="B46" s="14" t="s">
        <v>29</v>
      </c>
      <c r="C46" s="84"/>
      <c r="D46" s="14">
        <v>0</v>
      </c>
      <c r="E46" s="15" t="s">
        <v>166</v>
      </c>
      <c r="F46" s="15" t="s">
        <v>6</v>
      </c>
      <c r="G46" s="15">
        <f t="shared" si="3"/>
        <v>0</v>
      </c>
      <c r="H46" s="17" t="str">
        <f t="shared" si="4"/>
        <v/>
      </c>
    </row>
    <row r="47" spans="2:8">
      <c r="B47" s="14" t="s">
        <v>30</v>
      </c>
      <c r="C47" s="84"/>
      <c r="D47" s="14">
        <v>0</v>
      </c>
      <c r="E47" s="15" t="s">
        <v>166</v>
      </c>
      <c r="F47" s="15" t="s">
        <v>6</v>
      </c>
      <c r="G47" s="15">
        <f t="shared" si="3"/>
        <v>0</v>
      </c>
      <c r="H47" s="17" t="str">
        <f t="shared" si="4"/>
        <v/>
      </c>
    </row>
    <row r="48" spans="2:8">
      <c r="B48" s="14" t="s">
        <v>31</v>
      </c>
      <c r="C48" s="84"/>
      <c r="D48" s="14">
        <v>0</v>
      </c>
      <c r="E48" s="15" t="s">
        <v>166</v>
      </c>
      <c r="F48" s="15" t="s">
        <v>6</v>
      </c>
      <c r="G48" s="15">
        <f t="shared" si="3"/>
        <v>0</v>
      </c>
      <c r="H48" s="17" t="str">
        <f t="shared" si="4"/>
        <v/>
      </c>
    </row>
    <row r="49" spans="2:8">
      <c r="B49" s="14" t="s">
        <v>32</v>
      </c>
      <c r="C49" s="84"/>
      <c r="D49" s="14">
        <v>0</v>
      </c>
      <c r="E49" s="15" t="s">
        <v>166</v>
      </c>
      <c r="F49" s="15" t="s">
        <v>6</v>
      </c>
      <c r="G49" s="15">
        <f t="shared" si="3"/>
        <v>0</v>
      </c>
      <c r="H49" s="17" t="str">
        <f t="shared" si="4"/>
        <v/>
      </c>
    </row>
    <row r="50" spans="2:8">
      <c r="B50" s="14" t="s">
        <v>33</v>
      </c>
      <c r="C50" s="84"/>
      <c r="D50" s="14">
        <v>0</v>
      </c>
      <c r="E50" s="15" t="s">
        <v>166</v>
      </c>
      <c r="F50" s="15" t="s">
        <v>6</v>
      </c>
      <c r="G50" s="15">
        <f t="shared" si="3"/>
        <v>0</v>
      </c>
      <c r="H50" s="17" t="str">
        <f t="shared" si="4"/>
        <v/>
      </c>
    </row>
    <row r="51" spans="2:8">
      <c r="B51" s="14" t="s">
        <v>34</v>
      </c>
      <c r="C51" s="84"/>
      <c r="D51" s="14">
        <v>0</v>
      </c>
      <c r="E51" s="15" t="s">
        <v>166</v>
      </c>
      <c r="F51" s="15" t="s">
        <v>6</v>
      </c>
      <c r="G51" s="15">
        <f t="shared" si="3"/>
        <v>0</v>
      </c>
      <c r="H51" s="17" t="str">
        <f t="shared" si="4"/>
        <v/>
      </c>
    </row>
    <row r="52" spans="2:8">
      <c r="B52" s="14" t="s">
        <v>35</v>
      </c>
      <c r="C52" s="84"/>
      <c r="D52" s="14">
        <v>0</v>
      </c>
      <c r="E52" s="15" t="s">
        <v>166</v>
      </c>
      <c r="F52" s="15" t="s">
        <v>6</v>
      </c>
      <c r="G52" s="15">
        <f t="shared" si="3"/>
        <v>0</v>
      </c>
      <c r="H52" s="17" t="str">
        <f t="shared" si="4"/>
        <v/>
      </c>
    </row>
    <row r="53" spans="2:8">
      <c r="B53" s="14" t="s">
        <v>36</v>
      </c>
      <c r="C53" s="84"/>
      <c r="D53" s="14">
        <v>0</v>
      </c>
      <c r="E53" s="15" t="s">
        <v>166</v>
      </c>
      <c r="F53" s="15" t="s">
        <v>6</v>
      </c>
      <c r="G53" s="15">
        <f t="shared" si="3"/>
        <v>0</v>
      </c>
      <c r="H53" s="17" t="str">
        <f t="shared" si="4"/>
        <v/>
      </c>
    </row>
    <row r="54" spans="2:8">
      <c r="B54" s="14" t="s">
        <v>37</v>
      </c>
      <c r="C54" s="84"/>
      <c r="D54" s="14">
        <v>0</v>
      </c>
      <c r="E54" s="15" t="s">
        <v>166</v>
      </c>
      <c r="F54" s="15" t="s">
        <v>6</v>
      </c>
      <c r="G54" s="15">
        <f t="shared" si="3"/>
        <v>0</v>
      </c>
      <c r="H54" s="17" t="str">
        <f t="shared" si="4"/>
        <v/>
      </c>
    </row>
    <row r="55" spans="2:8">
      <c r="B55" s="14" t="s">
        <v>38</v>
      </c>
      <c r="C55" s="84"/>
      <c r="D55" s="14">
        <v>0</v>
      </c>
      <c r="E55" s="15" t="s">
        <v>166</v>
      </c>
      <c r="F55" s="15" t="s">
        <v>6</v>
      </c>
      <c r="G55" s="15">
        <f t="shared" si="3"/>
        <v>0</v>
      </c>
      <c r="H55" s="17" t="str">
        <f t="shared" si="4"/>
        <v/>
      </c>
    </row>
    <row r="56" spans="2:8">
      <c r="B56" s="14" t="s">
        <v>39</v>
      </c>
      <c r="C56" s="84"/>
      <c r="D56" s="14">
        <v>0</v>
      </c>
      <c r="E56" s="15" t="s">
        <v>166</v>
      </c>
      <c r="F56" s="15" t="s">
        <v>6</v>
      </c>
      <c r="G56" s="15">
        <f t="shared" si="3"/>
        <v>0</v>
      </c>
      <c r="H56" s="17" t="str">
        <f t="shared" si="4"/>
        <v/>
      </c>
    </row>
    <row r="57" spans="2:8">
      <c r="B57" s="14" t="s">
        <v>40</v>
      </c>
      <c r="C57" s="84"/>
      <c r="D57" s="14">
        <v>0</v>
      </c>
      <c r="E57" s="15" t="s">
        <v>166</v>
      </c>
      <c r="F57" s="15" t="s">
        <v>6</v>
      </c>
      <c r="G57" s="15">
        <f t="shared" si="3"/>
        <v>0</v>
      </c>
      <c r="H57" s="17" t="str">
        <f t="shared" si="4"/>
        <v/>
      </c>
    </row>
    <row r="58" spans="2:8">
      <c r="B58" s="14" t="s">
        <v>41</v>
      </c>
      <c r="C58" s="84"/>
      <c r="D58" s="14">
        <v>0</v>
      </c>
      <c r="E58" s="15" t="s">
        <v>166</v>
      </c>
      <c r="F58" s="15" t="s">
        <v>6</v>
      </c>
      <c r="G58" s="15">
        <f t="shared" si="3"/>
        <v>0</v>
      </c>
      <c r="H58" s="17" t="str">
        <f t="shared" si="4"/>
        <v/>
      </c>
    </row>
    <row r="59" spans="2:8">
      <c r="B59" s="14" t="s">
        <v>42</v>
      </c>
      <c r="C59" s="84"/>
      <c r="D59" s="14">
        <v>0</v>
      </c>
      <c r="E59" s="15" t="s">
        <v>166</v>
      </c>
      <c r="F59" s="15" t="s">
        <v>6</v>
      </c>
      <c r="G59" s="15">
        <f t="shared" si="3"/>
        <v>0</v>
      </c>
      <c r="H59" s="17" t="str">
        <f t="shared" si="4"/>
        <v/>
      </c>
    </row>
    <row r="60" spans="2:8">
      <c r="B60" s="14" t="s">
        <v>43</v>
      </c>
      <c r="C60" s="84"/>
      <c r="D60" s="15">
        <v>0</v>
      </c>
      <c r="E60" s="15" t="s">
        <v>166</v>
      </c>
      <c r="F60" s="15" t="s">
        <v>6</v>
      </c>
      <c r="G60" s="15">
        <f t="shared" si="3"/>
        <v>0</v>
      </c>
      <c r="H60" s="17" t="str">
        <f t="shared" si="4"/>
        <v/>
      </c>
    </row>
    <row r="61" spans="2:8">
      <c r="B61" s="14" t="s">
        <v>44</v>
      </c>
      <c r="C61" s="85"/>
      <c r="D61" s="15">
        <v>0</v>
      </c>
      <c r="E61" s="15" t="s">
        <v>166</v>
      </c>
      <c r="F61" s="15" t="s">
        <v>6</v>
      </c>
      <c r="G61" s="15">
        <f t="shared" si="3"/>
        <v>0</v>
      </c>
      <c r="H61" s="17" t="str">
        <f t="shared" si="4"/>
        <v/>
      </c>
    </row>
    <row r="62" spans="2:8">
      <c r="B62" s="14" t="s">
        <v>45</v>
      </c>
      <c r="C62" s="85"/>
      <c r="D62" s="15">
        <v>0</v>
      </c>
      <c r="E62" s="15" t="s">
        <v>166</v>
      </c>
      <c r="F62" s="15" t="s">
        <v>6</v>
      </c>
      <c r="G62" s="15">
        <f t="shared" si="3"/>
        <v>0</v>
      </c>
      <c r="H62" s="17" t="str">
        <f t="shared" si="4"/>
        <v/>
      </c>
    </row>
    <row r="63" spans="2:8">
      <c r="B63" s="14" t="s">
        <v>46</v>
      </c>
      <c r="C63" s="85"/>
      <c r="D63" s="15">
        <v>0</v>
      </c>
      <c r="E63" s="15" t="s">
        <v>166</v>
      </c>
      <c r="F63" s="15" t="s">
        <v>6</v>
      </c>
      <c r="G63" s="15">
        <f t="shared" si="3"/>
        <v>0</v>
      </c>
      <c r="H63" s="17" t="str">
        <f t="shared" si="4"/>
        <v/>
      </c>
    </row>
    <row r="64" spans="2:8">
      <c r="B64" s="14" t="s">
        <v>47</v>
      </c>
      <c r="C64" s="85"/>
      <c r="D64" s="15">
        <v>0</v>
      </c>
      <c r="E64" s="15" t="s">
        <v>166</v>
      </c>
      <c r="F64" s="15" t="s">
        <v>6</v>
      </c>
      <c r="G64" s="15">
        <f t="shared" si="3"/>
        <v>0</v>
      </c>
      <c r="H64" s="17" t="str">
        <f t="shared" si="4"/>
        <v/>
      </c>
    </row>
    <row r="65" spans="2:8">
      <c r="B65" s="14" t="s">
        <v>48</v>
      </c>
      <c r="C65" s="85"/>
      <c r="D65" s="15">
        <v>0</v>
      </c>
      <c r="E65" s="15" t="s">
        <v>166</v>
      </c>
      <c r="F65" s="15" t="s">
        <v>6</v>
      </c>
      <c r="G65" s="15">
        <f t="shared" si="3"/>
        <v>0</v>
      </c>
      <c r="H65" s="17" t="str">
        <f t="shared" si="4"/>
        <v/>
      </c>
    </row>
    <row r="66" spans="2:8">
      <c r="B66" s="14" t="s">
        <v>49</v>
      </c>
      <c r="C66" s="85"/>
      <c r="D66" s="15">
        <v>0</v>
      </c>
      <c r="E66" s="15" t="s">
        <v>166</v>
      </c>
      <c r="F66" s="15" t="s">
        <v>6</v>
      </c>
      <c r="G66" s="15">
        <f t="shared" si="3"/>
        <v>0</v>
      </c>
      <c r="H66" s="17" t="str">
        <f t="shared" si="4"/>
        <v/>
      </c>
    </row>
    <row r="67" spans="2:8">
      <c r="B67" s="14" t="s">
        <v>50</v>
      </c>
      <c r="C67" s="85"/>
      <c r="D67" s="15">
        <v>0</v>
      </c>
      <c r="E67" s="15" t="s">
        <v>166</v>
      </c>
      <c r="F67" s="15" t="s">
        <v>6</v>
      </c>
      <c r="G67" s="15">
        <f t="shared" si="3"/>
        <v>0</v>
      </c>
      <c r="H67" s="17" t="str">
        <f t="shared" si="4"/>
        <v/>
      </c>
    </row>
    <row r="68" spans="2:8">
      <c r="B68" s="14" t="s">
        <v>51</v>
      </c>
      <c r="C68" s="85"/>
      <c r="D68" s="15">
        <v>0</v>
      </c>
      <c r="E68" s="15" t="s">
        <v>166</v>
      </c>
      <c r="F68" s="15" t="s">
        <v>6</v>
      </c>
      <c r="G68" s="15">
        <f t="shared" ref="G68:G99" si="5">$D68+$C68</f>
        <v>0</v>
      </c>
      <c r="H68" s="17" t="str">
        <f t="shared" ref="H68:H99" si="6">IF(AND($D68=0, $G68&gt;0),"new", IF(AND($D68&gt;0, $G68=0),"sold",""))</f>
        <v/>
      </c>
    </row>
    <row r="69" spans="2:8">
      <c r="B69" s="14" t="s">
        <v>52</v>
      </c>
      <c r="C69" s="85"/>
      <c r="D69" s="15">
        <v>0</v>
      </c>
      <c r="E69" s="15" t="s">
        <v>166</v>
      </c>
      <c r="F69" s="15" t="s">
        <v>6</v>
      </c>
      <c r="G69" s="15">
        <f t="shared" si="5"/>
        <v>0</v>
      </c>
      <c r="H69" s="17" t="str">
        <f t="shared" si="6"/>
        <v/>
      </c>
    </row>
    <row r="70" spans="2:8">
      <c r="B70" s="14" t="s">
        <v>53</v>
      </c>
      <c r="C70" s="85"/>
      <c r="D70" s="15">
        <v>0</v>
      </c>
      <c r="E70" s="15" t="s">
        <v>166</v>
      </c>
      <c r="F70" s="15" t="s">
        <v>6</v>
      </c>
      <c r="G70" s="15">
        <f t="shared" si="5"/>
        <v>0</v>
      </c>
      <c r="H70" s="17" t="str">
        <f t="shared" si="6"/>
        <v/>
      </c>
    </row>
    <row r="71" spans="2:8">
      <c r="B71" s="14" t="s">
        <v>54</v>
      </c>
      <c r="C71" s="85"/>
      <c r="D71" s="15">
        <v>0</v>
      </c>
      <c r="E71" s="15" t="s">
        <v>166</v>
      </c>
      <c r="F71" s="15" t="s">
        <v>6</v>
      </c>
      <c r="G71" s="15">
        <f t="shared" si="5"/>
        <v>0</v>
      </c>
      <c r="H71" s="17" t="str">
        <f t="shared" si="6"/>
        <v/>
      </c>
    </row>
    <row r="72" spans="2:8">
      <c r="B72" s="14" t="s">
        <v>55</v>
      </c>
      <c r="C72" s="85"/>
      <c r="D72" s="15">
        <v>0</v>
      </c>
      <c r="E72" s="15" t="s">
        <v>166</v>
      </c>
      <c r="F72" s="15" t="s">
        <v>6</v>
      </c>
      <c r="G72" s="15">
        <f t="shared" si="5"/>
        <v>0</v>
      </c>
      <c r="H72" s="17" t="str">
        <f t="shared" si="6"/>
        <v/>
      </c>
    </row>
    <row r="73" spans="2:8">
      <c r="B73" s="14" t="s">
        <v>56</v>
      </c>
      <c r="C73" s="85"/>
      <c r="D73" s="15">
        <v>0</v>
      </c>
      <c r="E73" s="15" t="s">
        <v>166</v>
      </c>
      <c r="F73" s="15" t="s">
        <v>6</v>
      </c>
      <c r="G73" s="15">
        <f t="shared" si="5"/>
        <v>0</v>
      </c>
      <c r="H73" s="17" t="str">
        <f t="shared" si="6"/>
        <v/>
      </c>
    </row>
    <row r="74" spans="2:8">
      <c r="B74" s="14" t="s">
        <v>57</v>
      </c>
      <c r="C74" s="85"/>
      <c r="D74" s="15">
        <v>0</v>
      </c>
      <c r="E74" s="15" t="s">
        <v>166</v>
      </c>
      <c r="F74" s="15" t="s">
        <v>6</v>
      </c>
      <c r="G74" s="15">
        <f t="shared" si="5"/>
        <v>0</v>
      </c>
      <c r="H74" s="17" t="str">
        <f t="shared" si="6"/>
        <v/>
      </c>
    </row>
    <row r="75" spans="2:8">
      <c r="B75" s="14" t="s">
        <v>58</v>
      </c>
      <c r="C75" s="85"/>
      <c r="D75" s="15">
        <v>0</v>
      </c>
      <c r="E75" s="15" t="s">
        <v>166</v>
      </c>
      <c r="F75" s="15" t="s">
        <v>6</v>
      </c>
      <c r="G75" s="15">
        <f t="shared" si="5"/>
        <v>0</v>
      </c>
      <c r="H75" s="17" t="str">
        <f t="shared" si="6"/>
        <v/>
      </c>
    </row>
    <row r="76" spans="2:8">
      <c r="B76" s="14" t="s">
        <v>59</v>
      </c>
      <c r="C76" s="85">
        <v>3000</v>
      </c>
      <c r="D76" s="15">
        <v>43000</v>
      </c>
      <c r="E76" s="15" t="s">
        <v>166</v>
      </c>
      <c r="F76" s="15" t="s">
        <v>6</v>
      </c>
      <c r="G76" s="15">
        <f t="shared" si="5"/>
        <v>46000</v>
      </c>
      <c r="H76" s="17" t="str">
        <f t="shared" si="6"/>
        <v/>
      </c>
    </row>
    <row r="77" spans="2:8">
      <c r="B77" s="14" t="s">
        <v>60</v>
      </c>
      <c r="C77" s="85"/>
      <c r="D77" s="15">
        <v>0</v>
      </c>
      <c r="E77" s="15" t="s">
        <v>166</v>
      </c>
      <c r="F77" s="15" t="s">
        <v>6</v>
      </c>
      <c r="G77" s="15">
        <f t="shared" si="5"/>
        <v>0</v>
      </c>
      <c r="H77" s="17" t="str">
        <f t="shared" si="6"/>
        <v/>
      </c>
    </row>
    <row r="78" spans="2:8">
      <c r="B78" s="14" t="s">
        <v>61</v>
      </c>
      <c r="C78" s="85"/>
      <c r="D78" s="15">
        <v>0</v>
      </c>
      <c r="E78" s="15" t="s">
        <v>166</v>
      </c>
      <c r="F78" s="15" t="s">
        <v>6</v>
      </c>
      <c r="G78" s="15">
        <f t="shared" si="5"/>
        <v>0</v>
      </c>
      <c r="H78" s="17" t="str">
        <f t="shared" si="6"/>
        <v/>
      </c>
    </row>
    <row r="79" spans="2:8">
      <c r="B79" s="14" t="s">
        <v>62</v>
      </c>
      <c r="C79" s="85"/>
      <c r="D79" s="15">
        <v>0</v>
      </c>
      <c r="E79" s="15" t="s">
        <v>166</v>
      </c>
      <c r="F79" s="15" t="s">
        <v>6</v>
      </c>
      <c r="G79" s="15">
        <f t="shared" si="5"/>
        <v>0</v>
      </c>
      <c r="H79" s="17" t="str">
        <f t="shared" si="6"/>
        <v/>
      </c>
    </row>
    <row r="80" spans="2:8">
      <c r="B80" s="14" t="s">
        <v>63</v>
      </c>
      <c r="C80" s="85"/>
      <c r="D80" s="15">
        <v>0</v>
      </c>
      <c r="E80" s="15" t="s">
        <v>166</v>
      </c>
      <c r="F80" s="15" t="s">
        <v>6</v>
      </c>
      <c r="G80" s="15">
        <f t="shared" si="5"/>
        <v>0</v>
      </c>
      <c r="H80" s="17" t="str">
        <f t="shared" si="6"/>
        <v/>
      </c>
    </row>
    <row r="81" spans="2:8">
      <c r="B81" s="14" t="s">
        <v>64</v>
      </c>
      <c r="C81" s="85"/>
      <c r="D81" s="15">
        <v>0</v>
      </c>
      <c r="E81" s="15" t="s">
        <v>166</v>
      </c>
      <c r="F81" s="15" t="s">
        <v>6</v>
      </c>
      <c r="G81" s="15">
        <f t="shared" si="5"/>
        <v>0</v>
      </c>
      <c r="H81" s="17" t="str">
        <f t="shared" si="6"/>
        <v/>
      </c>
    </row>
    <row r="82" spans="2:8">
      <c r="B82" s="14" t="s">
        <v>65</v>
      </c>
      <c r="C82" s="85"/>
      <c r="D82" s="15">
        <v>0</v>
      </c>
      <c r="E82" s="15" t="s">
        <v>166</v>
      </c>
      <c r="F82" s="15" t="s">
        <v>6</v>
      </c>
      <c r="G82" s="15">
        <f t="shared" si="5"/>
        <v>0</v>
      </c>
      <c r="H82" s="17" t="str">
        <f t="shared" si="6"/>
        <v/>
      </c>
    </row>
    <row r="83" spans="2:8">
      <c r="B83" s="27" t="s">
        <v>66</v>
      </c>
      <c r="C83" s="85"/>
      <c r="D83" s="14">
        <v>0</v>
      </c>
      <c r="E83" s="15" t="s">
        <v>166</v>
      </c>
      <c r="F83" s="15" t="s">
        <v>6</v>
      </c>
      <c r="G83" s="15">
        <f t="shared" si="5"/>
        <v>0</v>
      </c>
      <c r="H83" s="17" t="str">
        <f t="shared" si="6"/>
        <v/>
      </c>
    </row>
    <row r="84" spans="2:8">
      <c r="B84" s="14" t="s">
        <v>67</v>
      </c>
      <c r="C84" s="85"/>
      <c r="D84" s="15">
        <v>0</v>
      </c>
      <c r="E84" s="15" t="s">
        <v>166</v>
      </c>
      <c r="F84" s="15" t="s">
        <v>6</v>
      </c>
      <c r="G84" s="15">
        <f t="shared" si="5"/>
        <v>0</v>
      </c>
      <c r="H84" s="17" t="str">
        <f t="shared" si="6"/>
        <v/>
      </c>
    </row>
    <row r="85" spans="2:8">
      <c r="B85" s="14" t="s">
        <v>68</v>
      </c>
      <c r="C85" s="85"/>
      <c r="D85" s="15">
        <v>0</v>
      </c>
      <c r="E85" s="15" t="s">
        <v>166</v>
      </c>
      <c r="F85" s="15" t="s">
        <v>6</v>
      </c>
      <c r="G85" s="15">
        <f t="shared" si="5"/>
        <v>0</v>
      </c>
      <c r="H85" s="17" t="str">
        <f t="shared" si="6"/>
        <v/>
      </c>
    </row>
    <row r="86" spans="2:8">
      <c r="B86" s="14" t="s">
        <v>69</v>
      </c>
      <c r="C86" s="85"/>
      <c r="D86" s="15">
        <v>0</v>
      </c>
      <c r="E86" s="15" t="s">
        <v>166</v>
      </c>
      <c r="F86" s="15" t="s">
        <v>6</v>
      </c>
      <c r="G86" s="15">
        <f t="shared" si="5"/>
        <v>0</v>
      </c>
      <c r="H86" s="17" t="str">
        <f t="shared" si="6"/>
        <v/>
      </c>
    </row>
    <row r="87" spans="2:8">
      <c r="B87" s="14" t="s">
        <v>70</v>
      </c>
      <c r="C87" s="85"/>
      <c r="D87" s="15">
        <v>0</v>
      </c>
      <c r="E87" s="15" t="s">
        <v>166</v>
      </c>
      <c r="F87" s="15" t="s">
        <v>6</v>
      </c>
      <c r="G87" s="15">
        <f t="shared" si="5"/>
        <v>0</v>
      </c>
      <c r="H87" s="17" t="str">
        <f t="shared" si="6"/>
        <v/>
      </c>
    </row>
    <row r="88" spans="2:8">
      <c r="B88" s="14" t="s">
        <v>71</v>
      </c>
      <c r="C88" s="85"/>
      <c r="D88" s="15">
        <v>0</v>
      </c>
      <c r="E88" s="15" t="s">
        <v>166</v>
      </c>
      <c r="F88" s="15" t="s">
        <v>6</v>
      </c>
      <c r="G88" s="15">
        <f t="shared" si="5"/>
        <v>0</v>
      </c>
      <c r="H88" s="17" t="str">
        <f t="shared" si="6"/>
        <v/>
      </c>
    </row>
    <row r="89" spans="2:8">
      <c r="B89" s="14" t="s">
        <v>72</v>
      </c>
      <c r="C89" s="85"/>
      <c r="D89" s="15">
        <v>0</v>
      </c>
      <c r="E89" s="15" t="s">
        <v>166</v>
      </c>
      <c r="F89" s="15" t="s">
        <v>6</v>
      </c>
      <c r="G89" s="15">
        <f t="shared" si="5"/>
        <v>0</v>
      </c>
      <c r="H89" s="17" t="str">
        <f t="shared" si="6"/>
        <v/>
      </c>
    </row>
    <row r="90" spans="2:8">
      <c r="B90" s="14" t="s">
        <v>73</v>
      </c>
      <c r="C90" s="85"/>
      <c r="D90" s="15">
        <v>0</v>
      </c>
      <c r="E90" s="15" t="s">
        <v>166</v>
      </c>
      <c r="F90" s="15" t="s">
        <v>6</v>
      </c>
      <c r="G90" s="15">
        <f t="shared" si="5"/>
        <v>0</v>
      </c>
      <c r="H90" s="17" t="str">
        <f t="shared" si="6"/>
        <v/>
      </c>
    </row>
    <row r="91" spans="2:8">
      <c r="B91" s="14" t="s">
        <v>74</v>
      </c>
      <c r="C91" s="85"/>
      <c r="D91" s="15">
        <v>0</v>
      </c>
      <c r="E91" s="15" t="s">
        <v>166</v>
      </c>
      <c r="F91" s="15" t="s">
        <v>6</v>
      </c>
      <c r="G91" s="15">
        <f t="shared" si="5"/>
        <v>0</v>
      </c>
      <c r="H91" s="17" t="str">
        <f t="shared" si="6"/>
        <v/>
      </c>
    </row>
    <row r="92" spans="2:8">
      <c r="B92" s="14" t="s">
        <v>75</v>
      </c>
      <c r="C92" s="85"/>
      <c r="D92" s="15">
        <v>0</v>
      </c>
      <c r="E92" s="15" t="s">
        <v>166</v>
      </c>
      <c r="F92" s="15" t="s">
        <v>6</v>
      </c>
      <c r="G92" s="15">
        <f t="shared" si="5"/>
        <v>0</v>
      </c>
      <c r="H92" s="17" t="str">
        <f t="shared" si="6"/>
        <v/>
      </c>
    </row>
    <row r="93" spans="2:8">
      <c r="B93" s="14" t="s">
        <v>76</v>
      </c>
      <c r="C93" s="85"/>
      <c r="D93" s="15">
        <v>0</v>
      </c>
      <c r="E93" s="15" t="s">
        <v>166</v>
      </c>
      <c r="F93" s="15" t="s">
        <v>6</v>
      </c>
      <c r="G93" s="15">
        <f t="shared" si="5"/>
        <v>0</v>
      </c>
      <c r="H93" s="17" t="str">
        <f t="shared" si="6"/>
        <v/>
      </c>
    </row>
    <row r="94" spans="2:8">
      <c r="B94" s="14" t="s">
        <v>77</v>
      </c>
      <c r="C94" s="85"/>
      <c r="D94" s="15">
        <v>0</v>
      </c>
      <c r="E94" s="15" t="s">
        <v>166</v>
      </c>
      <c r="F94" s="15" t="s">
        <v>6</v>
      </c>
      <c r="G94" s="15">
        <f t="shared" si="5"/>
        <v>0</v>
      </c>
      <c r="H94" s="17" t="str">
        <f t="shared" si="6"/>
        <v/>
      </c>
    </row>
    <row r="95" spans="2:8">
      <c r="B95" s="14" t="s">
        <v>78</v>
      </c>
      <c r="C95" s="85"/>
      <c r="D95" s="15">
        <v>0</v>
      </c>
      <c r="E95" s="15" t="s">
        <v>166</v>
      </c>
      <c r="F95" s="15" t="s">
        <v>6</v>
      </c>
      <c r="G95" s="15">
        <f t="shared" si="5"/>
        <v>0</v>
      </c>
      <c r="H95" s="17" t="str">
        <f t="shared" si="6"/>
        <v/>
      </c>
    </row>
    <row r="96" spans="2:8">
      <c r="B96" s="14" t="s">
        <v>79</v>
      </c>
      <c r="C96" s="85"/>
      <c r="D96" s="15">
        <v>0</v>
      </c>
      <c r="E96" s="15" t="s">
        <v>166</v>
      </c>
      <c r="F96" s="15" t="s">
        <v>6</v>
      </c>
      <c r="G96" s="15">
        <f t="shared" si="5"/>
        <v>0</v>
      </c>
      <c r="H96" s="17" t="str">
        <f t="shared" si="6"/>
        <v/>
      </c>
    </row>
    <row r="97" spans="2:8">
      <c r="B97" s="14" t="s">
        <v>80</v>
      </c>
      <c r="C97" s="85"/>
      <c r="D97" s="15">
        <v>0</v>
      </c>
      <c r="E97" s="15" t="s">
        <v>166</v>
      </c>
      <c r="F97" s="15" t="s">
        <v>6</v>
      </c>
      <c r="G97" s="15">
        <f t="shared" si="5"/>
        <v>0</v>
      </c>
      <c r="H97" s="17" t="str">
        <f t="shared" si="6"/>
        <v/>
      </c>
    </row>
    <row r="98" spans="2:8">
      <c r="B98" s="14" t="s">
        <v>81</v>
      </c>
      <c r="C98" s="85"/>
      <c r="D98" s="15">
        <v>0</v>
      </c>
      <c r="E98" s="15" t="s">
        <v>166</v>
      </c>
      <c r="F98" s="15" t="s">
        <v>6</v>
      </c>
      <c r="G98" s="15">
        <f t="shared" si="5"/>
        <v>0</v>
      </c>
      <c r="H98" s="17" t="str">
        <f t="shared" si="6"/>
        <v/>
      </c>
    </row>
    <row r="99" spans="2:8">
      <c r="B99" s="14" t="s">
        <v>82</v>
      </c>
      <c r="C99" s="85"/>
      <c r="D99" s="15">
        <v>0</v>
      </c>
      <c r="E99" s="15" t="s">
        <v>166</v>
      </c>
      <c r="F99" s="15" t="s">
        <v>6</v>
      </c>
      <c r="G99" s="15">
        <f t="shared" si="5"/>
        <v>0</v>
      </c>
      <c r="H99" s="17" t="str">
        <f t="shared" si="6"/>
        <v/>
      </c>
    </row>
    <row r="100" spans="2:8">
      <c r="B100" s="14" t="s">
        <v>83</v>
      </c>
      <c r="C100" s="85"/>
      <c r="D100" s="15">
        <v>0</v>
      </c>
      <c r="E100" s="15" t="s">
        <v>166</v>
      </c>
      <c r="F100" s="15" t="s">
        <v>6</v>
      </c>
      <c r="G100" s="15">
        <f t="shared" ref="G100:G106" si="7">$D100+$C100</f>
        <v>0</v>
      </c>
      <c r="H100" s="17" t="str">
        <f t="shared" ref="H100:H106" si="8">IF(AND($D100=0, $G100&gt;0),"new", IF(AND($D100&gt;0, $G100=0),"sold",""))</f>
        <v/>
      </c>
    </row>
    <row r="101" spans="2:8">
      <c r="B101" s="14" t="s">
        <v>84</v>
      </c>
      <c r="C101" s="85"/>
      <c r="D101" s="15">
        <v>0</v>
      </c>
      <c r="E101" s="15" t="s">
        <v>166</v>
      </c>
      <c r="F101" s="15" t="s">
        <v>6</v>
      </c>
      <c r="G101" s="15">
        <f t="shared" si="7"/>
        <v>0</v>
      </c>
      <c r="H101" s="17" t="str">
        <f t="shared" si="8"/>
        <v/>
      </c>
    </row>
    <row r="102" spans="2:8">
      <c r="B102" s="14" t="s">
        <v>85</v>
      </c>
      <c r="C102" s="85"/>
      <c r="D102" s="15">
        <v>0</v>
      </c>
      <c r="E102" s="15" t="s">
        <v>166</v>
      </c>
      <c r="F102" s="15" t="s">
        <v>6</v>
      </c>
      <c r="G102" s="15">
        <f t="shared" si="7"/>
        <v>0</v>
      </c>
      <c r="H102" s="17" t="str">
        <f t="shared" si="8"/>
        <v/>
      </c>
    </row>
    <row r="103" spans="2:8">
      <c r="B103" s="14" t="s">
        <v>86</v>
      </c>
      <c r="C103" s="85"/>
      <c r="D103" s="15">
        <v>0</v>
      </c>
      <c r="E103" s="15" t="s">
        <v>166</v>
      </c>
      <c r="F103" s="15" t="s">
        <v>6</v>
      </c>
      <c r="G103" s="15">
        <f t="shared" si="7"/>
        <v>0</v>
      </c>
      <c r="H103" s="17" t="str">
        <f t="shared" si="8"/>
        <v/>
      </c>
    </row>
    <row r="104" spans="2:8">
      <c r="B104" s="14" t="s">
        <v>87</v>
      </c>
      <c r="C104" s="85"/>
      <c r="D104" s="15">
        <v>0</v>
      </c>
      <c r="E104" s="15" t="s">
        <v>166</v>
      </c>
      <c r="F104" s="15" t="s">
        <v>6</v>
      </c>
      <c r="G104" s="15">
        <f t="shared" si="7"/>
        <v>0</v>
      </c>
      <c r="H104" s="17" t="str">
        <f t="shared" si="8"/>
        <v/>
      </c>
    </row>
    <row r="105" spans="2:8">
      <c r="B105" s="14" t="s">
        <v>88</v>
      </c>
      <c r="C105" s="85"/>
      <c r="D105" s="15">
        <v>0</v>
      </c>
      <c r="E105" s="15" t="s">
        <v>166</v>
      </c>
      <c r="F105" s="15" t="s">
        <v>6</v>
      </c>
      <c r="G105" s="15">
        <f t="shared" si="7"/>
        <v>0</v>
      </c>
      <c r="H105" s="17" t="str">
        <f t="shared" si="8"/>
        <v/>
      </c>
    </row>
    <row r="106" spans="2:8">
      <c r="B106" s="18" t="s">
        <v>89</v>
      </c>
      <c r="C106" s="85"/>
      <c r="D106" s="19">
        <v>0</v>
      </c>
      <c r="E106" s="19" t="s">
        <v>166</v>
      </c>
      <c r="F106" s="19" t="s">
        <v>6</v>
      </c>
      <c r="G106" s="19">
        <f t="shared" si="7"/>
        <v>0</v>
      </c>
      <c r="H106" s="20" t="str">
        <f t="shared" si="8"/>
        <v/>
      </c>
    </row>
    <row r="107" spans="2:8">
      <c r="B107" s="12"/>
      <c r="C107" s="12"/>
      <c r="D107" s="12">
        <f>COUNTIF($D$36:$D$106,"&gt;0")</f>
        <v>2</v>
      </c>
      <c r="E107" s="12" t="s">
        <v>90</v>
      </c>
      <c r="F107" s="12"/>
      <c r="G107" s="12">
        <f>COUNTIF(G36:G106,"&gt;0")</f>
        <v>2</v>
      </c>
      <c r="H107" s="83" t="s">
        <v>90</v>
      </c>
    </row>
  </sheetData>
  <phoneticPr fontId="0" type="noConversion"/>
  <dataValidations count="3">
    <dataValidation type="decimal" operator="greaterThanOrEqual" allowBlank="1" showInputMessage="1" showErrorMessage="1" errorTitle="Error" error="This error occurred because user was trying to sell more than owned" promptTitle="Plants" prompt="Enter Capacity (Positive number to buy, Negative number to sell)" sqref="C6:C15">
      <formula1>-D6:D15</formula1>
    </dataValidation>
    <dataValidation type="whole" operator="greaterThanOrEqual" allowBlank="1" showInputMessage="1" showErrorMessage="1" errorTitle="Error" error="This error occurred because a non-integer was entered or user was trying to sell more than owned" promptTitle="TankCars" prompt="Enter Unit of Cars (Positive integer to buy, Negative integer to sell)" sqref="C21:C30">
      <formula1>-D21:D30</formula1>
    </dataValidation>
    <dataValidation type="decimal" operator="greaterThanOrEqual" allowBlank="1" showInputMessage="1" showErrorMessage="1" errorTitle="Error" error="This error occurred because user was trying to sell more than owned" promptTitle="Storages" prompt="Enter Capacity (Positive number to buy, Negative number to sell)" sqref="C36:C106">
      <formula1>-D36:D106</formula1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2:AG49"/>
  <sheetViews>
    <sheetView showGridLines="0" workbookViewId="0"/>
  </sheetViews>
  <sheetFormatPr baseColWidth="10" defaultColWidth="8.83203125" defaultRowHeight="12" x14ac:dyDescent="0"/>
  <cols>
    <col min="1" max="1" width="4.6640625" style="29" customWidth="1"/>
    <col min="2" max="2" width="16.6640625" style="29" customWidth="1"/>
    <col min="3" max="14" width="8.6640625" style="29" customWidth="1"/>
    <col min="15" max="16384" width="8.83203125" style="29"/>
  </cols>
  <sheetData>
    <row r="2" spans="2:14">
      <c r="B2" s="28" t="s">
        <v>140</v>
      </c>
    </row>
    <row r="3" spans="2:14">
      <c r="B3" s="30" t="s">
        <v>164</v>
      </c>
    </row>
    <row r="4" spans="2:14">
      <c r="B4" s="31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</row>
    <row r="5" spans="2:14">
      <c r="B5" s="33" t="s">
        <v>91</v>
      </c>
      <c r="C5" s="34" t="s">
        <v>92</v>
      </c>
      <c r="D5" s="34" t="s">
        <v>93</v>
      </c>
      <c r="E5" s="34" t="s">
        <v>94</v>
      </c>
      <c r="F5" s="34" t="s">
        <v>95</v>
      </c>
      <c r="G5" s="34" t="s">
        <v>96</v>
      </c>
      <c r="H5" s="34" t="s">
        <v>97</v>
      </c>
      <c r="I5" s="34" t="s">
        <v>98</v>
      </c>
      <c r="J5" s="34" t="s">
        <v>99</v>
      </c>
      <c r="K5" s="34" t="s">
        <v>100</v>
      </c>
      <c r="L5" s="34" t="s">
        <v>101</v>
      </c>
      <c r="M5" s="34" t="s">
        <v>102</v>
      </c>
      <c r="N5" s="35" t="s">
        <v>103</v>
      </c>
    </row>
    <row r="6" spans="2:14">
      <c r="B6" s="36" t="s">
        <v>104</v>
      </c>
      <c r="C6" s="86">
        <v>1533.01321260953</v>
      </c>
      <c r="D6" s="87">
        <v>1533.0132126095332</v>
      </c>
      <c r="E6" s="87">
        <v>1533.0132126095332</v>
      </c>
      <c r="F6" s="87">
        <v>1533.0132126095332</v>
      </c>
      <c r="G6" s="87">
        <v>1533.0132126095332</v>
      </c>
      <c r="H6" s="87">
        <v>1533.0132126095332</v>
      </c>
      <c r="I6" s="87">
        <v>1533.0132126095332</v>
      </c>
      <c r="J6" s="87">
        <v>1533.0132126095332</v>
      </c>
      <c r="K6" s="87">
        <v>1533.0132126095332</v>
      </c>
      <c r="L6" s="87">
        <v>1533.0132126095332</v>
      </c>
      <c r="M6" s="87">
        <v>1533.0132126095332</v>
      </c>
      <c r="N6" s="87">
        <v>1533.0132126095332</v>
      </c>
    </row>
    <row r="7" spans="2:14">
      <c r="B7" s="36" t="s">
        <v>105</v>
      </c>
      <c r="C7" s="88">
        <v>1773.4978209017493</v>
      </c>
      <c r="D7" s="89">
        <v>1773.4978209017493</v>
      </c>
      <c r="E7" s="89">
        <v>1773.4978209017493</v>
      </c>
      <c r="F7" s="89">
        <v>1773.4978209017493</v>
      </c>
      <c r="G7" s="89">
        <v>1773.4978209017493</v>
      </c>
      <c r="H7" s="89">
        <v>1773.4978209017493</v>
      </c>
      <c r="I7" s="89">
        <v>1773.4978209017493</v>
      </c>
      <c r="J7" s="89">
        <v>1773.4978209017493</v>
      </c>
      <c r="K7" s="89">
        <v>1773.4978209017493</v>
      </c>
      <c r="L7" s="89">
        <v>1773.4978209017493</v>
      </c>
      <c r="M7" s="89">
        <v>1773.4978209017493</v>
      </c>
      <c r="N7" s="89">
        <v>1773.4978209017493</v>
      </c>
    </row>
    <row r="8" spans="2:14">
      <c r="B8" s="36" t="s">
        <v>106</v>
      </c>
      <c r="C8" s="88">
        <v>1492.7924366725895</v>
      </c>
      <c r="D8" s="89">
        <v>1492.7924366725895</v>
      </c>
      <c r="E8" s="89">
        <v>1492.7924366725895</v>
      </c>
      <c r="F8" s="89">
        <v>1492.7924366725895</v>
      </c>
      <c r="G8" s="89">
        <v>1492.7924366725895</v>
      </c>
      <c r="H8" s="89">
        <v>1492.7924366725895</v>
      </c>
      <c r="I8" s="89">
        <v>1492.7924366725895</v>
      </c>
      <c r="J8" s="89">
        <v>1492.7924366725895</v>
      </c>
      <c r="K8" s="89">
        <v>1492.7924366725895</v>
      </c>
      <c r="L8" s="89">
        <v>1492.7924366725895</v>
      </c>
      <c r="M8" s="89">
        <v>1492.7924366725895</v>
      </c>
      <c r="N8" s="89">
        <v>1492.7924366725895</v>
      </c>
    </row>
    <row r="9" spans="2:14">
      <c r="B9" s="36" t="s">
        <v>107</v>
      </c>
      <c r="C9" s="88">
        <v>1533.0132126095332</v>
      </c>
      <c r="D9" s="89">
        <v>1533.0132126095332</v>
      </c>
      <c r="E9" s="89">
        <v>1533.0132126095332</v>
      </c>
      <c r="F9" s="89">
        <v>1533.0132126095332</v>
      </c>
      <c r="G9" s="89">
        <v>1533.0132126095332</v>
      </c>
      <c r="H9" s="89">
        <v>1533.0132126095332</v>
      </c>
      <c r="I9" s="89">
        <v>1533.0132126095332</v>
      </c>
      <c r="J9" s="89">
        <v>1533.0132126095332</v>
      </c>
      <c r="K9" s="89">
        <v>1533.0132126095332</v>
      </c>
      <c r="L9" s="89">
        <v>1533.0132126095332</v>
      </c>
      <c r="M9" s="89">
        <v>1533.0132126095332</v>
      </c>
      <c r="N9" s="89">
        <v>1533.0132126095332</v>
      </c>
    </row>
    <row r="10" spans="2:14">
      <c r="B10" s="36" t="s">
        <v>108</v>
      </c>
      <c r="C10" s="88">
        <v>1773.4978209017493</v>
      </c>
      <c r="D10" s="89">
        <v>1773.4978209017493</v>
      </c>
      <c r="E10" s="89">
        <v>1773.4978209017493</v>
      </c>
      <c r="F10" s="89">
        <v>1773.4978209017493</v>
      </c>
      <c r="G10" s="89">
        <v>1773.4978209017493</v>
      </c>
      <c r="H10" s="89">
        <v>1773.4978209017493</v>
      </c>
      <c r="I10" s="89">
        <v>1773.4978209017493</v>
      </c>
      <c r="J10" s="89">
        <v>1773.4978209017493</v>
      </c>
      <c r="K10" s="89">
        <v>1773.4978209017493</v>
      </c>
      <c r="L10" s="89">
        <v>1773.4978209017493</v>
      </c>
      <c r="M10" s="89">
        <v>1773.4978209017493</v>
      </c>
      <c r="N10" s="89">
        <v>1773.4978209017493</v>
      </c>
    </row>
    <row r="11" spans="2:14">
      <c r="B11" s="37" t="s">
        <v>109</v>
      </c>
      <c r="C11" s="88">
        <v>1492.7924366725895</v>
      </c>
      <c r="D11" s="89">
        <v>1492.7924366725895</v>
      </c>
      <c r="E11" s="89">
        <v>1492.7924366725895</v>
      </c>
      <c r="F11" s="89">
        <v>1492.7924366725895</v>
      </c>
      <c r="G11" s="89">
        <v>1492.7924366725895</v>
      </c>
      <c r="H11" s="89">
        <v>1492.7924366725895</v>
      </c>
      <c r="I11" s="89">
        <v>1492.7924366725895</v>
      </c>
      <c r="J11" s="89">
        <v>1492.7924366725895</v>
      </c>
      <c r="K11" s="89">
        <v>1492.7924366725895</v>
      </c>
      <c r="L11" s="89">
        <v>1492.7924366725895</v>
      </c>
      <c r="M11" s="89">
        <v>1492.7924366725895</v>
      </c>
      <c r="N11" s="89">
        <v>1492.7924366725895</v>
      </c>
    </row>
    <row r="12" spans="2:14"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</row>
    <row r="14" spans="2:14">
      <c r="B14" s="30" t="s">
        <v>157</v>
      </c>
    </row>
    <row r="15" spans="2:14">
      <c r="B15" s="31"/>
      <c r="C15" s="32"/>
      <c r="D15" s="32"/>
      <c r="E15" s="51"/>
      <c r="F15" s="32"/>
      <c r="G15" s="32"/>
      <c r="H15" s="32"/>
    </row>
    <row r="16" spans="2:14">
      <c r="B16" s="33" t="s">
        <v>139</v>
      </c>
      <c r="C16" s="34" t="s">
        <v>142</v>
      </c>
      <c r="D16" s="34" t="s">
        <v>137</v>
      </c>
      <c r="E16" s="34" t="s">
        <v>142</v>
      </c>
      <c r="F16" s="34" t="s">
        <v>136</v>
      </c>
      <c r="G16" s="34" t="s">
        <v>142</v>
      </c>
      <c r="H16" s="34" t="s">
        <v>135</v>
      </c>
    </row>
    <row r="17" spans="2:33">
      <c r="B17" s="41" t="s">
        <v>104</v>
      </c>
      <c r="C17" s="90">
        <v>1</v>
      </c>
      <c r="D17" s="90">
        <v>1</v>
      </c>
      <c r="E17" s="90">
        <v>1</v>
      </c>
      <c r="F17" s="90">
        <v>5</v>
      </c>
      <c r="G17" s="90">
        <v>1</v>
      </c>
      <c r="H17" s="90">
        <v>10</v>
      </c>
      <c r="I17" s="29" t="s">
        <v>110</v>
      </c>
    </row>
    <row r="18" spans="2:33">
      <c r="B18" s="36" t="s">
        <v>105</v>
      </c>
      <c r="C18" s="91">
        <v>1</v>
      </c>
      <c r="D18" s="91">
        <v>1</v>
      </c>
      <c r="E18" s="91">
        <v>1</v>
      </c>
      <c r="F18" s="91">
        <v>5</v>
      </c>
      <c r="G18" s="91">
        <v>1</v>
      </c>
      <c r="H18" s="91">
        <v>10</v>
      </c>
      <c r="I18" s="29" t="s">
        <v>110</v>
      </c>
    </row>
    <row r="19" spans="2:33">
      <c r="B19" s="36" t="s">
        <v>106</v>
      </c>
      <c r="C19" s="91">
        <v>1</v>
      </c>
      <c r="D19" s="91">
        <v>1</v>
      </c>
      <c r="E19" s="91">
        <v>1</v>
      </c>
      <c r="F19" s="91">
        <v>5</v>
      </c>
      <c r="G19" s="91">
        <v>1</v>
      </c>
      <c r="H19" s="91">
        <v>10</v>
      </c>
      <c r="I19" s="29" t="s">
        <v>110</v>
      </c>
    </row>
    <row r="20" spans="2:33">
      <c r="B20" s="36" t="s">
        <v>107</v>
      </c>
      <c r="C20" s="91">
        <v>1</v>
      </c>
      <c r="D20" s="91">
        <v>1</v>
      </c>
      <c r="E20" s="91">
        <v>1</v>
      </c>
      <c r="F20" s="91">
        <v>5</v>
      </c>
      <c r="G20" s="91">
        <v>1</v>
      </c>
      <c r="H20" s="91">
        <v>10</v>
      </c>
    </row>
    <row r="21" spans="2:33">
      <c r="B21" s="36" t="s">
        <v>108</v>
      </c>
      <c r="C21" s="91">
        <v>1</v>
      </c>
      <c r="D21" s="91">
        <v>1</v>
      </c>
      <c r="E21" s="91">
        <v>1</v>
      </c>
      <c r="F21" s="91">
        <v>5</v>
      </c>
      <c r="G21" s="91">
        <v>1</v>
      </c>
      <c r="H21" s="91">
        <v>10</v>
      </c>
    </row>
    <row r="22" spans="2:33">
      <c r="B22" s="37" t="s">
        <v>109</v>
      </c>
      <c r="C22" s="91">
        <v>1</v>
      </c>
      <c r="D22" s="91">
        <v>1</v>
      </c>
      <c r="E22" s="91">
        <v>1</v>
      </c>
      <c r="F22" s="91">
        <v>5</v>
      </c>
      <c r="G22" s="91">
        <v>1</v>
      </c>
      <c r="H22" s="91">
        <v>10</v>
      </c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50"/>
      <c r="V22" s="49"/>
      <c r="W22" s="50"/>
      <c r="X22" s="49"/>
      <c r="Y22" s="50"/>
      <c r="Z22" s="49"/>
      <c r="AA22" s="50"/>
      <c r="AB22" s="49"/>
      <c r="AC22" s="50"/>
      <c r="AD22" s="49"/>
      <c r="AE22" s="50"/>
      <c r="AF22" s="49"/>
      <c r="AG22" s="50"/>
    </row>
    <row r="23" spans="2:33">
      <c r="B23" s="42"/>
      <c r="C23" s="43"/>
      <c r="D23" s="43"/>
      <c r="E23" s="43"/>
      <c r="F23" s="43"/>
      <c r="G23" s="43"/>
      <c r="H23" s="32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</row>
    <row r="24" spans="2:33">
      <c r="K24" s="49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</row>
    <row r="25" spans="2:33">
      <c r="K25" s="49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</row>
    <row r="26" spans="2:33">
      <c r="B26" s="30" t="s">
        <v>154</v>
      </c>
      <c r="K26" s="49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</row>
    <row r="27" spans="2:33">
      <c r="B27" s="31"/>
      <c r="C27" s="32"/>
      <c r="D27" s="32"/>
      <c r="E27" s="32"/>
      <c r="F27" s="32"/>
      <c r="G27" s="32"/>
      <c r="H27" s="32"/>
      <c r="I27" s="32"/>
      <c r="J27" s="32"/>
      <c r="K27" s="51"/>
      <c r="L27" s="32"/>
      <c r="M27" s="32"/>
      <c r="N27" s="32"/>
      <c r="O27" s="32"/>
      <c r="P27" s="32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</row>
    <row r="28" spans="2:33">
      <c r="D28" s="45">
        <f>basic_info!$D$5-5</f>
        <v>2007</v>
      </c>
      <c r="E28" s="49"/>
      <c r="F28" s="45">
        <f>basic_info!$D$5-4</f>
        <v>2008</v>
      </c>
      <c r="G28" s="49"/>
      <c r="H28" s="45">
        <f>basic_info!$D$5-3</f>
        <v>2009</v>
      </c>
      <c r="I28" s="49"/>
      <c r="J28" s="45">
        <f>basic_info!$D$5-2</f>
        <v>2010</v>
      </c>
      <c r="K28" s="49"/>
      <c r="L28" s="45">
        <f>basic_info!$D$5-1</f>
        <v>2011</v>
      </c>
      <c r="N28" s="45">
        <f>basic_info!$D$5</f>
        <v>2012</v>
      </c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</row>
    <row r="29" spans="2:33">
      <c r="B29" s="33" t="s">
        <v>141</v>
      </c>
      <c r="C29" s="33" t="s">
        <v>161</v>
      </c>
      <c r="D29" s="44" t="s">
        <v>159</v>
      </c>
      <c r="E29" s="35" t="s">
        <v>160</v>
      </c>
      <c r="F29" s="44" t="s">
        <v>159</v>
      </c>
      <c r="G29" s="35" t="s">
        <v>160</v>
      </c>
      <c r="H29" s="44" t="s">
        <v>159</v>
      </c>
      <c r="I29" s="35" t="s">
        <v>160</v>
      </c>
      <c r="J29" s="44" t="s">
        <v>159</v>
      </c>
      <c r="K29" s="35" t="s">
        <v>160</v>
      </c>
      <c r="L29" s="44" t="s">
        <v>159</v>
      </c>
      <c r="M29" s="35" t="s">
        <v>160</v>
      </c>
      <c r="N29" s="44" t="s">
        <v>159</v>
      </c>
      <c r="O29" s="35" t="s">
        <v>160</v>
      </c>
      <c r="P29" s="33" t="s">
        <v>150</v>
      </c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2:33">
      <c r="B30" s="41" t="s">
        <v>112</v>
      </c>
      <c r="C30" s="36">
        <f>basic_info!$D$5</f>
        <v>2012</v>
      </c>
      <c r="D30" s="44">
        <v>0.72473765751123431</v>
      </c>
      <c r="E30" s="35">
        <v>100000</v>
      </c>
      <c r="F30" s="47">
        <v>0.71441382370859263</v>
      </c>
      <c r="G30" s="46"/>
      <c r="H30" s="47">
        <v>0.69091416758853352</v>
      </c>
      <c r="I30" s="46"/>
      <c r="J30" s="47">
        <v>0.75192074042674273</v>
      </c>
      <c r="K30" s="46"/>
      <c r="L30" s="47">
        <v>0.91028405278760516</v>
      </c>
      <c r="M30" s="46"/>
      <c r="N30" s="60"/>
      <c r="O30" s="71" t="s">
        <v>162</v>
      </c>
      <c r="P30" s="41">
        <f>M30+K30+I30+E30+G30</f>
        <v>100000</v>
      </c>
      <c r="Q30" s="70"/>
    </row>
    <row r="31" spans="2:33">
      <c r="B31" s="36"/>
      <c r="C31" s="47">
        <f>basic_info!$D$5+1</f>
        <v>2013</v>
      </c>
      <c r="D31" s="76"/>
      <c r="E31" s="75"/>
      <c r="F31" s="69">
        <v>0.67398288510441784</v>
      </c>
      <c r="G31" s="79">
        <v>300000</v>
      </c>
      <c r="H31" s="61">
        <v>0.7025784495475329</v>
      </c>
      <c r="I31" s="62"/>
      <c r="J31" s="61">
        <v>0.75974471053693216</v>
      </c>
      <c r="K31" s="62"/>
      <c r="L31" s="61">
        <v>0.84022986680849976</v>
      </c>
      <c r="M31" s="62"/>
      <c r="N31" s="63">
        <v>0.83823708022259424</v>
      </c>
      <c r="O31" s="89"/>
      <c r="P31" s="63">
        <f>O31+M31+K31+I31+G31</f>
        <v>300000</v>
      </c>
    </row>
    <row r="32" spans="2:33">
      <c r="B32" s="36"/>
      <c r="C32" s="47">
        <f>basic_info!$D$5+2</f>
        <v>2014</v>
      </c>
      <c r="D32" s="76"/>
      <c r="E32" s="75"/>
      <c r="F32" s="75"/>
      <c r="G32" s="75"/>
      <c r="H32" s="69">
        <v>0.71552384896278387</v>
      </c>
      <c r="I32" s="79"/>
      <c r="J32" s="61">
        <v>0.73352858177408109</v>
      </c>
      <c r="K32" s="62"/>
      <c r="L32" s="61">
        <v>0.80596927418180841</v>
      </c>
      <c r="M32" s="62"/>
      <c r="N32" s="63">
        <v>0.7928423142468306</v>
      </c>
      <c r="O32" s="89"/>
      <c r="P32" s="63">
        <f>O32+M32+K32+I32</f>
        <v>0</v>
      </c>
    </row>
    <row r="33" spans="2:17">
      <c r="B33" s="36"/>
      <c r="C33" s="47">
        <f>basic_info!$D$5+3</f>
        <v>2015</v>
      </c>
      <c r="D33" s="76"/>
      <c r="E33" s="75"/>
      <c r="F33" s="75"/>
      <c r="G33" s="75"/>
      <c r="H33" s="75"/>
      <c r="I33" s="75"/>
      <c r="J33" s="69">
        <v>0.68859153167605403</v>
      </c>
      <c r="K33" s="79"/>
      <c r="L33" s="61">
        <v>0.76378054147734653</v>
      </c>
      <c r="M33" s="62"/>
      <c r="N33" s="63">
        <v>0.76345216251861092</v>
      </c>
      <c r="O33" s="89"/>
      <c r="P33" s="63">
        <f>O33+M33+K33</f>
        <v>0</v>
      </c>
    </row>
    <row r="34" spans="2:17">
      <c r="B34" s="36"/>
      <c r="C34" s="47">
        <f>basic_info!$D$5+4</f>
        <v>2016</v>
      </c>
      <c r="D34" s="76"/>
      <c r="E34" s="75"/>
      <c r="F34" s="75"/>
      <c r="G34" s="75"/>
      <c r="H34" s="75"/>
      <c r="I34" s="75"/>
      <c r="J34" s="75"/>
      <c r="K34" s="75"/>
      <c r="L34" s="69">
        <v>0.71205421746969233</v>
      </c>
      <c r="M34" s="79"/>
      <c r="N34" s="63">
        <v>0.71138841414852361</v>
      </c>
      <c r="O34" s="89"/>
      <c r="P34" s="63">
        <f>O34+M34</f>
        <v>0</v>
      </c>
    </row>
    <row r="35" spans="2:17">
      <c r="B35" s="37"/>
      <c r="C35" s="72">
        <f>basic_info!$D$5+5</f>
        <v>2017</v>
      </c>
      <c r="D35" s="77"/>
      <c r="E35" s="78"/>
      <c r="F35" s="78"/>
      <c r="G35" s="78"/>
      <c r="H35" s="78"/>
      <c r="I35" s="78"/>
      <c r="J35" s="78"/>
      <c r="K35" s="78"/>
      <c r="L35" s="80"/>
      <c r="M35" s="81"/>
      <c r="N35" s="64">
        <v>0.64779822950959209</v>
      </c>
      <c r="O35" s="89"/>
      <c r="P35" s="65">
        <f>O35</f>
        <v>0</v>
      </c>
    </row>
    <row r="36" spans="2:17">
      <c r="B36" s="41" t="s">
        <v>113</v>
      </c>
      <c r="C36" s="36">
        <f>basic_info!$D$5</f>
        <v>2012</v>
      </c>
      <c r="D36" s="44">
        <v>0.97905324764549728</v>
      </c>
      <c r="E36" s="35"/>
      <c r="F36" s="73">
        <v>1.004390797006619</v>
      </c>
      <c r="G36" s="74"/>
      <c r="H36" s="73">
        <v>1.1358391365953338</v>
      </c>
      <c r="I36" s="74">
        <v>300000</v>
      </c>
      <c r="J36" s="73">
        <v>1.114568040022595</v>
      </c>
      <c r="K36" s="74"/>
      <c r="L36" s="66">
        <v>1.101552478630456</v>
      </c>
      <c r="M36" s="67"/>
      <c r="N36" s="68"/>
      <c r="O36" s="71" t="s">
        <v>162</v>
      </c>
      <c r="P36" s="41">
        <f>M36+K36+I36+E36+G36</f>
        <v>300000</v>
      </c>
      <c r="Q36" s="70"/>
    </row>
    <row r="37" spans="2:17">
      <c r="B37" s="36"/>
      <c r="C37" s="47">
        <f>basic_info!$D$5+1</f>
        <v>2013</v>
      </c>
      <c r="D37" s="76"/>
      <c r="E37" s="75"/>
      <c r="F37" s="69">
        <v>0.92318454591929922</v>
      </c>
      <c r="G37" s="79">
        <v>200000</v>
      </c>
      <c r="H37" s="61">
        <v>1.0932932166591005</v>
      </c>
      <c r="I37" s="62"/>
      <c r="J37" s="61">
        <v>1.0797159727823964</v>
      </c>
      <c r="K37" s="62"/>
      <c r="L37" s="61">
        <v>1.0226750667195514</v>
      </c>
      <c r="M37" s="62"/>
      <c r="N37" s="61">
        <v>1.0004541227640709</v>
      </c>
      <c r="O37" s="89"/>
      <c r="P37" s="63">
        <f>O37+M37+K37+I37+G37</f>
        <v>200000</v>
      </c>
    </row>
    <row r="38" spans="2:17">
      <c r="B38" s="36"/>
      <c r="C38" s="47">
        <f>basic_info!$D$5+2</f>
        <v>2014</v>
      </c>
      <c r="D38" s="76"/>
      <c r="E38" s="75"/>
      <c r="F38" s="75"/>
      <c r="G38" s="75"/>
      <c r="H38" s="69">
        <v>1.023757758513093</v>
      </c>
      <c r="I38" s="79"/>
      <c r="J38" s="61">
        <v>1.057380701748182</v>
      </c>
      <c r="K38" s="62"/>
      <c r="L38" s="61">
        <v>1.0326319130993309</v>
      </c>
      <c r="M38" s="62"/>
      <c r="N38" s="61">
        <v>0.98761410383669901</v>
      </c>
      <c r="O38" s="89"/>
      <c r="P38" s="63">
        <f>O38+M38+K38+I38</f>
        <v>0</v>
      </c>
    </row>
    <row r="39" spans="2:17">
      <c r="B39" s="36"/>
      <c r="C39" s="47">
        <f>basic_info!$D$5+3</f>
        <v>2015</v>
      </c>
      <c r="D39" s="76"/>
      <c r="E39" s="75"/>
      <c r="F39" s="75"/>
      <c r="G39" s="75"/>
      <c r="H39" s="75"/>
      <c r="I39" s="75"/>
      <c r="J39" s="69">
        <v>0.96417330466210838</v>
      </c>
      <c r="K39" s="79"/>
      <c r="L39" s="61">
        <v>1.0068793309599473</v>
      </c>
      <c r="M39" s="62"/>
      <c r="N39" s="61">
        <v>0.92888160054944402</v>
      </c>
      <c r="O39" s="89"/>
      <c r="P39" s="63">
        <f>O39+M39+K39</f>
        <v>0</v>
      </c>
    </row>
    <row r="40" spans="2:17">
      <c r="B40" s="36"/>
      <c r="C40" s="47">
        <f>basic_info!$D$5+4</f>
        <v>2016</v>
      </c>
      <c r="D40" s="76"/>
      <c r="E40" s="75"/>
      <c r="F40" s="75"/>
      <c r="G40" s="75"/>
      <c r="H40" s="75"/>
      <c r="I40" s="75"/>
      <c r="J40" s="75"/>
      <c r="K40" s="75"/>
      <c r="L40" s="69">
        <v>0.98247019918262957</v>
      </c>
      <c r="M40" s="79"/>
      <c r="N40" s="61">
        <v>0.89159402523119113</v>
      </c>
      <c r="O40" s="89"/>
      <c r="P40" s="63">
        <f>O40+M40</f>
        <v>0</v>
      </c>
    </row>
    <row r="41" spans="2:17">
      <c r="B41" s="37"/>
      <c r="C41" s="72">
        <f>basic_info!$D$5+5</f>
        <v>2017</v>
      </c>
      <c r="D41" s="77"/>
      <c r="E41" s="78"/>
      <c r="F41" s="78"/>
      <c r="G41" s="78"/>
      <c r="H41" s="78"/>
      <c r="I41" s="78"/>
      <c r="J41" s="78"/>
      <c r="K41" s="78"/>
      <c r="L41" s="80"/>
      <c r="M41" s="81"/>
      <c r="N41" s="69">
        <v>0.88621167258918288</v>
      </c>
      <c r="O41" s="89"/>
      <c r="P41" s="64">
        <f>O41</f>
        <v>0</v>
      </c>
    </row>
    <row r="42" spans="2:17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50"/>
    </row>
    <row r="44" spans="2:17">
      <c r="B44" s="30" t="s">
        <v>153</v>
      </c>
    </row>
    <row r="45" spans="2:17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7">
      <c r="B46" s="33" t="s">
        <v>149</v>
      </c>
      <c r="C46" s="34" t="s">
        <v>92</v>
      </c>
      <c r="D46" s="34" t="s">
        <v>93</v>
      </c>
      <c r="E46" s="34" t="s">
        <v>94</v>
      </c>
      <c r="F46" s="34" t="s">
        <v>95</v>
      </c>
      <c r="G46" s="34" t="s">
        <v>96</v>
      </c>
      <c r="H46" s="34" t="s">
        <v>97</v>
      </c>
      <c r="I46" s="34" t="s">
        <v>98</v>
      </c>
      <c r="J46" s="34" t="s">
        <v>99</v>
      </c>
      <c r="K46" s="34" t="s">
        <v>100</v>
      </c>
      <c r="L46" s="34" t="s">
        <v>101</v>
      </c>
      <c r="M46" s="34" t="s">
        <v>102</v>
      </c>
      <c r="N46" s="35" t="s">
        <v>103</v>
      </c>
      <c r="O46" s="33" t="s">
        <v>150</v>
      </c>
    </row>
    <row r="47" spans="2:17">
      <c r="B47" s="41" t="s">
        <v>112</v>
      </c>
      <c r="C47" s="92">
        <v>8.3333333333333321</v>
      </c>
      <c r="D47" s="92">
        <v>8.3333333333333321</v>
      </c>
      <c r="E47" s="92">
        <v>8.3333333333333321</v>
      </c>
      <c r="F47" s="92">
        <v>8.3333333333333321</v>
      </c>
      <c r="G47" s="92">
        <v>8.3333333333333321</v>
      </c>
      <c r="H47" s="92">
        <v>8.3333333333333321</v>
      </c>
      <c r="I47" s="92">
        <v>8.3333333333333321</v>
      </c>
      <c r="J47" s="92">
        <v>8.3333333333333321</v>
      </c>
      <c r="K47" s="92">
        <v>8.3333333333333321</v>
      </c>
      <c r="L47" s="92">
        <v>8.3333333333333321</v>
      </c>
      <c r="M47" s="92">
        <v>8.3333333333333321</v>
      </c>
      <c r="N47" s="92">
        <v>8.3333333333333321</v>
      </c>
      <c r="O47" s="33">
        <f>SUM(C47:N47)</f>
        <v>99.999999999999957</v>
      </c>
    </row>
    <row r="48" spans="2:17">
      <c r="B48" s="37" t="s">
        <v>113</v>
      </c>
      <c r="C48" s="92">
        <v>8.3333333333333321</v>
      </c>
      <c r="D48" s="92">
        <v>8.3333333333333321</v>
      </c>
      <c r="E48" s="92">
        <v>8.3333333333333321</v>
      </c>
      <c r="F48" s="92">
        <v>8.3333333333333321</v>
      </c>
      <c r="G48" s="92">
        <v>8.3333333333333321</v>
      </c>
      <c r="H48" s="92">
        <v>8.3333333333333321</v>
      </c>
      <c r="I48" s="92">
        <v>8.3333333333333321</v>
      </c>
      <c r="J48" s="92">
        <v>8.3333333333333321</v>
      </c>
      <c r="K48" s="92">
        <v>8.3333333333333321</v>
      </c>
      <c r="L48" s="92">
        <v>8.3333333333333321</v>
      </c>
      <c r="M48" s="92">
        <v>8.3333333333333321</v>
      </c>
      <c r="N48" s="92">
        <v>8.3333333333333321</v>
      </c>
      <c r="O48" s="33">
        <f>SUM(C48:N48)</f>
        <v>99.999999999999957</v>
      </c>
    </row>
    <row r="49" spans="2:15"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</sheetData>
  <phoneticPr fontId="0" type="noConversion"/>
  <dataValidations count="8">
    <dataValidation type="decimal" operator="greaterThanOrEqual" allowBlank="1" showInputMessage="1" showErrorMessage="1" errorTitle="Error" error="This error occurred because a non-positive number was entered" promptTitle="Purchases" prompt="Enter amount of fresh oranges (ORA) to purchase" sqref="C6:N11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0 &lt; real price &lt;= price 1" sqref="C17:C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1 &lt; real price &lt;= price 2" sqref="E17:E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Quantity Multipliers" prompt="Enter quantity multiplier when price 2 &lt; real price &lt;= price 3 (Note: quantity multiplier = 0 if real price &gt; price 3)" sqref="G17:G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Prices" prompt="Enter prices (Note Unit: $/lb)" sqref="D17:D22 F17:F22 H17:H22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ORA futures to purchase" sqref="O31:O35">
      <formula1>0</formula1>
    </dataValidation>
    <dataValidation type="decimal" operator="greaterThanOrEqual" allowBlank="1" showInputMessage="1" showErrorMessage="1" errorTitle="Error" error="This error occurred because a non-positive number was entered" promptTitle="Futures" prompt="Enter amount of FCOJ futures to purchase" sqref="O37:O41">
      <formula1>0</formula1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47:N48">
      <formula1>0</formula1>
      <formula2>100</formula2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B2:X63"/>
  <sheetViews>
    <sheetView showGridLines="0" workbookViewId="0">
      <selection activeCell="B34" sqref="B34"/>
    </sheetView>
  </sheetViews>
  <sheetFormatPr baseColWidth="10" defaultColWidth="8.83203125" defaultRowHeight="12" x14ac:dyDescent="0"/>
  <cols>
    <col min="1" max="1" width="4.6640625" style="29" customWidth="1"/>
    <col min="2" max="2" width="17.33203125" style="29" customWidth="1"/>
    <col min="3" max="16384" width="8.83203125" style="29"/>
  </cols>
  <sheetData>
    <row r="2" spans="2:17">
      <c r="B2" s="28" t="s">
        <v>114</v>
      </c>
    </row>
    <row r="3" spans="2:17">
      <c r="B3" s="30" t="s">
        <v>144</v>
      </c>
    </row>
    <row r="4" spans="2:17">
      <c r="B4" s="48"/>
      <c r="C4" s="48"/>
      <c r="D4" s="48"/>
      <c r="E4" s="48"/>
      <c r="F4" s="48"/>
      <c r="G4" s="48"/>
      <c r="H4" s="48"/>
      <c r="I4" s="49"/>
      <c r="J4" s="49"/>
      <c r="K4" s="49"/>
      <c r="L4" s="49"/>
      <c r="M4" s="49"/>
      <c r="N4" s="49"/>
    </row>
    <row r="5" spans="2:17">
      <c r="B5" s="45" t="s">
        <v>115</v>
      </c>
      <c r="C5" s="45" t="s">
        <v>5</v>
      </c>
      <c r="D5" s="45" t="s">
        <v>10</v>
      </c>
      <c r="E5" s="45" t="s">
        <v>12</v>
      </c>
      <c r="F5" s="45" t="s">
        <v>22</v>
      </c>
      <c r="G5" s="45" t="s">
        <v>59</v>
      </c>
      <c r="H5" s="45" t="s">
        <v>150</v>
      </c>
      <c r="I5" s="50"/>
      <c r="J5" s="50"/>
      <c r="K5" s="50"/>
      <c r="L5" s="50"/>
      <c r="M5" s="50"/>
      <c r="N5" s="50"/>
      <c r="O5" s="50"/>
      <c r="P5" s="50"/>
      <c r="Q5" s="50"/>
    </row>
    <row r="6" spans="2:17">
      <c r="B6" s="45" t="s">
        <v>163</v>
      </c>
      <c r="C6" s="93">
        <v>6.1514075115444777</v>
      </c>
      <c r="D6" s="93">
        <v>0</v>
      </c>
      <c r="E6" s="93">
        <v>16.468523285245563</v>
      </c>
      <c r="F6" s="93">
        <v>67.797427550119593</v>
      </c>
      <c r="G6" s="93">
        <v>9.5826416530903629</v>
      </c>
      <c r="H6" s="97">
        <f>SUM($C$6:$G$6)</f>
        <v>100</v>
      </c>
      <c r="I6" s="49"/>
      <c r="J6" s="49"/>
      <c r="K6" s="49"/>
      <c r="L6" s="49"/>
      <c r="M6" s="49"/>
      <c r="N6" s="49"/>
      <c r="O6" s="50"/>
      <c r="P6" s="50"/>
      <c r="Q6" s="50"/>
    </row>
    <row r="7" spans="2:17">
      <c r="B7" s="45" t="s">
        <v>105</v>
      </c>
      <c r="C7" s="93">
        <v>0</v>
      </c>
      <c r="D7" s="93">
        <v>35.682010557853047</v>
      </c>
      <c r="E7" s="93">
        <v>0</v>
      </c>
      <c r="F7" s="93">
        <v>0</v>
      </c>
      <c r="G7" s="93">
        <v>64.317989442146953</v>
      </c>
      <c r="H7" s="97">
        <f>SUM($C$7:$G$7)</f>
        <v>100</v>
      </c>
      <c r="I7" s="49"/>
      <c r="J7" s="49"/>
      <c r="K7" s="49"/>
      <c r="L7" s="49"/>
      <c r="M7" s="49"/>
      <c r="N7" s="49"/>
      <c r="O7" s="50"/>
      <c r="P7" s="50"/>
      <c r="Q7" s="50"/>
    </row>
    <row r="8" spans="2:17">
      <c r="B8" s="45" t="s">
        <v>106</v>
      </c>
      <c r="C8" s="93">
        <v>0</v>
      </c>
      <c r="D8" s="93">
        <v>20.933921710948479</v>
      </c>
      <c r="E8" s="93">
        <v>0</v>
      </c>
      <c r="F8" s="93">
        <v>41.534199999999998</v>
      </c>
      <c r="G8" s="93">
        <v>37.531878289051519</v>
      </c>
      <c r="H8" s="97">
        <f>SUM($C$8:$G$8)</f>
        <v>100</v>
      </c>
      <c r="I8" s="49"/>
      <c r="J8" s="49"/>
      <c r="K8" s="49"/>
      <c r="L8" s="49"/>
      <c r="M8" s="49"/>
      <c r="N8" s="49"/>
      <c r="O8" s="50"/>
      <c r="P8" s="50"/>
      <c r="Q8" s="50"/>
    </row>
    <row r="9" spans="2:17">
      <c r="B9" s="45" t="s">
        <v>107</v>
      </c>
      <c r="C9" s="93">
        <v>0</v>
      </c>
      <c r="D9" s="93">
        <v>20.933921710948479</v>
      </c>
      <c r="E9" s="93">
        <v>0</v>
      </c>
      <c r="F9" s="93">
        <v>0</v>
      </c>
      <c r="G9" s="93">
        <v>79.066078289051518</v>
      </c>
      <c r="H9" s="97">
        <f>SUM($C$9:$G$9)</f>
        <v>100</v>
      </c>
      <c r="I9" s="49"/>
      <c r="J9" s="49"/>
      <c r="K9" s="49"/>
      <c r="L9" s="49"/>
      <c r="M9" s="49"/>
      <c r="N9" s="49"/>
      <c r="O9" s="50"/>
      <c r="P9" s="50"/>
      <c r="Q9" s="50"/>
    </row>
    <row r="10" spans="2:17">
      <c r="B10" s="45" t="s">
        <v>108</v>
      </c>
      <c r="C10" s="93">
        <v>6.1514075115444777</v>
      </c>
      <c r="D10" s="93">
        <v>0</v>
      </c>
      <c r="E10" s="93">
        <v>16.468523285245563</v>
      </c>
      <c r="F10" s="93">
        <v>20.797427550119647</v>
      </c>
      <c r="G10" s="93">
        <v>56.582641653090313</v>
      </c>
      <c r="H10" s="97">
        <f>SUM($C$10:$G$10)</f>
        <v>100</v>
      </c>
      <c r="I10" s="49"/>
      <c r="J10" s="49"/>
      <c r="K10" s="49"/>
      <c r="L10" s="49"/>
      <c r="M10" s="49"/>
      <c r="N10" s="49"/>
      <c r="O10" s="50"/>
      <c r="P10" s="50"/>
      <c r="Q10" s="50"/>
    </row>
    <row r="11" spans="2:17">
      <c r="B11" s="45" t="s">
        <v>109</v>
      </c>
      <c r="C11" s="94">
        <v>6.1514075115444777</v>
      </c>
      <c r="D11" s="94">
        <v>0</v>
      </c>
      <c r="E11" s="94">
        <v>16.468523285245563</v>
      </c>
      <c r="F11" s="94">
        <v>0</v>
      </c>
      <c r="G11" s="94">
        <v>77.380069203209956</v>
      </c>
      <c r="H11" s="96">
        <f>SUM($C$11:$G$11)</f>
        <v>100</v>
      </c>
      <c r="I11" s="49"/>
      <c r="J11" s="49"/>
      <c r="K11" s="49"/>
      <c r="L11" s="49"/>
      <c r="M11" s="49"/>
      <c r="N11" s="49"/>
      <c r="O11" s="50"/>
      <c r="P11" s="50"/>
      <c r="Q11" s="50"/>
    </row>
    <row r="12" spans="2:17">
      <c r="B12" s="51"/>
      <c r="C12" s="51"/>
      <c r="D12" s="51"/>
      <c r="E12" s="51"/>
      <c r="F12" s="51"/>
      <c r="G12" s="51"/>
      <c r="H12" s="51"/>
      <c r="I12" s="49"/>
      <c r="J12" s="49"/>
      <c r="K12" s="49"/>
      <c r="L12" s="49"/>
      <c r="M12" s="49"/>
      <c r="N12" s="49"/>
      <c r="O12" s="50"/>
      <c r="P12" s="50"/>
      <c r="Q12" s="50"/>
    </row>
    <row r="13" spans="2:17">
      <c r="C13" s="49"/>
      <c r="D13" s="49"/>
      <c r="E13" s="49"/>
      <c r="F13" s="49"/>
      <c r="G13" s="49"/>
      <c r="H13" s="49"/>
      <c r="I13" s="50"/>
      <c r="J13" s="50"/>
      <c r="K13" s="50"/>
    </row>
    <row r="14" spans="2:17">
      <c r="B14" s="52" t="s">
        <v>116</v>
      </c>
      <c r="C14" s="49"/>
      <c r="D14" s="49"/>
      <c r="E14" s="49"/>
      <c r="F14" s="49"/>
      <c r="G14" s="49"/>
      <c r="H14" s="49"/>
      <c r="I14" s="50"/>
      <c r="J14" s="50"/>
      <c r="K14" s="50"/>
    </row>
    <row r="15" spans="2:17">
      <c r="B15" s="53" t="s">
        <v>117</v>
      </c>
      <c r="C15" s="50"/>
      <c r="D15" s="50"/>
      <c r="E15" s="50"/>
      <c r="F15" s="50"/>
      <c r="G15" s="50"/>
      <c r="H15" s="50"/>
      <c r="I15" s="50"/>
      <c r="J15" s="50"/>
      <c r="K15" s="50"/>
    </row>
    <row r="16" spans="2:17">
      <c r="B16" s="31"/>
      <c r="C16" s="31"/>
      <c r="D16" s="31"/>
      <c r="E16" s="31"/>
      <c r="F16" s="31"/>
      <c r="G16" s="31"/>
      <c r="H16" s="31"/>
      <c r="I16" s="50"/>
      <c r="J16" s="50"/>
      <c r="K16" s="50"/>
      <c r="L16" s="50"/>
      <c r="O16" s="50"/>
      <c r="P16" s="50"/>
      <c r="Q16" s="50"/>
    </row>
    <row r="17" spans="2:18">
      <c r="B17" s="45" t="s">
        <v>118</v>
      </c>
      <c r="C17" s="45" t="s">
        <v>5</v>
      </c>
      <c r="D17" s="45"/>
      <c r="E17" s="45" t="s">
        <v>10</v>
      </c>
      <c r="F17" s="45"/>
      <c r="G17" s="45" t="s">
        <v>12</v>
      </c>
      <c r="H17" s="45"/>
      <c r="I17" s="50"/>
      <c r="J17" s="50"/>
      <c r="K17" s="50"/>
      <c r="L17" s="50"/>
      <c r="O17" s="50"/>
      <c r="P17" s="50"/>
      <c r="Q17" s="50"/>
    </row>
    <row r="18" spans="2:18">
      <c r="B18" s="45" t="s">
        <v>119</v>
      </c>
      <c r="C18" s="45" t="s">
        <v>133</v>
      </c>
      <c r="D18" s="45" t="s">
        <v>123</v>
      </c>
      <c r="E18" s="45" t="s">
        <v>133</v>
      </c>
      <c r="F18" s="45" t="s">
        <v>123</v>
      </c>
      <c r="G18" s="45" t="s">
        <v>133</v>
      </c>
      <c r="H18" s="45" t="s">
        <v>123</v>
      </c>
      <c r="I18" s="50"/>
      <c r="J18" s="50"/>
      <c r="K18" s="50"/>
      <c r="L18" s="50"/>
      <c r="M18" s="50"/>
      <c r="O18" s="50"/>
      <c r="P18" s="50"/>
      <c r="Q18" s="50"/>
    </row>
    <row r="19" spans="2:18">
      <c r="B19" s="45" t="s">
        <v>120</v>
      </c>
      <c r="C19" s="94">
        <v>70</v>
      </c>
      <c r="D19" s="44">
        <f>100-$C$19</f>
        <v>30</v>
      </c>
      <c r="E19" s="94">
        <v>70</v>
      </c>
      <c r="F19" s="44">
        <f>100-$E$19</f>
        <v>30</v>
      </c>
      <c r="G19" s="94">
        <v>70</v>
      </c>
      <c r="H19" s="33">
        <f>100-$G$19</f>
        <v>30</v>
      </c>
      <c r="O19" s="50"/>
      <c r="P19" s="50"/>
      <c r="Q19" s="50"/>
    </row>
    <row r="20" spans="2:18">
      <c r="B20" s="54"/>
      <c r="C20" s="54"/>
      <c r="D20" s="54"/>
      <c r="E20" s="54"/>
      <c r="F20" s="54"/>
      <c r="G20" s="54"/>
      <c r="H20" s="54"/>
      <c r="I20" s="50"/>
      <c r="J20" s="50"/>
      <c r="K20" s="50"/>
      <c r="L20" s="50"/>
      <c r="O20" s="50"/>
      <c r="P20" s="50"/>
      <c r="Q20" s="50"/>
    </row>
    <row r="21" spans="2:18">
      <c r="I21" s="50"/>
      <c r="J21" s="50"/>
      <c r="K21" s="50"/>
    </row>
    <row r="22" spans="2:18">
      <c r="B22" s="52" t="s">
        <v>114</v>
      </c>
      <c r="I22" s="50"/>
      <c r="J22" s="50"/>
      <c r="K22" s="50"/>
    </row>
    <row r="23" spans="2:18">
      <c r="B23" s="55" t="s">
        <v>145</v>
      </c>
      <c r="I23" s="50"/>
      <c r="J23" s="50"/>
      <c r="K23" s="50"/>
    </row>
    <row r="24" spans="2:18">
      <c r="B24" s="31"/>
      <c r="C24" s="31"/>
      <c r="D24" s="31"/>
      <c r="E24" s="31"/>
      <c r="F24" s="31"/>
      <c r="G24" s="31"/>
      <c r="H24" s="31"/>
      <c r="I24" s="31"/>
      <c r="P24" s="50"/>
      <c r="Q24" s="50"/>
      <c r="R24" s="50"/>
    </row>
    <row r="25" spans="2:18">
      <c r="B25" s="45" t="s">
        <v>121</v>
      </c>
      <c r="C25" s="45" t="s">
        <v>122</v>
      </c>
      <c r="D25" s="45" t="s">
        <v>5</v>
      </c>
      <c r="E25" s="45"/>
      <c r="F25" s="45" t="s">
        <v>10</v>
      </c>
      <c r="G25" s="45"/>
      <c r="H25" s="45" t="s">
        <v>12</v>
      </c>
      <c r="I25" s="45"/>
      <c r="P25" s="50"/>
      <c r="Q25" s="50"/>
      <c r="R25" s="50"/>
    </row>
    <row r="26" spans="2:18">
      <c r="B26" s="45" t="s">
        <v>119</v>
      </c>
      <c r="C26" s="45" t="s">
        <v>123</v>
      </c>
      <c r="D26" s="45" t="s">
        <v>133</v>
      </c>
      <c r="E26" s="45" t="s">
        <v>123</v>
      </c>
      <c r="F26" s="45" t="s">
        <v>133</v>
      </c>
      <c r="G26" s="45" t="s">
        <v>123</v>
      </c>
      <c r="H26" s="45" t="s">
        <v>133</v>
      </c>
      <c r="I26" s="45" t="s">
        <v>123</v>
      </c>
      <c r="P26" s="50"/>
      <c r="Q26" s="50"/>
      <c r="R26" s="50"/>
    </row>
    <row r="27" spans="2:18">
      <c r="B27" s="45" t="s">
        <v>22</v>
      </c>
      <c r="C27" s="93">
        <v>9.9340677426410444</v>
      </c>
      <c r="D27" s="93">
        <v>100</v>
      </c>
      <c r="E27" s="93">
        <v>100</v>
      </c>
      <c r="F27" s="93">
        <v>0</v>
      </c>
      <c r="G27" s="93">
        <v>100</v>
      </c>
      <c r="H27" s="93">
        <v>0</v>
      </c>
      <c r="I27" s="95">
        <v>100</v>
      </c>
      <c r="P27" s="50"/>
      <c r="Q27" s="50"/>
      <c r="R27" s="50"/>
    </row>
    <row r="28" spans="2:18">
      <c r="B28" s="45" t="s">
        <v>59</v>
      </c>
      <c r="C28" s="93">
        <v>90.065932257358952</v>
      </c>
      <c r="D28" s="93">
        <v>0</v>
      </c>
      <c r="E28" s="93">
        <v>0</v>
      </c>
      <c r="F28" s="93">
        <v>100</v>
      </c>
      <c r="G28" s="93">
        <v>0</v>
      </c>
      <c r="H28" s="93">
        <v>100</v>
      </c>
      <c r="I28" s="95">
        <v>0</v>
      </c>
      <c r="P28" s="50"/>
      <c r="Q28" s="50"/>
      <c r="R28" s="50"/>
    </row>
    <row r="29" spans="2:18">
      <c r="B29" s="45" t="s">
        <v>150</v>
      </c>
      <c r="C29" s="98">
        <f>SUM($C$27:$C$28)</f>
        <v>100</v>
      </c>
      <c r="D29" s="98">
        <f>SUM($D$27:$D$28)</f>
        <v>100</v>
      </c>
      <c r="E29" s="98">
        <f>SUM($E$27:$E$28)</f>
        <v>100</v>
      </c>
      <c r="F29" s="98">
        <f>SUM($F$27:$F$28)</f>
        <v>100</v>
      </c>
      <c r="G29" s="98">
        <f>SUM($G$27:$G$28)</f>
        <v>100</v>
      </c>
      <c r="H29" s="98">
        <f>SUM($H$27:$H$28)</f>
        <v>100</v>
      </c>
      <c r="I29" s="96">
        <f>SUM($I$27:$I$28)</f>
        <v>100</v>
      </c>
      <c r="P29" s="50"/>
      <c r="Q29" s="50"/>
      <c r="R29" s="50"/>
    </row>
    <row r="30" spans="2:18">
      <c r="B30" s="54"/>
      <c r="C30" s="54"/>
      <c r="D30" s="54"/>
      <c r="E30" s="54"/>
      <c r="F30" s="54"/>
      <c r="G30" s="54"/>
      <c r="H30" s="54"/>
      <c r="I30" s="54"/>
      <c r="P30" s="50"/>
      <c r="Q30" s="50"/>
      <c r="R30" s="50"/>
    </row>
    <row r="31" spans="2:18">
      <c r="I31" s="50"/>
      <c r="J31" s="50"/>
      <c r="K31" s="50"/>
    </row>
    <row r="32" spans="2:18">
      <c r="B32" s="52" t="s">
        <v>124</v>
      </c>
      <c r="C32" s="50"/>
      <c r="D32" s="50"/>
      <c r="E32" s="50"/>
      <c r="F32" s="50"/>
      <c r="G32" s="50"/>
      <c r="H32" s="50"/>
      <c r="I32" s="50"/>
      <c r="J32" s="50"/>
      <c r="K32" s="50"/>
    </row>
    <row r="33" spans="2:14">
      <c r="B33" s="53" t="s">
        <v>143</v>
      </c>
      <c r="C33" s="50"/>
      <c r="D33" s="50"/>
      <c r="E33" s="50"/>
      <c r="F33" s="50"/>
      <c r="G33" s="50"/>
      <c r="H33" s="50"/>
      <c r="I33" s="50"/>
      <c r="J33" s="50"/>
      <c r="K33" s="50"/>
    </row>
    <row r="34" spans="2:14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2:14">
      <c r="B35" s="45" t="s">
        <v>147</v>
      </c>
      <c r="C35" s="45" t="s">
        <v>92</v>
      </c>
      <c r="D35" s="45" t="s">
        <v>93</v>
      </c>
      <c r="E35" s="45" t="s">
        <v>94</v>
      </c>
      <c r="F35" s="45" t="s">
        <v>95</v>
      </c>
      <c r="G35" s="45" t="s">
        <v>96</v>
      </c>
      <c r="H35" s="45" t="s">
        <v>97</v>
      </c>
      <c r="I35" s="45" t="s">
        <v>98</v>
      </c>
      <c r="J35" s="45" t="s">
        <v>99</v>
      </c>
      <c r="K35" s="45" t="s">
        <v>100</v>
      </c>
      <c r="L35" s="45" t="s">
        <v>101</v>
      </c>
      <c r="M35" s="45" t="s">
        <v>102</v>
      </c>
      <c r="N35" s="45" t="s">
        <v>103</v>
      </c>
    </row>
    <row r="36" spans="2:14">
      <c r="B36" s="45" t="s">
        <v>22</v>
      </c>
      <c r="C36" s="93">
        <v>30.256926631890067</v>
      </c>
      <c r="D36" s="93">
        <v>30.256926631890067</v>
      </c>
      <c r="E36" s="93">
        <v>30.256926631890067</v>
      </c>
      <c r="F36" s="93">
        <v>30.256926631890067</v>
      </c>
      <c r="G36" s="93">
        <v>30.256926631890067</v>
      </c>
      <c r="H36" s="93">
        <v>30.256926631890067</v>
      </c>
      <c r="I36" s="93">
        <v>30.256926631890067</v>
      </c>
      <c r="J36" s="93">
        <v>30.256926631890067</v>
      </c>
      <c r="K36" s="93">
        <v>30.256926631890067</v>
      </c>
      <c r="L36" s="93">
        <v>30.256926631890067</v>
      </c>
      <c r="M36" s="93">
        <v>30.256926631890067</v>
      </c>
      <c r="N36" s="95">
        <v>30.256926631890067</v>
      </c>
    </row>
    <row r="37" spans="2:14">
      <c r="B37" s="45" t="s">
        <v>59</v>
      </c>
      <c r="C37" s="94">
        <v>38</v>
      </c>
      <c r="D37" s="94">
        <v>38</v>
      </c>
      <c r="E37" s="94">
        <v>38</v>
      </c>
      <c r="F37" s="94">
        <v>38</v>
      </c>
      <c r="G37" s="94">
        <v>38</v>
      </c>
      <c r="H37" s="94">
        <v>38</v>
      </c>
      <c r="I37" s="94">
        <v>38</v>
      </c>
      <c r="J37" s="94">
        <v>38</v>
      </c>
      <c r="K37" s="94">
        <v>38</v>
      </c>
      <c r="L37" s="94">
        <v>38</v>
      </c>
      <c r="M37" s="94">
        <v>38</v>
      </c>
      <c r="N37" s="89">
        <v>38</v>
      </c>
    </row>
    <row r="38" spans="2:14"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2:14">
      <c r="I39" s="50"/>
      <c r="J39" s="50"/>
      <c r="K39" s="50"/>
    </row>
    <row r="40" spans="2:14"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</row>
    <row r="41" spans="2:14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</row>
    <row r="42" spans="2:14"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</row>
    <row r="43" spans="2:14">
      <c r="B43" s="56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</row>
    <row r="44" spans="2:14"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</row>
    <row r="45" spans="2:14"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</row>
    <row r="46" spans="2:14"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</row>
    <row r="47" spans="2:14"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</row>
    <row r="49" spans="9:24">
      <c r="P49" s="50"/>
      <c r="Q49" s="50"/>
      <c r="R49" s="50"/>
      <c r="S49" s="50"/>
      <c r="T49" s="50"/>
      <c r="U49" s="50"/>
      <c r="V49" s="50"/>
      <c r="W49" s="50"/>
      <c r="X49" s="50"/>
    </row>
    <row r="61" spans="9:24">
      <c r="I61" s="50"/>
      <c r="J61" s="50"/>
    </row>
    <row r="62" spans="9:24">
      <c r="I62" s="50"/>
      <c r="J62" s="50"/>
    </row>
    <row r="63" spans="9:24">
      <c r="I63" s="50"/>
      <c r="J63" s="50"/>
    </row>
  </sheetData>
  <phoneticPr fontId="0" type="noConversion"/>
  <dataValidations count="2">
    <dataValidation type="decimal" allowBlank="1" showInputMessage="1" showErrorMessage="1" errorTitle="Error" error="You must enter a number between 0 and 100 (inclusive)" promptTitle="Percentage" prompt="Enter a number between 0 and 100 (inclusive)" sqref="C6:G11 C19 E19 G19 C27:I28">
      <formula1>0</formula1>
      <formula2>100</formula2>
    </dataValidation>
    <dataValidation type="decimal" allowBlank="1" showInputMessage="1" showErrorMessage="1" errorTitle="Error" error="You must enter a number between 0 and 100 (inclusive)" promptTitle="Percentage" prompt="Enter a number between 0 and 100 (inclusive)" sqref="C36:N37">
      <formula1>0</formula1>
      <formula2>100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B2:O41"/>
  <sheetViews>
    <sheetView showGridLines="0" workbookViewId="0"/>
  </sheetViews>
  <sheetFormatPr baseColWidth="10" defaultColWidth="8.83203125" defaultRowHeight="12" x14ac:dyDescent="0"/>
  <cols>
    <col min="1" max="2" width="4.6640625" style="29" customWidth="1"/>
    <col min="3" max="3" width="12.6640625" style="29" customWidth="1"/>
    <col min="4" max="15" width="8.6640625" style="29" customWidth="1"/>
    <col min="16" max="16384" width="8.83203125" style="29"/>
  </cols>
  <sheetData>
    <row r="2" spans="2:15">
      <c r="C2" s="28" t="s">
        <v>158</v>
      </c>
    </row>
    <row r="3" spans="2:15">
      <c r="C3" s="30" t="s">
        <v>138</v>
      </c>
    </row>
    <row r="4" spans="2:15">
      <c r="C4" s="57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</row>
    <row r="5" spans="2:15">
      <c r="B5" s="58" t="s">
        <v>125</v>
      </c>
      <c r="C5" s="59" t="s">
        <v>146</v>
      </c>
      <c r="D5" s="34" t="s">
        <v>92</v>
      </c>
      <c r="E5" s="34" t="s">
        <v>93</v>
      </c>
      <c r="F5" s="34" t="s">
        <v>94</v>
      </c>
      <c r="G5" s="34" t="s">
        <v>95</v>
      </c>
      <c r="H5" s="34" t="s">
        <v>96</v>
      </c>
      <c r="I5" s="34" t="s">
        <v>97</v>
      </c>
      <c r="J5" s="34" t="s">
        <v>98</v>
      </c>
      <c r="K5" s="34" t="s">
        <v>99</v>
      </c>
      <c r="L5" s="34" t="s">
        <v>100</v>
      </c>
      <c r="M5" s="34" t="s">
        <v>101</v>
      </c>
      <c r="N5" s="34" t="s">
        <v>102</v>
      </c>
      <c r="O5" s="35" t="s">
        <v>103</v>
      </c>
    </row>
    <row r="6" spans="2:15">
      <c r="C6" s="41" t="s">
        <v>126</v>
      </c>
      <c r="D6" s="89">
        <v>2.9044834078519122</v>
      </c>
      <c r="E6" s="89">
        <v>2.9044834078519122</v>
      </c>
      <c r="F6" s="89">
        <v>2.9044834078519122</v>
      </c>
      <c r="G6" s="89">
        <v>2.9044834078519122</v>
      </c>
      <c r="H6" s="89">
        <v>2.9044834078519122</v>
      </c>
      <c r="I6" s="89">
        <v>2.9044834078519122</v>
      </c>
      <c r="J6" s="89">
        <v>2.9044834078519122</v>
      </c>
      <c r="K6" s="89">
        <v>2.9044834078519122</v>
      </c>
      <c r="L6" s="89">
        <v>2.9044834078519122</v>
      </c>
      <c r="M6" s="89">
        <v>2.9044834078519122</v>
      </c>
      <c r="N6" s="89">
        <v>2.9044834078519122</v>
      </c>
      <c r="O6" s="89">
        <v>2.9044834078519122</v>
      </c>
    </row>
    <row r="7" spans="2:15">
      <c r="C7" s="36" t="s">
        <v>127</v>
      </c>
      <c r="D7" s="89">
        <v>2.4176550971019357</v>
      </c>
      <c r="E7" s="89">
        <v>2.4176550971019357</v>
      </c>
      <c r="F7" s="89">
        <v>2.4176550971019357</v>
      </c>
      <c r="G7" s="89">
        <v>2.4176550971019357</v>
      </c>
      <c r="H7" s="89">
        <v>2.4176550971019357</v>
      </c>
      <c r="I7" s="89">
        <v>2.4176550971019357</v>
      </c>
      <c r="J7" s="89">
        <v>2.4176550971019357</v>
      </c>
      <c r="K7" s="89">
        <v>2.4176550971019357</v>
      </c>
      <c r="L7" s="89">
        <v>2.4176550971019357</v>
      </c>
      <c r="M7" s="89">
        <v>2.4176550971019357</v>
      </c>
      <c r="N7" s="89">
        <v>2.4176550971019357</v>
      </c>
      <c r="O7" s="89">
        <v>2.4176550971019357</v>
      </c>
    </row>
    <row r="8" spans="2:15">
      <c r="C8" s="36" t="s">
        <v>128</v>
      </c>
      <c r="D8" s="89">
        <v>2.2173015220461716</v>
      </c>
      <c r="E8" s="89">
        <v>2.2173015220461716</v>
      </c>
      <c r="F8" s="89">
        <v>2.2173015220461716</v>
      </c>
      <c r="G8" s="89">
        <v>2.2173015220461716</v>
      </c>
      <c r="H8" s="89">
        <v>2.2173015220461716</v>
      </c>
      <c r="I8" s="89">
        <v>2.2173015220461716</v>
      </c>
      <c r="J8" s="89">
        <v>2.2173015220461716</v>
      </c>
      <c r="K8" s="89">
        <v>2.2173015220461716</v>
      </c>
      <c r="L8" s="89">
        <v>2.2173015220461716</v>
      </c>
      <c r="M8" s="89">
        <v>2.2173015220461716</v>
      </c>
      <c r="N8" s="89">
        <v>2.2173015220461716</v>
      </c>
      <c r="O8" s="89">
        <v>2.2173015220461716</v>
      </c>
    </row>
    <row r="9" spans="2:15">
      <c r="C9" s="36" t="s">
        <v>129</v>
      </c>
      <c r="D9" s="89">
        <v>2.1864224480946279</v>
      </c>
      <c r="E9" s="89">
        <v>2.1864224480946279</v>
      </c>
      <c r="F9" s="89">
        <v>2.1864224480946279</v>
      </c>
      <c r="G9" s="89">
        <v>2.1864224480946279</v>
      </c>
      <c r="H9" s="89">
        <v>2.1864224480946279</v>
      </c>
      <c r="I9" s="89">
        <v>2.1864224480946279</v>
      </c>
      <c r="J9" s="89">
        <v>2.1864224480946279</v>
      </c>
      <c r="K9" s="89">
        <v>2.1864224480946279</v>
      </c>
      <c r="L9" s="89">
        <v>2.1864224480946279</v>
      </c>
      <c r="M9" s="89">
        <v>2.1864224480946279</v>
      </c>
      <c r="N9" s="89">
        <v>2.1864224480946279</v>
      </c>
      <c r="O9" s="89">
        <v>2.1864224480946279</v>
      </c>
    </row>
    <row r="10" spans="2:15">
      <c r="C10" s="36" t="s">
        <v>130</v>
      </c>
      <c r="D10" s="89">
        <v>2.0083611486706312</v>
      </c>
      <c r="E10" s="89">
        <v>2.0083611486706312</v>
      </c>
      <c r="F10" s="89">
        <v>2.0083611486706312</v>
      </c>
      <c r="G10" s="89">
        <v>2.0083611486706312</v>
      </c>
      <c r="H10" s="89">
        <v>2.0083611486706312</v>
      </c>
      <c r="I10" s="89">
        <v>2.0083611486706312</v>
      </c>
      <c r="J10" s="89">
        <v>2.0083611486706312</v>
      </c>
      <c r="K10" s="89">
        <v>2.0083611486706312</v>
      </c>
      <c r="L10" s="89">
        <v>2.0083611486706312</v>
      </c>
      <c r="M10" s="89">
        <v>2.0083611486706312</v>
      </c>
      <c r="N10" s="89">
        <v>2.0083611486706312</v>
      </c>
      <c r="O10" s="89">
        <v>2.0083611486706312</v>
      </c>
    </row>
    <row r="11" spans="2:15">
      <c r="C11" s="36" t="s">
        <v>131</v>
      </c>
      <c r="D11" s="89">
        <v>2.25</v>
      </c>
      <c r="E11" s="89">
        <v>2.25</v>
      </c>
      <c r="F11" s="89">
        <v>2.25</v>
      </c>
      <c r="G11" s="89">
        <v>2.25</v>
      </c>
      <c r="H11" s="89">
        <v>2.25</v>
      </c>
      <c r="I11" s="89">
        <v>2.25</v>
      </c>
      <c r="J11" s="89">
        <v>2.25</v>
      </c>
      <c r="K11" s="89">
        <v>2.25</v>
      </c>
      <c r="L11" s="89">
        <v>2.25</v>
      </c>
      <c r="M11" s="89">
        <v>2.25</v>
      </c>
      <c r="N11" s="89">
        <v>2.25</v>
      </c>
      <c r="O11" s="89">
        <v>2.25</v>
      </c>
    </row>
    <row r="12" spans="2:15">
      <c r="C12" s="37" t="s">
        <v>132</v>
      </c>
      <c r="D12" s="89">
        <v>2.552088042592795</v>
      </c>
      <c r="E12" s="89">
        <v>2.552088042592795</v>
      </c>
      <c r="F12" s="89">
        <v>2.552088042592795</v>
      </c>
      <c r="G12" s="89">
        <v>2.552088042592795</v>
      </c>
      <c r="H12" s="89">
        <v>2.552088042592795</v>
      </c>
      <c r="I12" s="89">
        <v>2.552088042592795</v>
      </c>
      <c r="J12" s="89">
        <v>2.552088042592795</v>
      </c>
      <c r="K12" s="89">
        <v>2.552088042592795</v>
      </c>
      <c r="L12" s="89">
        <v>2.552088042592795</v>
      </c>
      <c r="M12" s="89">
        <v>2.552088042592795</v>
      </c>
      <c r="N12" s="89">
        <v>2.552088042592795</v>
      </c>
      <c r="O12" s="89">
        <v>2.552088042592795</v>
      </c>
    </row>
    <row r="13" spans="2:15">
      <c r="C13" s="57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>
      <c r="B14" s="58" t="s">
        <v>133</v>
      </c>
      <c r="C14" s="59" t="s">
        <v>146</v>
      </c>
      <c r="D14" s="34" t="s">
        <v>92</v>
      </c>
      <c r="E14" s="34" t="s">
        <v>93</v>
      </c>
      <c r="F14" s="34" t="s">
        <v>94</v>
      </c>
      <c r="G14" s="34" t="s">
        <v>95</v>
      </c>
      <c r="H14" s="34" t="s">
        <v>96</v>
      </c>
      <c r="I14" s="34" t="s">
        <v>97</v>
      </c>
      <c r="J14" s="34" t="s">
        <v>98</v>
      </c>
      <c r="K14" s="34" t="s">
        <v>99</v>
      </c>
      <c r="L14" s="34" t="s">
        <v>100</v>
      </c>
      <c r="M14" s="34" t="s">
        <v>101</v>
      </c>
      <c r="N14" s="34" t="s">
        <v>102</v>
      </c>
      <c r="O14" s="35" t="s">
        <v>103</v>
      </c>
    </row>
    <row r="15" spans="2:15">
      <c r="C15" s="41" t="s">
        <v>126</v>
      </c>
      <c r="D15" s="89">
        <v>3.548386856935112</v>
      </c>
      <c r="E15" s="89">
        <v>3.548386856935112</v>
      </c>
      <c r="F15" s="89">
        <v>3.548386856935112</v>
      </c>
      <c r="G15" s="89">
        <v>3.548386856935112</v>
      </c>
      <c r="H15" s="89">
        <v>3.548386856935112</v>
      </c>
      <c r="I15" s="89">
        <v>3.548386856935112</v>
      </c>
      <c r="J15" s="89">
        <v>3.548386856935112</v>
      </c>
      <c r="K15" s="89">
        <v>3.548386856935112</v>
      </c>
      <c r="L15" s="89">
        <v>3.548386856935112</v>
      </c>
      <c r="M15" s="89">
        <v>3.548386856935112</v>
      </c>
      <c r="N15" s="89">
        <v>3.548386856935112</v>
      </c>
      <c r="O15" s="89">
        <v>3.548386856935112</v>
      </c>
    </row>
    <row r="16" spans="2:15">
      <c r="C16" s="36" t="s">
        <v>127</v>
      </c>
      <c r="D16" s="89">
        <v>3.1948248739842673</v>
      </c>
      <c r="E16" s="89">
        <v>3.1948248739842673</v>
      </c>
      <c r="F16" s="89">
        <v>3.1948248739842673</v>
      </c>
      <c r="G16" s="89">
        <v>3.1948248739842673</v>
      </c>
      <c r="H16" s="89">
        <v>3.1948248739842673</v>
      </c>
      <c r="I16" s="89">
        <v>3.1948248739842673</v>
      </c>
      <c r="J16" s="89">
        <v>3.1948248739842673</v>
      </c>
      <c r="K16" s="89">
        <v>3.1948248739842673</v>
      </c>
      <c r="L16" s="89">
        <v>3.1948248739842673</v>
      </c>
      <c r="M16" s="89">
        <v>3.1948248739842673</v>
      </c>
      <c r="N16" s="89">
        <v>3.1948248739842673</v>
      </c>
      <c r="O16" s="89">
        <v>3.1948248739842673</v>
      </c>
    </row>
    <row r="17" spans="2:15">
      <c r="C17" s="36" t="s">
        <v>128</v>
      </c>
      <c r="D17" s="89">
        <v>2.5018837315446438</v>
      </c>
      <c r="E17" s="89">
        <v>2.5018837315446438</v>
      </c>
      <c r="F17" s="89">
        <v>2.5018837315446438</v>
      </c>
      <c r="G17" s="89">
        <v>2.5018837315446438</v>
      </c>
      <c r="H17" s="89">
        <v>2.5018837315446438</v>
      </c>
      <c r="I17" s="89">
        <v>2.5018837315446438</v>
      </c>
      <c r="J17" s="89">
        <v>2.5018837315446438</v>
      </c>
      <c r="K17" s="89">
        <v>2.5018837315446438</v>
      </c>
      <c r="L17" s="89">
        <v>2.5018837315446438</v>
      </c>
      <c r="M17" s="89">
        <v>2.5018837315446438</v>
      </c>
      <c r="N17" s="89">
        <v>2.5018837315446438</v>
      </c>
      <c r="O17" s="89">
        <v>2.5018837315446438</v>
      </c>
    </row>
    <row r="18" spans="2:15">
      <c r="C18" s="36" t="s">
        <v>129</v>
      </c>
      <c r="D18" s="89">
        <v>2.5951084490104699</v>
      </c>
      <c r="E18" s="89">
        <v>2.5951084490104699</v>
      </c>
      <c r="F18" s="89">
        <v>2.5951084490104699</v>
      </c>
      <c r="G18" s="89">
        <v>2.5951084490104699</v>
      </c>
      <c r="H18" s="89">
        <v>2.5951084490104699</v>
      </c>
      <c r="I18" s="89">
        <v>2.5951084490104699</v>
      </c>
      <c r="J18" s="89">
        <v>2.5951084490104699</v>
      </c>
      <c r="K18" s="89">
        <v>2.5951084490104699</v>
      </c>
      <c r="L18" s="89">
        <v>2.5951084490104699</v>
      </c>
      <c r="M18" s="89">
        <v>2.5951084490104699</v>
      </c>
      <c r="N18" s="89">
        <v>2.5951084490104699</v>
      </c>
      <c r="O18" s="89">
        <v>2.5951084490104699</v>
      </c>
    </row>
    <row r="19" spans="2:15">
      <c r="C19" s="36" t="s">
        <v>130</v>
      </c>
      <c r="D19" s="89">
        <v>2.3340416869375153</v>
      </c>
      <c r="E19" s="89">
        <v>2.3340416869375153</v>
      </c>
      <c r="F19" s="89">
        <v>2.3340416869375153</v>
      </c>
      <c r="G19" s="89">
        <v>2.3340416869375153</v>
      </c>
      <c r="H19" s="89">
        <v>2.3340416869375153</v>
      </c>
      <c r="I19" s="89">
        <v>2.3340416869375153</v>
      </c>
      <c r="J19" s="89">
        <v>2.3340416869375153</v>
      </c>
      <c r="K19" s="89">
        <v>2.3340416869375153</v>
      </c>
      <c r="L19" s="89">
        <v>2.3340416869375153</v>
      </c>
      <c r="M19" s="89">
        <v>2.3340416869375153</v>
      </c>
      <c r="N19" s="89">
        <v>2.3340416869375153</v>
      </c>
      <c r="O19" s="89">
        <v>2.3340416869375153</v>
      </c>
    </row>
    <row r="20" spans="2:15">
      <c r="C20" s="36" t="s">
        <v>131</v>
      </c>
      <c r="D20" s="89">
        <v>2.4375</v>
      </c>
      <c r="E20" s="89">
        <v>2.4375</v>
      </c>
      <c r="F20" s="89">
        <v>2.4375</v>
      </c>
      <c r="G20" s="89">
        <v>2.4375</v>
      </c>
      <c r="H20" s="89">
        <v>2.4375</v>
      </c>
      <c r="I20" s="89">
        <v>2.4375</v>
      </c>
      <c r="J20" s="89">
        <v>2.4375</v>
      </c>
      <c r="K20" s="89">
        <v>2.4375</v>
      </c>
      <c r="L20" s="89">
        <v>2.4375</v>
      </c>
      <c r="M20" s="89">
        <v>2.4375</v>
      </c>
      <c r="N20" s="89">
        <v>2.4375</v>
      </c>
      <c r="O20" s="89">
        <v>2.4375</v>
      </c>
    </row>
    <row r="21" spans="2:15">
      <c r="C21" s="37" t="s">
        <v>132</v>
      </c>
      <c r="D21" s="89">
        <v>2.8194924733683804</v>
      </c>
      <c r="E21" s="89">
        <v>2.8194924733683804</v>
      </c>
      <c r="F21" s="89">
        <v>2.8194924733683804</v>
      </c>
      <c r="G21" s="89">
        <v>2.8194924733683804</v>
      </c>
      <c r="H21" s="89">
        <v>2.8194924733683804</v>
      </c>
      <c r="I21" s="89">
        <v>2.8194924733683804</v>
      </c>
      <c r="J21" s="89">
        <v>2.8194924733683804</v>
      </c>
      <c r="K21" s="89">
        <v>2.8194924733683804</v>
      </c>
      <c r="L21" s="89">
        <v>2.8194924733683804</v>
      </c>
      <c r="M21" s="89">
        <v>2.8194924733683804</v>
      </c>
      <c r="N21" s="89">
        <v>2.8194924733683804</v>
      </c>
      <c r="O21" s="89">
        <v>2.8194924733683804</v>
      </c>
    </row>
    <row r="22" spans="2:15">
      <c r="C22" s="57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>
      <c r="B23" s="58" t="s">
        <v>134</v>
      </c>
      <c r="C23" s="59" t="s">
        <v>146</v>
      </c>
      <c r="D23" s="34" t="s">
        <v>92</v>
      </c>
      <c r="E23" s="34" t="s">
        <v>93</v>
      </c>
      <c r="F23" s="34" t="s">
        <v>94</v>
      </c>
      <c r="G23" s="34" t="s">
        <v>95</v>
      </c>
      <c r="H23" s="34" t="s">
        <v>96</v>
      </c>
      <c r="I23" s="34" t="s">
        <v>97</v>
      </c>
      <c r="J23" s="34" t="s">
        <v>98</v>
      </c>
      <c r="K23" s="34" t="s">
        <v>99</v>
      </c>
      <c r="L23" s="34" t="s">
        <v>100</v>
      </c>
      <c r="M23" s="34" t="s">
        <v>101</v>
      </c>
      <c r="N23" s="34" t="s">
        <v>102</v>
      </c>
      <c r="O23" s="35" t="s">
        <v>103</v>
      </c>
    </row>
    <row r="24" spans="2:15">
      <c r="C24" s="41" t="s">
        <v>126</v>
      </c>
      <c r="D24" s="89">
        <v>2.0062500000000001</v>
      </c>
      <c r="E24" s="89">
        <v>2.0062500000000001</v>
      </c>
      <c r="F24" s="89">
        <v>2.0062500000000001</v>
      </c>
      <c r="G24" s="89">
        <v>2.0062500000000001</v>
      </c>
      <c r="H24" s="89">
        <v>2.0062500000000001</v>
      </c>
      <c r="I24" s="89">
        <v>2.0062500000000001</v>
      </c>
      <c r="J24" s="89">
        <v>2.0062500000000001</v>
      </c>
      <c r="K24" s="89">
        <v>2.0062500000000001</v>
      </c>
      <c r="L24" s="89">
        <v>2.0062500000000001</v>
      </c>
      <c r="M24" s="89">
        <v>2.0062500000000001</v>
      </c>
      <c r="N24" s="89">
        <v>2.0062500000000001</v>
      </c>
      <c r="O24" s="89">
        <v>2.0062500000000001</v>
      </c>
    </row>
    <row r="25" spans="2:15">
      <c r="C25" s="36" t="s">
        <v>127</v>
      </c>
      <c r="D25" s="89">
        <v>2.0062500000000001</v>
      </c>
      <c r="E25" s="89">
        <v>2.0062500000000001</v>
      </c>
      <c r="F25" s="89">
        <v>2.0062500000000001</v>
      </c>
      <c r="G25" s="89">
        <v>2.0062500000000001</v>
      </c>
      <c r="H25" s="89">
        <v>2.0062500000000001</v>
      </c>
      <c r="I25" s="89">
        <v>2.0062500000000001</v>
      </c>
      <c r="J25" s="89">
        <v>2.0062500000000001</v>
      </c>
      <c r="K25" s="89">
        <v>2.0062500000000001</v>
      </c>
      <c r="L25" s="89">
        <v>2.0062500000000001</v>
      </c>
      <c r="M25" s="89">
        <v>2.0062500000000001</v>
      </c>
      <c r="N25" s="89">
        <v>2.0062500000000001</v>
      </c>
      <c r="O25" s="89">
        <v>2.0062500000000001</v>
      </c>
    </row>
    <row r="26" spans="2:15">
      <c r="C26" s="36" t="s">
        <v>128</v>
      </c>
      <c r="D26" s="89">
        <v>2.3031250000000001</v>
      </c>
      <c r="E26" s="89">
        <v>2.3031250000000001</v>
      </c>
      <c r="F26" s="89">
        <v>2.3031250000000001</v>
      </c>
      <c r="G26" s="89">
        <v>2.3031250000000001</v>
      </c>
      <c r="H26" s="89">
        <v>2.3031250000000001</v>
      </c>
      <c r="I26" s="89">
        <v>2.3031250000000001</v>
      </c>
      <c r="J26" s="89">
        <v>2.3031250000000001</v>
      </c>
      <c r="K26" s="89">
        <v>2.3031250000000001</v>
      </c>
      <c r="L26" s="89">
        <v>2.3031250000000001</v>
      </c>
      <c r="M26" s="89">
        <v>2.3031250000000001</v>
      </c>
      <c r="N26" s="89">
        <v>2.3031250000000001</v>
      </c>
      <c r="O26" s="89">
        <v>2.3031250000000001</v>
      </c>
    </row>
    <row r="27" spans="2:15">
      <c r="C27" s="36" t="s">
        <v>129</v>
      </c>
      <c r="D27" s="89">
        <v>2.3624999999999998</v>
      </c>
      <c r="E27" s="89">
        <v>2.3624999999999998</v>
      </c>
      <c r="F27" s="89">
        <v>2.3624999999999998</v>
      </c>
      <c r="G27" s="89">
        <v>2.3624999999999998</v>
      </c>
      <c r="H27" s="89">
        <v>2.3624999999999998</v>
      </c>
      <c r="I27" s="89">
        <v>2.3624999999999998</v>
      </c>
      <c r="J27" s="89">
        <v>2.3624999999999998</v>
      </c>
      <c r="K27" s="89">
        <v>2.3624999999999998</v>
      </c>
      <c r="L27" s="89">
        <v>2.3624999999999998</v>
      </c>
      <c r="M27" s="89">
        <v>2.3624999999999998</v>
      </c>
      <c r="N27" s="89">
        <v>2.3624999999999998</v>
      </c>
      <c r="O27" s="89">
        <v>2.3624999999999998</v>
      </c>
    </row>
    <row r="28" spans="2:15">
      <c r="C28" s="36" t="s">
        <v>130</v>
      </c>
      <c r="D28" s="89">
        <v>2.3624999999999998</v>
      </c>
      <c r="E28" s="89">
        <v>2.3624999999999998</v>
      </c>
      <c r="F28" s="89">
        <v>2.3624999999999998</v>
      </c>
      <c r="G28" s="89">
        <v>2.3624999999999998</v>
      </c>
      <c r="H28" s="89">
        <v>2.3624999999999998</v>
      </c>
      <c r="I28" s="89">
        <v>2.3624999999999998</v>
      </c>
      <c r="J28" s="89">
        <v>2.3624999999999998</v>
      </c>
      <c r="K28" s="89">
        <v>2.3624999999999998</v>
      </c>
      <c r="L28" s="89">
        <v>2.3624999999999998</v>
      </c>
      <c r="M28" s="89">
        <v>2.3624999999999998</v>
      </c>
      <c r="N28" s="89">
        <v>2.3624999999999998</v>
      </c>
      <c r="O28" s="89">
        <v>2.3624999999999998</v>
      </c>
    </row>
    <row r="29" spans="2:15">
      <c r="C29" s="36" t="s">
        <v>131</v>
      </c>
      <c r="D29" s="89">
        <v>2.7326686394678159</v>
      </c>
      <c r="E29" s="89">
        <v>2.7326686394678159</v>
      </c>
      <c r="F29" s="89">
        <v>2.7326686394678159</v>
      </c>
      <c r="G29" s="89">
        <v>2.7326686394678159</v>
      </c>
      <c r="H29" s="89">
        <v>2.7326686394678159</v>
      </c>
      <c r="I29" s="89">
        <v>2.7326686394678159</v>
      </c>
      <c r="J29" s="89">
        <v>2.7326686394678159</v>
      </c>
      <c r="K29" s="89">
        <v>2.7326686394678159</v>
      </c>
      <c r="L29" s="89">
        <v>2.7326686394678159</v>
      </c>
      <c r="M29" s="89">
        <v>2.7326686394678159</v>
      </c>
      <c r="N29" s="89">
        <v>2.7326686394678159</v>
      </c>
      <c r="O29" s="89">
        <v>2.7326686394678159</v>
      </c>
    </row>
    <row r="30" spans="2:15">
      <c r="C30" s="37" t="s">
        <v>132</v>
      </c>
      <c r="D30" s="89">
        <v>2.1875</v>
      </c>
      <c r="E30" s="89">
        <v>2.1875</v>
      </c>
      <c r="F30" s="89">
        <v>2.1875</v>
      </c>
      <c r="G30" s="89">
        <v>2.1875</v>
      </c>
      <c r="H30" s="89">
        <v>2.1875</v>
      </c>
      <c r="I30" s="89">
        <v>2.1875</v>
      </c>
      <c r="J30" s="89">
        <v>2.1875</v>
      </c>
      <c r="K30" s="89">
        <v>2.1875</v>
      </c>
      <c r="L30" s="89">
        <v>2.1875</v>
      </c>
      <c r="M30" s="89">
        <v>2.1875</v>
      </c>
      <c r="N30" s="89">
        <v>2.1875</v>
      </c>
      <c r="O30" s="89">
        <v>2.1875</v>
      </c>
    </row>
    <row r="31" spans="2:15">
      <c r="C31" s="57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>
      <c r="B32" s="58" t="s">
        <v>123</v>
      </c>
      <c r="C32" s="59" t="s">
        <v>146</v>
      </c>
      <c r="D32" s="34" t="s">
        <v>92</v>
      </c>
      <c r="E32" s="34" t="s">
        <v>93</v>
      </c>
      <c r="F32" s="34" t="s">
        <v>94</v>
      </c>
      <c r="G32" s="34" t="s">
        <v>95</v>
      </c>
      <c r="H32" s="34" t="s">
        <v>96</v>
      </c>
      <c r="I32" s="34" t="s">
        <v>97</v>
      </c>
      <c r="J32" s="34" t="s">
        <v>98</v>
      </c>
      <c r="K32" s="34" t="s">
        <v>99</v>
      </c>
      <c r="L32" s="34" t="s">
        <v>100</v>
      </c>
      <c r="M32" s="34" t="s">
        <v>101</v>
      </c>
      <c r="N32" s="34" t="s">
        <v>102</v>
      </c>
      <c r="O32" s="35" t="s">
        <v>103</v>
      </c>
    </row>
    <row r="33" spans="3:15">
      <c r="C33" s="41" t="s">
        <v>126</v>
      </c>
      <c r="D33" s="89">
        <v>2.0215649754464287</v>
      </c>
      <c r="E33" s="89">
        <v>2.0215649754464287</v>
      </c>
      <c r="F33" s="89">
        <v>2.0215649754464287</v>
      </c>
      <c r="G33" s="89">
        <v>2.0215649754464287</v>
      </c>
      <c r="H33" s="89">
        <v>2.0215649754464287</v>
      </c>
      <c r="I33" s="89">
        <v>2.0215649754464287</v>
      </c>
      <c r="J33" s="89">
        <v>2.0215649754464287</v>
      </c>
      <c r="K33" s="89">
        <v>2.0215649754464287</v>
      </c>
      <c r="L33" s="89">
        <v>2.0215649754464287</v>
      </c>
      <c r="M33" s="89">
        <v>2.0215649754464287</v>
      </c>
      <c r="N33" s="89">
        <v>2.0215649754464287</v>
      </c>
      <c r="O33" s="89">
        <v>2.0215649754464287</v>
      </c>
    </row>
    <row r="34" spans="3:15">
      <c r="C34" s="36" t="s">
        <v>127</v>
      </c>
      <c r="D34" s="89">
        <v>2.2033773750000001</v>
      </c>
      <c r="E34" s="89">
        <v>2.2033773750000001</v>
      </c>
      <c r="F34" s="89">
        <v>2.2033773750000001</v>
      </c>
      <c r="G34" s="89">
        <v>2.2033773750000001</v>
      </c>
      <c r="H34" s="89">
        <v>2.2033773750000001</v>
      </c>
      <c r="I34" s="89">
        <v>2.2033773750000001</v>
      </c>
      <c r="J34" s="89">
        <v>2.2033773750000001</v>
      </c>
      <c r="K34" s="89">
        <v>2.2033773750000001</v>
      </c>
      <c r="L34" s="89">
        <v>2.2033773750000001</v>
      </c>
      <c r="M34" s="89">
        <v>2.2033773750000001</v>
      </c>
      <c r="N34" s="89">
        <v>2.2033773750000001</v>
      </c>
      <c r="O34" s="89">
        <v>2.2033773750000001</v>
      </c>
    </row>
    <row r="35" spans="3:15">
      <c r="C35" s="36" t="s">
        <v>128</v>
      </c>
      <c r="D35" s="89">
        <v>2.0730005130208333</v>
      </c>
      <c r="E35" s="89">
        <v>2.0730005130208333</v>
      </c>
      <c r="F35" s="89">
        <v>2.0730005130208333</v>
      </c>
      <c r="G35" s="89">
        <v>2.0730005130208333</v>
      </c>
      <c r="H35" s="89">
        <v>2.0730005130208333</v>
      </c>
      <c r="I35" s="89">
        <v>2.0730005130208333</v>
      </c>
      <c r="J35" s="89">
        <v>2.0730005130208333</v>
      </c>
      <c r="K35" s="89">
        <v>2.0730005130208333</v>
      </c>
      <c r="L35" s="89">
        <v>2.0730005130208333</v>
      </c>
      <c r="M35" s="89">
        <v>2.0730005130208333</v>
      </c>
      <c r="N35" s="89">
        <v>2.0730005130208333</v>
      </c>
      <c r="O35" s="89">
        <v>2.0730005130208333</v>
      </c>
    </row>
    <row r="36" spans="3:15">
      <c r="C36" s="36" t="s">
        <v>129</v>
      </c>
      <c r="D36" s="89">
        <v>2.425726899147727</v>
      </c>
      <c r="E36" s="89">
        <v>2.425726899147727</v>
      </c>
      <c r="F36" s="89">
        <v>2.425726899147727</v>
      </c>
      <c r="G36" s="89">
        <v>2.425726899147727</v>
      </c>
      <c r="H36" s="89">
        <v>2.425726899147727</v>
      </c>
      <c r="I36" s="89">
        <v>2.425726899147727</v>
      </c>
      <c r="J36" s="89">
        <v>2.425726899147727</v>
      </c>
      <c r="K36" s="89">
        <v>2.425726899147727</v>
      </c>
      <c r="L36" s="89">
        <v>2.425726899147727</v>
      </c>
      <c r="M36" s="89">
        <v>2.425726899147727</v>
      </c>
      <c r="N36" s="89">
        <v>2.425726899147727</v>
      </c>
      <c r="O36" s="89">
        <v>2.425726899147727</v>
      </c>
    </row>
    <row r="37" spans="3:15">
      <c r="C37" s="36" t="s">
        <v>130</v>
      </c>
      <c r="D37" s="89">
        <v>1.9871759296874996</v>
      </c>
      <c r="E37" s="89">
        <v>1.9871759296874996</v>
      </c>
      <c r="F37" s="89">
        <v>1.9871759296874996</v>
      </c>
      <c r="G37" s="89">
        <v>1.9871759296874996</v>
      </c>
      <c r="H37" s="89">
        <v>1.9871759296874996</v>
      </c>
      <c r="I37" s="89">
        <v>1.9871759296874996</v>
      </c>
      <c r="J37" s="89">
        <v>1.9871759296874996</v>
      </c>
      <c r="K37" s="89">
        <v>1.9871759296874996</v>
      </c>
      <c r="L37" s="89">
        <v>1.9871759296874996</v>
      </c>
      <c r="M37" s="89">
        <v>1.9871759296874996</v>
      </c>
      <c r="N37" s="89">
        <v>1.9871759296874996</v>
      </c>
      <c r="O37" s="89">
        <v>1.9871759296874996</v>
      </c>
    </row>
    <row r="38" spans="3:15">
      <c r="C38" s="36" t="s">
        <v>131</v>
      </c>
      <c r="D38" s="89">
        <v>2.1871386835937501</v>
      </c>
      <c r="E38" s="89">
        <v>2.1871386835937501</v>
      </c>
      <c r="F38" s="89">
        <v>2.1871386835937501</v>
      </c>
      <c r="G38" s="89">
        <v>2.1871386835937501</v>
      </c>
      <c r="H38" s="89">
        <v>2.1871386835937501</v>
      </c>
      <c r="I38" s="89">
        <v>2.1871386835937501</v>
      </c>
      <c r="J38" s="89">
        <v>2.1871386835937501</v>
      </c>
      <c r="K38" s="89">
        <v>2.1871386835937501</v>
      </c>
      <c r="L38" s="89">
        <v>2.1871386835937501</v>
      </c>
      <c r="M38" s="89">
        <v>2.1871386835937501</v>
      </c>
      <c r="N38" s="89">
        <v>2.1871386835937501</v>
      </c>
      <c r="O38" s="89">
        <v>2.1871386835937501</v>
      </c>
    </row>
    <row r="39" spans="3:15">
      <c r="C39" s="37" t="s">
        <v>132</v>
      </c>
      <c r="D39" s="89">
        <v>2.2344839928418425</v>
      </c>
      <c r="E39" s="89">
        <v>2.2344839928418425</v>
      </c>
      <c r="F39" s="89">
        <v>2.2344839928418425</v>
      </c>
      <c r="G39" s="89">
        <v>2.2344839928418425</v>
      </c>
      <c r="H39" s="89">
        <v>2.2344839928418425</v>
      </c>
      <c r="I39" s="89">
        <v>2.2344839928418425</v>
      </c>
      <c r="J39" s="89">
        <v>2.2344839928418425</v>
      </c>
      <c r="K39" s="89">
        <v>2.2344839928418425</v>
      </c>
      <c r="L39" s="89">
        <v>2.2344839928418425</v>
      </c>
      <c r="M39" s="89">
        <v>2.2344839928418425</v>
      </c>
      <c r="N39" s="89">
        <v>2.2344839928418425</v>
      </c>
      <c r="O39" s="89">
        <v>2.2344839928418425</v>
      </c>
    </row>
    <row r="40" spans="3:15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3:15"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</row>
  </sheetData>
  <phoneticPr fontId="0" type="noConversion"/>
  <dataValidations count="1">
    <dataValidation type="decimal" allowBlank="1" showInputMessage="1" showErrorMessage="1" errorTitle="Error" error="You must enter a number between 0 and 4 (inclusive)" promptTitle="Pricing" prompt="Enter a number between 0 and 4 (inclusive)" sqref="D6:O12 D15:O21 D24:O30 D33:O39">
      <formula1>0</formula1>
      <formula2>4</formula2>
    </dataValidation>
  </dataValidation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0"/>
  <sheetViews>
    <sheetView showGridLines="0" tabSelected="1" workbookViewId="0"/>
  </sheetViews>
  <sheetFormatPr baseColWidth="10" defaultColWidth="8.83203125" defaultRowHeight="12" x14ac:dyDescent="0"/>
  <cols>
    <col min="1" max="1" width="4.6640625" style="100" customWidth="1"/>
    <col min="2" max="6" width="8.83203125" style="100"/>
    <col min="7" max="7" width="2.6640625" style="100" customWidth="1"/>
    <col min="8" max="8" width="11.1640625" style="100" customWidth="1"/>
    <col min="9" max="10" width="8.83203125" style="100"/>
    <col min="11" max="12" width="4.6640625" style="100" customWidth="1"/>
    <col min="13" max="17" width="8.83203125" style="100"/>
    <col min="18" max="18" width="2.6640625" style="100" customWidth="1"/>
    <col min="19" max="19" width="14.6640625" style="100" customWidth="1"/>
    <col min="20" max="20" width="16.6640625" style="100" customWidth="1"/>
    <col min="21" max="21" width="4.6640625" style="100" customWidth="1"/>
    <col min="22" max="16384" width="8.83203125" style="100"/>
  </cols>
  <sheetData>
    <row r="1" spans="1:20">
      <c r="A1" s="179"/>
    </row>
    <row r="2" spans="1:20" ht="15">
      <c r="C2" s="207" t="s">
        <v>165</v>
      </c>
      <c r="D2" s="207"/>
      <c r="E2" s="207"/>
      <c r="F2" s="207"/>
      <c r="G2" s="207"/>
      <c r="H2" s="207"/>
    </row>
    <row r="3" spans="1:20" ht="15">
      <c r="C3" s="180" t="s">
        <v>413</v>
      </c>
      <c r="D3" s="180"/>
      <c r="E3" s="180"/>
      <c r="F3" s="180"/>
      <c r="G3" s="180"/>
    </row>
    <row r="5" spans="1:20" ht="15">
      <c r="A5" s="181" t="s">
        <v>352</v>
      </c>
      <c r="B5" s="182"/>
      <c r="G5" s="183"/>
      <c r="L5" s="181" t="s">
        <v>353</v>
      </c>
      <c r="M5" s="182"/>
      <c r="R5" s="183"/>
    </row>
    <row r="6" spans="1:20">
      <c r="A6" s="184" t="s">
        <v>354</v>
      </c>
      <c r="B6" s="182"/>
      <c r="G6" s="185"/>
      <c r="H6" s="110"/>
      <c r="L6" s="184" t="s">
        <v>355</v>
      </c>
      <c r="M6" s="182"/>
      <c r="S6" s="125"/>
    </row>
    <row r="7" spans="1:20">
      <c r="A7" s="182"/>
      <c r="B7" s="182" t="s">
        <v>356</v>
      </c>
      <c r="G7" s="185"/>
      <c r="H7" s="186">
        <f>SUM(ORA!$D$116:$O$116)</f>
        <v>23193</v>
      </c>
      <c r="L7" s="182"/>
      <c r="M7" s="182" t="s">
        <v>356</v>
      </c>
      <c r="S7" s="187">
        <f>SUM(ORA!$D$127:$O$127)</f>
        <v>102896288.05362602</v>
      </c>
    </row>
    <row r="8" spans="1:20">
      <c r="A8" s="182"/>
      <c r="B8" s="182" t="s">
        <v>357</v>
      </c>
      <c r="G8" s="185"/>
      <c r="H8" s="188">
        <f>SUM(POJ!$D$116:$O$116)</f>
        <v>57900.184595883758</v>
      </c>
      <c r="L8" s="182"/>
      <c r="M8" s="182" t="s">
        <v>357</v>
      </c>
      <c r="S8" s="189">
        <f>SUM(POJ!$D$127:$O$127)</f>
        <v>325225516.46129191</v>
      </c>
    </row>
    <row r="9" spans="1:20">
      <c r="A9" s="182"/>
      <c r="B9" s="182" t="s">
        <v>358</v>
      </c>
      <c r="G9" s="185"/>
      <c r="H9" s="188">
        <f>SUM(ROJ!$D$116:$O$116)</f>
        <v>104285.07798248995</v>
      </c>
      <c r="L9" s="182"/>
      <c r="M9" s="182" t="s">
        <v>358</v>
      </c>
      <c r="S9" s="189">
        <f>SUM(ROJ!$D$127:$O$127)</f>
        <v>451275076.98518836</v>
      </c>
    </row>
    <row r="10" spans="1:20">
      <c r="A10" s="182"/>
      <c r="B10" s="182" t="s">
        <v>359</v>
      </c>
      <c r="G10" s="185"/>
      <c r="H10" s="190">
        <f>SUM(FCOJ!$D$116:$O$116)</f>
        <v>60539.212016083984</v>
      </c>
      <c r="L10" s="182"/>
      <c r="M10" s="182" t="s">
        <v>359</v>
      </c>
      <c r="S10" s="191">
        <f>SUM(FCOJ!$D$127:$O$127)</f>
        <v>260121106.22924134</v>
      </c>
    </row>
    <row r="11" spans="1:20">
      <c r="A11" s="182"/>
      <c r="B11" s="182"/>
      <c r="G11" s="185"/>
      <c r="M11" s="182" t="s">
        <v>360</v>
      </c>
      <c r="T11" s="192">
        <f>SUM($S$7:$S$10)</f>
        <v>1139517987.7293477</v>
      </c>
    </row>
    <row r="12" spans="1:20">
      <c r="A12" s="184" t="s">
        <v>361</v>
      </c>
      <c r="B12" s="182"/>
      <c r="G12" s="185"/>
    </row>
    <row r="13" spans="1:20">
      <c r="A13" s="182"/>
      <c r="B13" s="182" t="s">
        <v>362</v>
      </c>
      <c r="G13" s="185"/>
      <c r="H13" s="193">
        <f>SUM(grove!$C$48:$AX$53)</f>
        <v>459286.3668121309</v>
      </c>
      <c r="L13" s="184" t="s">
        <v>363</v>
      </c>
      <c r="M13" s="182"/>
    </row>
    <row r="14" spans="1:20">
      <c r="A14" s="182"/>
      <c r="B14" s="182" t="s">
        <v>364</v>
      </c>
      <c r="G14" s="185"/>
      <c r="H14" s="186">
        <f>raw_materials!$P$30</f>
        <v>100000</v>
      </c>
      <c r="L14" s="182"/>
      <c r="M14" s="182" t="s">
        <v>365</v>
      </c>
      <c r="S14" s="187">
        <f>SUM(grove!$C$58:$AX$63)</f>
        <v>668214316.50309193</v>
      </c>
    </row>
    <row r="15" spans="1:20">
      <c r="A15" s="182"/>
      <c r="B15" s="182" t="s">
        <v>366</v>
      </c>
      <c r="G15" s="185"/>
      <c r="H15" s="190">
        <f>raw_materials!$P$36</f>
        <v>300000</v>
      </c>
      <c r="L15" s="182"/>
      <c r="M15" s="182" t="s">
        <v>367</v>
      </c>
      <c r="S15" s="189">
        <f>(raw_materials!D30*raw_materials!E30+raw_materials!F30*raw_materials!G30+raw_materials!H30*raw_materials!I30+raw_materials!J30*raw_materials!K30+raw_materials!L30*raw_materials!M30)*2000</f>
        <v>144947531.50224686</v>
      </c>
    </row>
    <row r="16" spans="1:20">
      <c r="A16" s="182"/>
      <c r="B16" s="182" t="s">
        <v>368</v>
      </c>
      <c r="G16" s="185"/>
      <c r="H16" s="194">
        <v>65493.358053060838</v>
      </c>
      <c r="L16" s="182"/>
      <c r="M16" s="182" t="s">
        <v>369</v>
      </c>
      <c r="S16" s="189">
        <f>(raw_materials!D36*raw_materials!E36+raw_materials!F36*raw_materials!G36+raw_materials!H36*raw_materials!I36+raw_materials!J36*raw_materials!K36+raw_materials!L36*raw_materials!M36)*2000</f>
        <v>681503481.95720017</v>
      </c>
    </row>
    <row r="17" spans="1:21">
      <c r="A17" s="182"/>
      <c r="B17" s="182" t="s">
        <v>370</v>
      </c>
      <c r="G17" s="185"/>
      <c r="H17" s="195">
        <v>28068.582022740367</v>
      </c>
      <c r="L17" s="182"/>
      <c r="M17" s="182" t="s">
        <v>371</v>
      </c>
      <c r="S17" s="189">
        <v>168603823.58495644</v>
      </c>
    </row>
    <row r="18" spans="1:21">
      <c r="A18" s="182"/>
      <c r="B18" s="182" t="s">
        <v>372</v>
      </c>
      <c r="G18" s="185"/>
      <c r="H18" s="196">
        <v>262813.15783994377</v>
      </c>
      <c r="L18" s="182"/>
      <c r="M18" s="182" t="s">
        <v>373</v>
      </c>
      <c r="S18" s="191">
        <v>77575414.015506595</v>
      </c>
    </row>
    <row r="19" spans="1:21">
      <c r="A19" s="182"/>
      <c r="B19" s="182" t="s">
        <v>374</v>
      </c>
      <c r="G19" s="185"/>
      <c r="H19" s="195">
        <v>458537.62549831736</v>
      </c>
      <c r="L19" s="182"/>
      <c r="M19" s="182" t="s">
        <v>375</v>
      </c>
      <c r="S19" s="197" t="s">
        <v>376</v>
      </c>
      <c r="T19" s="198">
        <f>SUM($S$14:$S$18)</f>
        <v>1740844567.5630019</v>
      </c>
      <c r="U19" s="100" t="s">
        <v>377</v>
      </c>
    </row>
    <row r="20" spans="1:21">
      <c r="A20" s="182"/>
      <c r="B20" s="182" t="s">
        <v>378</v>
      </c>
      <c r="G20" s="185"/>
      <c r="H20" s="190">
        <v>138231.20876538538</v>
      </c>
      <c r="L20" s="182"/>
      <c r="M20" s="182"/>
    </row>
    <row r="21" spans="1:21">
      <c r="A21" s="182"/>
      <c r="B21" s="182"/>
      <c r="G21" s="185"/>
      <c r="L21" s="184" t="s">
        <v>379</v>
      </c>
      <c r="M21" s="182"/>
      <c r="S21" s="125"/>
    </row>
    <row r="22" spans="1:21">
      <c r="A22" s="184" t="s">
        <v>380</v>
      </c>
      <c r="B22" s="182"/>
      <c r="G22" s="185"/>
      <c r="L22" s="182"/>
      <c r="M22" s="182" t="s">
        <v>381</v>
      </c>
      <c r="S22" s="189">
        <v>130986716.10612172</v>
      </c>
    </row>
    <row r="23" spans="1:21">
      <c r="A23" s="182"/>
      <c r="B23" s="182" t="s">
        <v>382</v>
      </c>
      <c r="G23" s="185"/>
      <c r="H23" s="186">
        <f>SUM(raw_materials!$O$31:$O$35)</f>
        <v>0</v>
      </c>
      <c r="L23" s="182"/>
      <c r="M23" s="182" t="s">
        <v>383</v>
      </c>
      <c r="S23" s="189">
        <v>28068582.02274036</v>
      </c>
    </row>
    <row r="24" spans="1:21">
      <c r="A24" s="182"/>
      <c r="B24" s="182" t="s">
        <v>384</v>
      </c>
      <c r="G24" s="185"/>
      <c r="H24" s="190">
        <f>SUM(raw_materials!$O$37:$O$41)</f>
        <v>0</v>
      </c>
      <c r="L24" s="182"/>
      <c r="M24" s="182" t="s">
        <v>385</v>
      </c>
      <c r="S24" s="191">
        <v>170828552.59596348</v>
      </c>
    </row>
    <row r="25" spans="1:21">
      <c r="A25" s="182"/>
      <c r="B25" s="182"/>
      <c r="G25" s="185"/>
      <c r="L25" s="182"/>
      <c r="M25" s="182" t="s">
        <v>386</v>
      </c>
      <c r="S25" s="197" t="s">
        <v>376</v>
      </c>
      <c r="T25" s="198">
        <f>SUM($S$22:$S$24)</f>
        <v>329883850.72482556</v>
      </c>
      <c r="U25" s="100" t="s">
        <v>377</v>
      </c>
    </row>
    <row r="26" spans="1:21">
      <c r="A26" s="184" t="s">
        <v>387</v>
      </c>
      <c r="B26" s="182"/>
      <c r="G26" s="185"/>
      <c r="L26" s="182"/>
      <c r="M26" s="182"/>
    </row>
    <row r="27" spans="1:21">
      <c r="A27" s="182"/>
      <c r="B27" s="182" t="s">
        <v>388</v>
      </c>
      <c r="G27" s="185"/>
      <c r="H27" s="186">
        <f>SUMIF(facilities!$C$6:$C$15,"&gt;0",facilities!$C$6:$C$15)</f>
        <v>0</v>
      </c>
      <c r="L27" s="184" t="s">
        <v>389</v>
      </c>
      <c r="M27" s="182"/>
    </row>
    <row r="28" spans="1:21">
      <c r="A28" s="182"/>
      <c r="B28" s="182" t="s">
        <v>390</v>
      </c>
      <c r="G28" s="185"/>
      <c r="H28" s="188">
        <f>SUMIF(facilities!$C$36:$C$106,"&gt;0",facilities!$C$36:$C$106)</f>
        <v>9000</v>
      </c>
      <c r="L28" s="182"/>
      <c r="M28" s="182" t="s">
        <v>391</v>
      </c>
      <c r="S28" s="187">
        <v>77609880</v>
      </c>
    </row>
    <row r="29" spans="1:21">
      <c r="A29" s="182"/>
      <c r="B29" s="182" t="s">
        <v>392</v>
      </c>
      <c r="G29" s="185"/>
      <c r="H29" s="188">
        <f>SUMIF(facilities!$C$6:$C$15,"&lt;0",facilities!$C$6:$C$15)</f>
        <v>0</v>
      </c>
      <c r="L29" s="182"/>
      <c r="M29" s="182" t="s">
        <v>393</v>
      </c>
      <c r="S29" s="189">
        <v>28538128.593144599</v>
      </c>
    </row>
    <row r="30" spans="1:21">
      <c r="A30" s="182"/>
      <c r="B30" s="182" t="s">
        <v>394</v>
      </c>
      <c r="G30" s="185"/>
      <c r="H30" s="190">
        <f>SUMIF(facilities!$C$36:$C$106,"&lt;0",facilities!$C$36:$C$106)</f>
        <v>0</v>
      </c>
      <c r="L30" s="182"/>
      <c r="M30" s="182" t="s">
        <v>395</v>
      </c>
      <c r="S30" s="189">
        <v>149279899.31419706</v>
      </c>
    </row>
    <row r="31" spans="1:21">
      <c r="L31" s="182"/>
      <c r="M31" s="182" t="s">
        <v>396</v>
      </c>
      <c r="S31" s="191">
        <f>SUM(ORA!D138:O138)+SUM(POJ!D138:O138)+SUM(ROJ!D138:O138)+SUM(FCOJ!D138:O138)</f>
        <v>210521479.4964259</v>
      </c>
    </row>
    <row r="32" spans="1:21">
      <c r="A32" s="184" t="s">
        <v>397</v>
      </c>
      <c r="B32" s="182"/>
      <c r="G32" s="185"/>
      <c r="L32" s="182"/>
      <c r="M32" s="182" t="s">
        <v>398</v>
      </c>
      <c r="S32" s="113" t="s">
        <v>376</v>
      </c>
      <c r="T32" s="198">
        <f>SUM($S$28:$S$31)</f>
        <v>465949387.40376759</v>
      </c>
      <c r="U32" s="100" t="s">
        <v>377</v>
      </c>
    </row>
    <row r="33" spans="1:21">
      <c r="A33" s="182"/>
      <c r="B33" s="182" t="s">
        <v>399</v>
      </c>
      <c r="G33" s="185"/>
      <c r="H33" s="186">
        <f>COUNTIF(facilities!$H$6:$H$15,"=new")</f>
        <v>0</v>
      </c>
      <c r="M33" s="182"/>
    </row>
    <row r="34" spans="1:21">
      <c r="A34" s="182"/>
      <c r="B34" s="182" t="s">
        <v>400</v>
      </c>
      <c r="G34" s="185"/>
      <c r="H34" s="188">
        <f>COUNTIF(facilities!$H$36:$H$106,"=new")</f>
        <v>0</v>
      </c>
      <c r="L34" s="184" t="s">
        <v>401</v>
      </c>
      <c r="M34" s="182"/>
    </row>
    <row r="35" spans="1:21">
      <c r="B35" s="182" t="s">
        <v>18</v>
      </c>
      <c r="H35" s="190">
        <f>SUMIF(facilities!$C$21:$C$30,"&gt;0",facilities!$C$21:$C$30)</f>
        <v>0</v>
      </c>
      <c r="L35" s="182"/>
      <c r="M35" s="182" t="s">
        <v>402</v>
      </c>
      <c r="S35" s="187">
        <v>35085000</v>
      </c>
    </row>
    <row r="36" spans="1:21">
      <c r="L36" s="182"/>
      <c r="M36" s="182" t="s">
        <v>403</v>
      </c>
      <c r="S36" s="189">
        <f>H33*12000000-H38*70/100*12000000</f>
        <v>0</v>
      </c>
    </row>
    <row r="37" spans="1:21">
      <c r="A37" s="184" t="s">
        <v>404</v>
      </c>
      <c r="L37" s="182"/>
      <c r="M37" s="182" t="s">
        <v>405</v>
      </c>
      <c r="S37" s="189">
        <f>H27*8000+H29*70/100*8000</f>
        <v>0</v>
      </c>
    </row>
    <row r="38" spans="1:21">
      <c r="B38" s="182" t="s">
        <v>399</v>
      </c>
      <c r="H38" s="186">
        <f>COUNTIF(facilities!$H$6:$H$15,"=sold")</f>
        <v>0</v>
      </c>
      <c r="L38" s="182"/>
      <c r="M38" s="182" t="s">
        <v>406</v>
      </c>
      <c r="S38" s="189">
        <v>68950000</v>
      </c>
    </row>
    <row r="39" spans="1:21">
      <c r="B39" s="182" t="s">
        <v>400</v>
      </c>
      <c r="H39" s="188">
        <f>COUNTIF(facilities!$H$36:$H$106,"=sold")</f>
        <v>0</v>
      </c>
      <c r="L39" s="182"/>
      <c r="M39" s="182" t="s">
        <v>407</v>
      </c>
      <c r="S39" s="189">
        <f>H34*9000000-H39*80/100*9000000</f>
        <v>0</v>
      </c>
    </row>
    <row r="40" spans="1:21">
      <c r="B40" s="182" t="s">
        <v>18</v>
      </c>
      <c r="H40" s="190">
        <f>-SUMIF(facilities!$C$21:$C$30,"&lt;0",facilities!$C$21:$C$30)</f>
        <v>0</v>
      </c>
      <c r="L40" s="182"/>
      <c r="M40" s="182" t="s">
        <v>408</v>
      </c>
      <c r="S40" s="189">
        <f>H28*6000+H30*80/100*6000</f>
        <v>54000000</v>
      </c>
    </row>
    <row r="41" spans="1:21">
      <c r="L41" s="182"/>
      <c r="M41" s="182" t="s">
        <v>409</v>
      </c>
      <c r="S41" s="189">
        <v>21820</v>
      </c>
    </row>
    <row r="42" spans="1:21">
      <c r="L42" s="182"/>
      <c r="M42" s="182" t="s">
        <v>410</v>
      </c>
      <c r="S42" s="191">
        <f>H35*100000-H40*60/100*100000</f>
        <v>0</v>
      </c>
    </row>
    <row r="43" spans="1:21">
      <c r="L43" s="182"/>
      <c r="M43" s="182" t="s">
        <v>411</v>
      </c>
      <c r="S43" s="177" t="s">
        <v>376</v>
      </c>
      <c r="T43" s="198">
        <f>SUM($S$35:$S$42)</f>
        <v>158056820</v>
      </c>
      <c r="U43" s="100" t="s">
        <v>377</v>
      </c>
    </row>
    <row r="44" spans="1:21">
      <c r="L44" s="182"/>
      <c r="S44" s="110"/>
    </row>
    <row r="45" spans="1:21" ht="13" thickBot="1">
      <c r="L45" s="199" t="s">
        <v>412</v>
      </c>
      <c r="M45" s="182"/>
      <c r="T45" s="200">
        <f>$T$11-$T$19-$T$25-$T$32-$T$43</f>
        <v>-1555216637.9622474</v>
      </c>
    </row>
    <row r="46" spans="1:21" ht="13" thickTop="1">
      <c r="M46" s="182"/>
    </row>
    <row r="316" spans="1:1">
      <c r="A316" s="179"/>
    </row>
    <row r="317" spans="1:1">
      <c r="A317" s="179"/>
    </row>
    <row r="318" spans="1:1">
      <c r="A318" s="179"/>
    </row>
    <row r="319" spans="1:1">
      <c r="A319" s="179"/>
    </row>
    <row r="320" spans="1:1">
      <c r="A320" s="179"/>
    </row>
    <row r="321" spans="1:1">
      <c r="A321" s="179"/>
    </row>
    <row r="322" spans="1:1">
      <c r="A322" s="179"/>
    </row>
    <row r="323" spans="1:1">
      <c r="A323" s="179"/>
    </row>
    <row r="325" spans="1:1">
      <c r="A325" s="179"/>
    </row>
    <row r="326" spans="1:1">
      <c r="A326" s="179"/>
    </row>
    <row r="327" spans="1:1">
      <c r="A327" s="179"/>
    </row>
    <row r="328" spans="1:1">
      <c r="A328" s="179"/>
    </row>
    <row r="329" spans="1:1">
      <c r="A329" s="179"/>
    </row>
    <row r="330" spans="1:1">
      <c r="A330" s="179"/>
    </row>
    <row r="331" spans="1:1">
      <c r="A331" s="179"/>
    </row>
    <row r="332" spans="1:1">
      <c r="A332" s="179"/>
    </row>
    <row r="334" spans="1:1">
      <c r="A334" s="179"/>
    </row>
    <row r="335" spans="1:1">
      <c r="A335" s="179"/>
    </row>
    <row r="336" spans="1:1">
      <c r="A336" s="179"/>
    </row>
    <row r="337" spans="1:1">
      <c r="A337" s="179"/>
    </row>
    <row r="338" spans="1:1">
      <c r="A338" s="179"/>
    </row>
    <row r="339" spans="1:1">
      <c r="A339" s="179"/>
    </row>
    <row r="340" spans="1:1">
      <c r="A340" s="179"/>
    </row>
    <row r="341" spans="1:1">
      <c r="A341" s="179"/>
    </row>
    <row r="343" spans="1:1">
      <c r="A343" s="179"/>
    </row>
    <row r="344" spans="1:1">
      <c r="A344" s="179"/>
    </row>
    <row r="345" spans="1:1">
      <c r="A345" s="179"/>
    </row>
    <row r="346" spans="1:1">
      <c r="A346" s="179"/>
    </row>
    <row r="347" spans="1:1">
      <c r="A347" s="179"/>
    </row>
    <row r="348" spans="1:1">
      <c r="A348" s="179"/>
    </row>
    <row r="349" spans="1:1">
      <c r="A349" s="179"/>
    </row>
    <row r="350" spans="1:1">
      <c r="A350" s="179"/>
    </row>
  </sheetData>
  <mergeCells count="1">
    <mergeCell ref="C2:H2"/>
  </mergeCells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33"/>
  <sheetViews>
    <sheetView workbookViewId="0">
      <selection activeCell="C38" sqref="C38:AX43"/>
    </sheetView>
  </sheetViews>
  <sheetFormatPr baseColWidth="10" defaultColWidth="8.83203125" defaultRowHeight="12" x14ac:dyDescent="0"/>
  <cols>
    <col min="1" max="1" width="4.6640625" style="100" customWidth="1"/>
    <col min="2" max="2" width="15.6640625" style="100" customWidth="1"/>
    <col min="3" max="16384" width="8.83203125" style="100"/>
  </cols>
  <sheetData>
    <row r="2" spans="2:14">
      <c r="B2" s="102" t="s">
        <v>314</v>
      </c>
    </row>
    <row r="3" spans="2:14">
      <c r="B3" s="103" t="s">
        <v>315</v>
      </c>
    </row>
    <row r="4" spans="2:14">
      <c r="B4" s="170" t="s">
        <v>91</v>
      </c>
      <c r="C4" s="170" t="s">
        <v>92</v>
      </c>
      <c r="D4" s="170" t="s">
        <v>93</v>
      </c>
      <c r="E4" s="170" t="s">
        <v>94</v>
      </c>
      <c r="F4" s="170" t="s">
        <v>95</v>
      </c>
      <c r="G4" s="170" t="s">
        <v>96</v>
      </c>
      <c r="H4" s="170" t="s">
        <v>97</v>
      </c>
      <c r="I4" s="170" t="s">
        <v>98</v>
      </c>
      <c r="J4" s="170" t="s">
        <v>99</v>
      </c>
      <c r="K4" s="170" t="s">
        <v>100</v>
      </c>
      <c r="L4" s="170" t="s">
        <v>101</v>
      </c>
      <c r="M4" s="170" t="s">
        <v>102</v>
      </c>
      <c r="N4" s="170" t="s">
        <v>103</v>
      </c>
    </row>
    <row r="5" spans="2:14">
      <c r="B5" s="171" t="s">
        <v>104</v>
      </c>
      <c r="C5" s="100">
        <v>0.67670174498816882</v>
      </c>
      <c r="D5" s="100">
        <v>0.74290452032766141</v>
      </c>
      <c r="E5" s="100">
        <v>0.59855849659648741</v>
      </c>
      <c r="F5" s="100">
        <v>0.62957278046092768</v>
      </c>
      <c r="G5" s="100">
        <v>0.71138113914452361</v>
      </c>
      <c r="H5" s="100">
        <v>0.58628191449034328</v>
      </c>
      <c r="I5" s="100">
        <v>0.54592631121618229</v>
      </c>
      <c r="J5" s="100">
        <v>0.5623596987350078</v>
      </c>
      <c r="K5" s="100">
        <v>0.73945754923335638</v>
      </c>
      <c r="L5" s="100">
        <v>0.68535777772485396</v>
      </c>
      <c r="M5" s="100">
        <v>0.54686564976867413</v>
      </c>
      <c r="N5" s="100">
        <v>0.61706205897451516</v>
      </c>
    </row>
    <row r="6" spans="2:14">
      <c r="B6" s="171" t="s">
        <v>105</v>
      </c>
      <c r="C6" s="100">
        <v>0.66175755220380095</v>
      </c>
      <c r="D6" s="100">
        <v>0.66204038149188926</v>
      </c>
      <c r="E6" s="100">
        <v>0.6511136981294241</v>
      </c>
      <c r="F6" s="100">
        <v>0.78274737593397614</v>
      </c>
      <c r="G6" s="100">
        <v>0.73090598113644611</v>
      </c>
      <c r="H6" s="100">
        <v>0.68969724461558413</v>
      </c>
      <c r="I6" s="100">
        <v>0.717661923739081</v>
      </c>
      <c r="J6" s="100">
        <v>0.73937970858354707</v>
      </c>
      <c r="K6" s="100">
        <v>0.74190175755453625</v>
      </c>
      <c r="L6" s="100">
        <v>0.67697559124819962</v>
      </c>
      <c r="M6" s="100">
        <v>0.6555448590387879</v>
      </c>
      <c r="N6" s="100">
        <v>0.64236884749810363</v>
      </c>
    </row>
    <row r="7" spans="2:14">
      <c r="B7" s="171" t="s">
        <v>106</v>
      </c>
      <c r="C7" s="100">
        <v>0.72214846315789782</v>
      </c>
      <c r="D7" s="100">
        <v>0.77805326038331712</v>
      </c>
      <c r="E7" s="100">
        <v>0.78218700807726682</v>
      </c>
      <c r="F7" s="100">
        <v>0.77746503740738127</v>
      </c>
      <c r="G7" s="100">
        <v>0.75289990330657364</v>
      </c>
      <c r="H7" s="100">
        <v>0.77213661154132829</v>
      </c>
      <c r="I7" s="100">
        <v>0.77288489076499212</v>
      </c>
      <c r="J7" s="100">
        <v>0.74002451156439097</v>
      </c>
      <c r="K7" s="100">
        <v>0.75223581254773253</v>
      </c>
      <c r="L7" s="100">
        <v>0.75299292367258974</v>
      </c>
      <c r="M7" s="100">
        <v>0.76153021809445876</v>
      </c>
      <c r="N7" s="100">
        <v>0.77266832317953571</v>
      </c>
    </row>
    <row r="8" spans="2:14">
      <c r="B8" s="171" t="s">
        <v>107</v>
      </c>
      <c r="C8" s="100">
        <v>0.75187877121550761</v>
      </c>
      <c r="D8" s="100">
        <v>0.70162403409005647</v>
      </c>
      <c r="E8" s="100">
        <v>0.71390457924782713</v>
      </c>
      <c r="F8" s="100">
        <v>0.79739139839727213</v>
      </c>
      <c r="G8" s="100">
        <v>0.74158316550351799</v>
      </c>
      <c r="H8" s="100">
        <v>0.68947077330577877</v>
      </c>
      <c r="I8" s="100">
        <v>0.70092202933776115</v>
      </c>
      <c r="J8" s="100">
        <v>0.70713298564527138</v>
      </c>
      <c r="K8" s="100">
        <v>0.72908254821772001</v>
      </c>
      <c r="L8" s="100">
        <v>0.72019637943165604</v>
      </c>
      <c r="M8" s="100">
        <v>0.71116778317446439</v>
      </c>
      <c r="N8" s="100">
        <v>0.75608054893813192</v>
      </c>
    </row>
    <row r="9" spans="2:14">
      <c r="B9" s="171" t="s">
        <v>108</v>
      </c>
      <c r="C9" s="100">
        <v>2.0250967359542846</v>
      </c>
      <c r="D9" s="100">
        <v>2.1060409104824065</v>
      </c>
      <c r="E9" s="100">
        <v>2.0671329474449158</v>
      </c>
      <c r="F9" s="100">
        <v>2.0908331549167634</v>
      </c>
      <c r="G9" s="100">
        <v>2.0425535774230958</v>
      </c>
      <c r="H9" s="100">
        <v>2.0876791751384736</v>
      </c>
      <c r="I9" s="100">
        <v>2.0451917862892151</v>
      </c>
      <c r="J9" s="100">
        <v>2.0127357399463652</v>
      </c>
      <c r="K9" s="100">
        <v>2.0336085176467895</v>
      </c>
      <c r="L9" s="100">
        <v>2.0692262685298921</v>
      </c>
      <c r="M9" s="100">
        <v>2.0614147639274596</v>
      </c>
      <c r="N9" s="100">
        <v>2.1064740335941314</v>
      </c>
    </row>
    <row r="10" spans="2:14">
      <c r="B10" s="171" t="s">
        <v>109</v>
      </c>
      <c r="C10" s="100">
        <v>0.64017195701599128</v>
      </c>
      <c r="D10" s="100">
        <v>0.64120098948478699</v>
      </c>
      <c r="E10" s="100">
        <v>0.63549548387527466</v>
      </c>
      <c r="F10" s="100">
        <v>0.67921722531318662</v>
      </c>
      <c r="G10" s="100">
        <v>0.61198632717132573</v>
      </c>
      <c r="H10" s="100">
        <v>0.69062604308128361</v>
      </c>
      <c r="I10" s="100">
        <v>0.61761583089828498</v>
      </c>
      <c r="J10" s="100">
        <v>0.66666966080665591</v>
      </c>
      <c r="K10" s="100">
        <v>0.67318859100341799</v>
      </c>
      <c r="L10" s="100">
        <v>0.66134054064750669</v>
      </c>
      <c r="M10" s="100">
        <v>0.66750847101211552</v>
      </c>
      <c r="N10" s="100">
        <v>0.65588334202766418</v>
      </c>
    </row>
    <row r="11" spans="2:14">
      <c r="B11" s="172"/>
      <c r="C11" s="101"/>
      <c r="D11" s="101"/>
      <c r="E11" s="101"/>
      <c r="F11" s="101"/>
      <c r="G11" s="101"/>
    </row>
    <row r="12" spans="2:14">
      <c r="B12" s="104" t="s">
        <v>316</v>
      </c>
      <c r="C12" s="101"/>
      <c r="D12" s="101"/>
      <c r="E12" s="101"/>
      <c r="F12" s="101"/>
      <c r="G12" s="101"/>
    </row>
    <row r="13" spans="2:14">
      <c r="B13" s="171" t="s">
        <v>317</v>
      </c>
      <c r="C13" s="171" t="s">
        <v>92</v>
      </c>
      <c r="D13" s="171" t="s">
        <v>93</v>
      </c>
      <c r="E13" s="170" t="s">
        <v>94</v>
      </c>
      <c r="F13" s="170" t="s">
        <v>95</v>
      </c>
      <c r="G13" s="170" t="s">
        <v>96</v>
      </c>
      <c r="H13" s="170" t="s">
        <v>97</v>
      </c>
      <c r="I13" s="170" t="s">
        <v>98</v>
      </c>
      <c r="J13" s="170" t="s">
        <v>99</v>
      </c>
      <c r="K13" s="170" t="s">
        <v>100</v>
      </c>
      <c r="L13" s="170" t="s">
        <v>101</v>
      </c>
      <c r="M13" s="170" t="s">
        <v>102</v>
      </c>
      <c r="N13" s="170" t="s">
        <v>103</v>
      </c>
    </row>
    <row r="14" spans="2:14">
      <c r="B14" s="170" t="s">
        <v>318</v>
      </c>
      <c r="C14" s="101">
        <v>0.3727205315805654</v>
      </c>
      <c r="D14" s="101">
        <v>0.3741040230830005</v>
      </c>
      <c r="E14" s="101">
        <v>0.37548362169314148</v>
      </c>
      <c r="F14" s="101">
        <v>0.37685544547258182</v>
      </c>
      <c r="G14" s="101">
        <v>0.37821563435986788</v>
      </c>
      <c r="H14" s="100">
        <v>0.3795603610320068</v>
      </c>
      <c r="I14" s="100">
        <v>0.38088584167385359</v>
      </c>
      <c r="J14" s="100">
        <v>0.38218834662507611</v>
      </c>
      <c r="K14" s="100">
        <v>0.38346421087473742</v>
      </c>
      <c r="L14" s="100">
        <v>0.3847098443739666</v>
      </c>
      <c r="M14" s="100">
        <v>0.3859217421377012</v>
      </c>
      <c r="N14" s="100">
        <v>0.38709649410707375</v>
      </c>
    </row>
    <row r="15" spans="2:14">
      <c r="B15" s="170" t="s">
        <v>319</v>
      </c>
      <c r="C15" s="100">
        <v>1.1451353717272466</v>
      </c>
      <c r="D15" s="100">
        <v>1.1481715129830099</v>
      </c>
      <c r="E15" s="100">
        <v>1.1511991110920481</v>
      </c>
      <c r="F15" s="100">
        <v>1.1542096469464893</v>
      </c>
      <c r="G15" s="100">
        <v>1.1571946494485295</v>
      </c>
      <c r="H15" s="100">
        <v>1.1601457193465521</v>
      </c>
      <c r="I15" s="100">
        <v>1.1630545528690883</v>
      </c>
      <c r="J15" s="100">
        <v>1.1659129650901117</v>
      </c>
      <c r="K15" s="100">
        <v>1.1687129129599263</v>
      </c>
      <c r="L15" s="100">
        <v>1.1714465179368376</v>
      </c>
      <c r="M15" s="100">
        <v>1.1741060881559284</v>
      </c>
      <c r="N15" s="100">
        <v>1.1766841400725636</v>
      </c>
    </row>
    <row r="16" spans="2:14">
      <c r="B16" s="101"/>
    </row>
    <row r="17" spans="2:14">
      <c r="B17" s="103" t="s">
        <v>320</v>
      </c>
    </row>
    <row r="18" spans="2:14">
      <c r="B18" s="99" t="s">
        <v>91</v>
      </c>
      <c r="C18" s="99" t="s">
        <v>92</v>
      </c>
      <c r="D18" s="99" t="s">
        <v>93</v>
      </c>
      <c r="E18" s="99" t="s">
        <v>94</v>
      </c>
      <c r="F18" s="99" t="s">
        <v>95</v>
      </c>
      <c r="G18" s="99" t="s">
        <v>96</v>
      </c>
      <c r="H18" s="99" t="s">
        <v>97</v>
      </c>
      <c r="I18" s="99" t="s">
        <v>98</v>
      </c>
      <c r="J18" s="99" t="s">
        <v>99</v>
      </c>
      <c r="K18" s="99" t="s">
        <v>100</v>
      </c>
      <c r="L18" s="99" t="s">
        <v>101</v>
      </c>
      <c r="M18" s="99" t="s">
        <v>102</v>
      </c>
      <c r="N18" s="99" t="s">
        <v>103</v>
      </c>
    </row>
    <row r="19" spans="2:14">
      <c r="B19" s="173" t="s">
        <v>104</v>
      </c>
      <c r="C19" s="100">
        <f>C5</f>
        <v>0.67670174498816882</v>
      </c>
      <c r="D19" s="100">
        <f t="shared" ref="D19:N20" si="0">D5</f>
        <v>0.74290452032766141</v>
      </c>
      <c r="E19" s="100">
        <f t="shared" si="0"/>
        <v>0.59855849659648741</v>
      </c>
      <c r="F19" s="100">
        <f t="shared" si="0"/>
        <v>0.62957278046092768</v>
      </c>
      <c r="G19" s="100">
        <f t="shared" si="0"/>
        <v>0.71138113914452361</v>
      </c>
      <c r="H19" s="100">
        <f t="shared" si="0"/>
        <v>0.58628191449034328</v>
      </c>
      <c r="I19" s="100">
        <f t="shared" si="0"/>
        <v>0.54592631121618229</v>
      </c>
      <c r="J19" s="100">
        <f t="shared" si="0"/>
        <v>0.5623596987350078</v>
      </c>
      <c r="K19" s="100">
        <f t="shared" si="0"/>
        <v>0.73945754923335638</v>
      </c>
      <c r="L19" s="100">
        <f t="shared" si="0"/>
        <v>0.68535777772485396</v>
      </c>
      <c r="M19" s="100">
        <f t="shared" si="0"/>
        <v>0.54686564976867413</v>
      </c>
      <c r="N19" s="100">
        <f t="shared" si="0"/>
        <v>0.61706205897451516</v>
      </c>
    </row>
    <row r="20" spans="2:14">
      <c r="B20" s="173" t="s">
        <v>105</v>
      </c>
      <c r="C20" s="100">
        <f>C6</f>
        <v>0.66175755220380095</v>
      </c>
      <c r="D20" s="100">
        <f t="shared" si="0"/>
        <v>0.66204038149188926</v>
      </c>
      <c r="E20" s="100">
        <f t="shared" si="0"/>
        <v>0.6511136981294241</v>
      </c>
      <c r="F20" s="100">
        <f t="shared" si="0"/>
        <v>0.78274737593397614</v>
      </c>
      <c r="G20" s="100">
        <f t="shared" si="0"/>
        <v>0.73090598113644611</v>
      </c>
      <c r="H20" s="100">
        <f t="shared" si="0"/>
        <v>0.68969724461558413</v>
      </c>
      <c r="I20" s="100">
        <f t="shared" si="0"/>
        <v>0.717661923739081</v>
      </c>
      <c r="J20" s="100">
        <f t="shared" si="0"/>
        <v>0.73937970858354707</v>
      </c>
      <c r="K20" s="100">
        <f t="shared" si="0"/>
        <v>0.74190175755453625</v>
      </c>
      <c r="L20" s="100">
        <f t="shared" si="0"/>
        <v>0.67697559124819962</v>
      </c>
      <c r="M20" s="100">
        <f t="shared" si="0"/>
        <v>0.6555448590387879</v>
      </c>
      <c r="N20" s="100">
        <f t="shared" si="0"/>
        <v>0.64236884749810363</v>
      </c>
    </row>
    <row r="21" spans="2:14">
      <c r="B21" s="173" t="s">
        <v>106</v>
      </c>
      <c r="C21" s="100">
        <f t="shared" ref="C21:N22" si="1">C7</f>
        <v>0.72214846315789782</v>
      </c>
      <c r="D21" s="100">
        <f t="shared" si="1"/>
        <v>0.77805326038331712</v>
      </c>
      <c r="E21" s="100">
        <f t="shared" si="1"/>
        <v>0.78218700807726682</v>
      </c>
      <c r="F21" s="100">
        <f t="shared" si="1"/>
        <v>0.77746503740738127</v>
      </c>
      <c r="G21" s="100">
        <f t="shared" si="1"/>
        <v>0.75289990330657364</v>
      </c>
      <c r="H21" s="100">
        <f t="shared" si="1"/>
        <v>0.77213661154132829</v>
      </c>
      <c r="I21" s="100">
        <f t="shared" si="1"/>
        <v>0.77288489076499212</v>
      </c>
      <c r="J21" s="100">
        <f t="shared" si="1"/>
        <v>0.74002451156439097</v>
      </c>
      <c r="K21" s="100">
        <f t="shared" si="1"/>
        <v>0.75223581254773253</v>
      </c>
      <c r="L21" s="100">
        <f t="shared" si="1"/>
        <v>0.75299292367258974</v>
      </c>
      <c r="M21" s="100">
        <f t="shared" si="1"/>
        <v>0.76153021809445876</v>
      </c>
      <c r="N21" s="100">
        <f t="shared" si="1"/>
        <v>0.77266832317953571</v>
      </c>
    </row>
    <row r="22" spans="2:14">
      <c r="B22" s="173" t="s">
        <v>107</v>
      </c>
      <c r="C22" s="100">
        <f t="shared" si="1"/>
        <v>0.75187877121550761</v>
      </c>
      <c r="D22" s="100">
        <f t="shared" si="1"/>
        <v>0.70162403409005647</v>
      </c>
      <c r="E22" s="100">
        <f t="shared" si="1"/>
        <v>0.71390457924782713</v>
      </c>
      <c r="F22" s="100">
        <f t="shared" si="1"/>
        <v>0.79739139839727213</v>
      </c>
      <c r="G22" s="100">
        <f t="shared" si="1"/>
        <v>0.74158316550351799</v>
      </c>
      <c r="H22" s="100">
        <f t="shared" si="1"/>
        <v>0.68947077330577877</v>
      </c>
      <c r="I22" s="100">
        <f t="shared" si="1"/>
        <v>0.70092202933776115</v>
      </c>
      <c r="J22" s="100">
        <f t="shared" si="1"/>
        <v>0.70713298564527138</v>
      </c>
      <c r="K22" s="100">
        <f t="shared" si="1"/>
        <v>0.72908254821772001</v>
      </c>
      <c r="L22" s="100">
        <f t="shared" si="1"/>
        <v>0.72019637943165604</v>
      </c>
      <c r="M22" s="100">
        <f t="shared" si="1"/>
        <v>0.71116778317446439</v>
      </c>
      <c r="N22" s="100">
        <f t="shared" si="1"/>
        <v>0.75608054893813192</v>
      </c>
    </row>
    <row r="23" spans="2:14">
      <c r="B23" s="173" t="s">
        <v>108</v>
      </c>
      <c r="C23" s="100">
        <f>C9*C14</f>
        <v>0.7547951319269488</v>
      </c>
      <c r="D23" s="100">
        <f t="shared" ref="D23:N24" si="2">D9*D14</f>
        <v>0.78787837738885358</v>
      </c>
      <c r="E23" s="100">
        <f t="shared" si="2"/>
        <v>0.77617456562783527</v>
      </c>
      <c r="F23" s="100">
        <f t="shared" si="2"/>
        <v>0.78794186000500055</v>
      </c>
      <c r="G23" s="100">
        <f t="shared" si="2"/>
        <v>0.77252569699909368</v>
      </c>
      <c r="H23" s="100">
        <f t="shared" si="2"/>
        <v>0.79240026143456121</v>
      </c>
      <c r="I23" s="100">
        <f t="shared" si="2"/>
        <v>0.77898459490521976</v>
      </c>
      <c r="J23" s="100">
        <f t="shared" si="2"/>
        <v>0.76924414464330049</v>
      </c>
      <c r="K23" s="100">
        <f t="shared" si="2"/>
        <v>0.77981608544757064</v>
      </c>
      <c r="L23" s="100">
        <f t="shared" si="2"/>
        <v>0.79605171574065847</v>
      </c>
      <c r="M23" s="100">
        <f t="shared" si="2"/>
        <v>0.7955447769632632</v>
      </c>
      <c r="N23" s="100">
        <f t="shared" si="2"/>
        <v>0.81540871333187459</v>
      </c>
    </row>
    <row r="24" spans="2:14">
      <c r="B24" s="173" t="s">
        <v>109</v>
      </c>
      <c r="C24" s="100">
        <f>C10*C15</f>
        <v>0.73308355196686603</v>
      </c>
      <c r="D24" s="100">
        <f t="shared" si="2"/>
        <v>0.73620871022295087</v>
      </c>
      <c r="E24" s="100">
        <f t="shared" si="2"/>
        <v>0.7315818361402272</v>
      </c>
      <c r="F24" s="100">
        <f t="shared" si="2"/>
        <v>0.78395907382870722</v>
      </c>
      <c r="G24" s="100">
        <f t="shared" si="2"/>
        <v>0.70818730333831537</v>
      </c>
      <c r="H24" s="100">
        <f t="shared" si="2"/>
        <v>0.80122684754999862</v>
      </c>
      <c r="I24" s="100">
        <f t="shared" si="2"/>
        <v>0.71832090405027527</v>
      </c>
      <c r="J24" s="100">
        <f t="shared" si="2"/>
        <v>0.77727880096670721</v>
      </c>
      <c r="K24" s="100">
        <f t="shared" si="2"/>
        <v>0.78676419916299312</v>
      </c>
      <c r="L24" s="100">
        <f t="shared" si="2"/>
        <v>0.77472507351198738</v>
      </c>
      <c r="M24" s="100">
        <f t="shared" si="2"/>
        <v>0.78372575971097991</v>
      </c>
      <c r="N24" s="100">
        <f t="shared" si="2"/>
        <v>0.77176752630174117</v>
      </c>
    </row>
    <row r="25" spans="2:14">
      <c r="B25" s="172"/>
    </row>
    <row r="26" spans="2:14">
      <c r="B26" s="104" t="s">
        <v>321</v>
      </c>
    </row>
    <row r="27" spans="2:14">
      <c r="B27" s="99" t="s">
        <v>322</v>
      </c>
      <c r="C27" s="99" t="s">
        <v>92</v>
      </c>
      <c r="D27" s="99" t="s">
        <v>93</v>
      </c>
      <c r="E27" s="99" t="s">
        <v>94</v>
      </c>
      <c r="F27" s="99" t="s">
        <v>95</v>
      </c>
      <c r="G27" s="99" t="s">
        <v>96</v>
      </c>
      <c r="H27" s="99" t="s">
        <v>97</v>
      </c>
      <c r="I27" s="99" t="s">
        <v>98</v>
      </c>
      <c r="J27" s="99" t="s">
        <v>99</v>
      </c>
      <c r="K27" s="99" t="s">
        <v>100</v>
      </c>
      <c r="L27" s="99" t="s">
        <v>101</v>
      </c>
      <c r="M27" s="99" t="s">
        <v>102</v>
      </c>
      <c r="N27" s="99" t="s">
        <v>103</v>
      </c>
    </row>
    <row r="28" spans="2:14">
      <c r="B28" s="99" t="s">
        <v>104</v>
      </c>
      <c r="C28" s="100">
        <f>IF(C19&lt;=raw_materials!$D17,raw_materials!$C17,IF(C19&lt;=raw_materials!$F17,raw_materials!$E17,IF(C19&lt;=raw_materials!$H17,raw_materials!$G17,0)))</f>
        <v>1</v>
      </c>
      <c r="D28" s="100">
        <f>IF(D19&lt;=raw_materials!$D17,raw_materials!$C17,IF(D19&lt;=raw_materials!$F17,raw_materials!$E17,IF(D19&lt;=raw_materials!$H17,raw_materials!$G17,0)))</f>
        <v>1</v>
      </c>
      <c r="E28" s="100">
        <f>IF(E19&lt;=raw_materials!$D17,raw_materials!$C17,IF(E19&lt;=raw_materials!$F17,raw_materials!$E17,IF(E19&lt;=raw_materials!$H17,raw_materials!$G17,0)))</f>
        <v>1</v>
      </c>
      <c r="F28" s="100">
        <f>IF(F19&lt;=raw_materials!$D17,raw_materials!$C17,IF(F19&lt;=raw_materials!$F17,raw_materials!$E17,IF(F19&lt;=raw_materials!$H17,raw_materials!$G17,0)))</f>
        <v>1</v>
      </c>
      <c r="G28" s="100">
        <f>IF(G19&lt;=raw_materials!$D17,raw_materials!$C17,IF(G19&lt;=raw_materials!$F17,raw_materials!$E17,IF(G19&lt;=raw_materials!$H17,raw_materials!$G17,0)))</f>
        <v>1</v>
      </c>
      <c r="H28" s="100">
        <f>IF(H19&lt;=raw_materials!$D17,raw_materials!$C17,IF(H19&lt;=raw_materials!$F17,raw_materials!$E17,IF(H19&lt;=raw_materials!$H17,raw_materials!$G17,0)))</f>
        <v>1</v>
      </c>
      <c r="I28" s="100">
        <f>IF(I19&lt;=raw_materials!$D17,raw_materials!$C17,IF(I19&lt;=raw_materials!$F17,raw_materials!$E17,IF(I19&lt;=raw_materials!$H17,raw_materials!$G17,0)))</f>
        <v>1</v>
      </c>
      <c r="J28" s="100">
        <f>IF(J19&lt;=raw_materials!$D17,raw_materials!$C17,IF(J19&lt;=raw_materials!$F17,raw_materials!$E17,IF(J19&lt;=raw_materials!$H17,raw_materials!$G17,0)))</f>
        <v>1</v>
      </c>
      <c r="K28" s="100">
        <f>IF(K19&lt;=raw_materials!$D17,raw_materials!$C17,IF(K19&lt;=raw_materials!$F17,raw_materials!$E17,IF(K19&lt;=raw_materials!$H17,raw_materials!$G17,0)))</f>
        <v>1</v>
      </c>
      <c r="L28" s="100">
        <f>IF(L19&lt;=raw_materials!$D17,raw_materials!$C17,IF(L19&lt;=raw_materials!$F17,raw_materials!$E17,IF(L19&lt;=raw_materials!$H17,raw_materials!$G17,0)))</f>
        <v>1</v>
      </c>
      <c r="M28" s="100">
        <f>IF(M19&lt;=raw_materials!$D17,raw_materials!$C17,IF(M19&lt;=raw_materials!$F17,raw_materials!$E17,IF(M19&lt;=raw_materials!$H17,raw_materials!$G17,0)))</f>
        <v>1</v>
      </c>
      <c r="N28" s="100">
        <f>IF(N19&lt;=raw_materials!$D17,raw_materials!$C17,IF(N19&lt;=raw_materials!$F17,raw_materials!$E17,IF(N19&lt;=raw_materials!$H17,raw_materials!$G17,0)))</f>
        <v>1</v>
      </c>
    </row>
    <row r="29" spans="2:14">
      <c r="B29" s="99" t="s">
        <v>105</v>
      </c>
      <c r="C29" s="100">
        <f>IF(C20&lt;=raw_materials!$D18,raw_materials!$C18,IF(C20&lt;=raw_materials!$F18,raw_materials!$E18,IF(C20&lt;=raw_materials!$H18,raw_materials!$G18,0)))</f>
        <v>1</v>
      </c>
      <c r="D29" s="100">
        <f>IF(D20&lt;=raw_materials!$D18,raw_materials!$C18,IF(D20&lt;=raw_materials!$F18,raw_materials!$E18,IF(D20&lt;=raw_materials!$H18,raw_materials!$G18,0)))</f>
        <v>1</v>
      </c>
      <c r="E29" s="100">
        <f>IF(E20&lt;=raw_materials!$D18,raw_materials!$C18,IF(E20&lt;=raw_materials!$F18,raw_materials!$E18,IF(E20&lt;=raw_materials!$H18,raw_materials!$G18,0)))</f>
        <v>1</v>
      </c>
      <c r="F29" s="100">
        <f>IF(F20&lt;=raw_materials!$D18,raw_materials!$C18,IF(F20&lt;=raw_materials!$F18,raw_materials!$E18,IF(F20&lt;=raw_materials!$H18,raw_materials!$G18,0)))</f>
        <v>1</v>
      </c>
      <c r="G29" s="100">
        <f>IF(G20&lt;=raw_materials!$D18,raw_materials!$C18,IF(G20&lt;=raw_materials!$F18,raw_materials!$E18,IF(G20&lt;=raw_materials!$H18,raw_materials!$G18,0)))</f>
        <v>1</v>
      </c>
      <c r="H29" s="100">
        <f>IF(H20&lt;=raw_materials!$D18,raw_materials!$C18,IF(H20&lt;=raw_materials!$F18,raw_materials!$E18,IF(H20&lt;=raw_materials!$H18,raw_materials!$G18,0)))</f>
        <v>1</v>
      </c>
      <c r="I29" s="100">
        <f>IF(I20&lt;=raw_materials!$D18,raw_materials!$C18,IF(I20&lt;=raw_materials!$F18,raw_materials!$E18,IF(I20&lt;=raw_materials!$H18,raw_materials!$G18,0)))</f>
        <v>1</v>
      </c>
      <c r="J29" s="100">
        <f>IF(J20&lt;=raw_materials!$D18,raw_materials!$C18,IF(J20&lt;=raw_materials!$F18,raw_materials!$E18,IF(J20&lt;=raw_materials!$H18,raw_materials!$G18,0)))</f>
        <v>1</v>
      </c>
      <c r="K29" s="100">
        <f>IF(K20&lt;=raw_materials!$D18,raw_materials!$C18,IF(K20&lt;=raw_materials!$F18,raw_materials!$E18,IF(K20&lt;=raw_materials!$H18,raw_materials!$G18,0)))</f>
        <v>1</v>
      </c>
      <c r="L29" s="100">
        <f>IF(L20&lt;=raw_materials!$D18,raw_materials!$C18,IF(L20&lt;=raw_materials!$F18,raw_materials!$E18,IF(L20&lt;=raw_materials!$H18,raw_materials!$G18,0)))</f>
        <v>1</v>
      </c>
      <c r="M29" s="100">
        <f>IF(M20&lt;=raw_materials!$D18,raw_materials!$C18,IF(M20&lt;=raw_materials!$F18,raw_materials!$E18,IF(M20&lt;=raw_materials!$H18,raw_materials!$G18,0)))</f>
        <v>1</v>
      </c>
      <c r="N29" s="100">
        <f>IF(N20&lt;=raw_materials!$D18,raw_materials!$C18,IF(N20&lt;=raw_materials!$F18,raw_materials!$E18,IF(N20&lt;=raw_materials!$H18,raw_materials!$G18,0)))</f>
        <v>1</v>
      </c>
    </row>
    <row r="30" spans="2:14">
      <c r="B30" s="99" t="s">
        <v>106</v>
      </c>
      <c r="C30" s="100">
        <f>IF(C21&lt;=raw_materials!$D19,raw_materials!$C19,IF(C21&lt;=raw_materials!$F19,raw_materials!$E19,IF(C21&lt;=raw_materials!$H19,raw_materials!$G19,0)))</f>
        <v>1</v>
      </c>
      <c r="D30" s="100">
        <f>IF(D21&lt;=raw_materials!$D19,raw_materials!$C19,IF(D21&lt;=raw_materials!$F19,raw_materials!$E19,IF(D21&lt;=raw_materials!$H19,raw_materials!$G19,0)))</f>
        <v>1</v>
      </c>
      <c r="E30" s="100">
        <f>IF(E21&lt;=raw_materials!$D19,raw_materials!$C19,IF(E21&lt;=raw_materials!$F19,raw_materials!$E19,IF(E21&lt;=raw_materials!$H19,raw_materials!$G19,0)))</f>
        <v>1</v>
      </c>
      <c r="F30" s="100">
        <f>IF(F21&lt;=raw_materials!$D19,raw_materials!$C19,IF(F21&lt;=raw_materials!$F19,raw_materials!$E19,IF(F21&lt;=raw_materials!$H19,raw_materials!$G19,0)))</f>
        <v>1</v>
      </c>
      <c r="G30" s="100">
        <f>IF(G21&lt;=raw_materials!$D19,raw_materials!$C19,IF(G21&lt;=raw_materials!$F19,raw_materials!$E19,IF(G21&lt;=raw_materials!$H19,raw_materials!$G19,0)))</f>
        <v>1</v>
      </c>
      <c r="H30" s="100">
        <f>IF(H21&lt;=raw_materials!$D19,raw_materials!$C19,IF(H21&lt;=raw_materials!$F19,raw_materials!$E19,IF(H21&lt;=raw_materials!$H19,raw_materials!$G19,0)))</f>
        <v>1</v>
      </c>
      <c r="I30" s="100">
        <f>IF(I21&lt;=raw_materials!$D19,raw_materials!$C19,IF(I21&lt;=raw_materials!$F19,raw_materials!$E19,IF(I21&lt;=raw_materials!$H19,raw_materials!$G19,0)))</f>
        <v>1</v>
      </c>
      <c r="J30" s="100">
        <f>IF(J21&lt;=raw_materials!$D19,raw_materials!$C19,IF(J21&lt;=raw_materials!$F19,raw_materials!$E19,IF(J21&lt;=raw_materials!$H19,raw_materials!$G19,0)))</f>
        <v>1</v>
      </c>
      <c r="K30" s="100">
        <f>IF(K21&lt;=raw_materials!$D19,raw_materials!$C19,IF(K21&lt;=raw_materials!$F19,raw_materials!$E19,IF(K21&lt;=raw_materials!$H19,raw_materials!$G19,0)))</f>
        <v>1</v>
      </c>
      <c r="L30" s="100">
        <f>IF(L21&lt;=raw_materials!$D19,raw_materials!$C19,IF(L21&lt;=raw_materials!$F19,raw_materials!$E19,IF(L21&lt;=raw_materials!$H19,raw_materials!$G19,0)))</f>
        <v>1</v>
      </c>
      <c r="M30" s="100">
        <f>IF(M21&lt;=raw_materials!$D19,raw_materials!$C19,IF(M21&lt;=raw_materials!$F19,raw_materials!$E19,IF(M21&lt;=raw_materials!$H19,raw_materials!$G19,0)))</f>
        <v>1</v>
      </c>
      <c r="N30" s="100">
        <f>IF(N21&lt;=raw_materials!$D19,raw_materials!$C19,IF(N21&lt;=raw_materials!$F19,raw_materials!$E19,IF(N21&lt;=raw_materials!$H19,raw_materials!$G19,0)))</f>
        <v>1</v>
      </c>
    </row>
    <row r="31" spans="2:14">
      <c r="B31" s="99" t="s">
        <v>107</v>
      </c>
      <c r="C31" s="100">
        <f>IF(C22&lt;=raw_materials!$D20,raw_materials!$C20,IF(C22&lt;=raw_materials!$F20,raw_materials!$E20,IF(C22&lt;=raw_materials!$H20,raw_materials!$G20,0)))</f>
        <v>1</v>
      </c>
      <c r="D31" s="100">
        <f>IF(D22&lt;=raw_materials!$D20,raw_materials!$C20,IF(D22&lt;=raw_materials!$F20,raw_materials!$E20,IF(D22&lt;=raw_materials!$H20,raw_materials!$G20,0)))</f>
        <v>1</v>
      </c>
      <c r="E31" s="100">
        <f>IF(E22&lt;=raw_materials!$D20,raw_materials!$C20,IF(E22&lt;=raw_materials!$F20,raw_materials!$E20,IF(E22&lt;=raw_materials!$H20,raw_materials!$G20,0)))</f>
        <v>1</v>
      </c>
      <c r="F31" s="100">
        <f>IF(F22&lt;=raw_materials!$D20,raw_materials!$C20,IF(F22&lt;=raw_materials!$F20,raw_materials!$E20,IF(F22&lt;=raw_materials!$H20,raw_materials!$G20,0)))</f>
        <v>1</v>
      </c>
      <c r="G31" s="100">
        <f>IF(G22&lt;=raw_materials!$D20,raw_materials!$C20,IF(G22&lt;=raw_materials!$F20,raw_materials!$E20,IF(G22&lt;=raw_materials!$H20,raw_materials!$G20,0)))</f>
        <v>1</v>
      </c>
      <c r="H31" s="100">
        <f>IF(H22&lt;=raw_materials!$D20,raw_materials!$C20,IF(H22&lt;=raw_materials!$F20,raw_materials!$E20,IF(H22&lt;=raw_materials!$H20,raw_materials!$G20,0)))</f>
        <v>1</v>
      </c>
      <c r="I31" s="100">
        <f>IF(I22&lt;=raw_materials!$D20,raw_materials!$C20,IF(I22&lt;=raw_materials!$F20,raw_materials!$E20,IF(I22&lt;=raw_materials!$H20,raw_materials!$G20,0)))</f>
        <v>1</v>
      </c>
      <c r="J31" s="100">
        <f>IF(J22&lt;=raw_materials!$D20,raw_materials!$C20,IF(J22&lt;=raw_materials!$F20,raw_materials!$E20,IF(J22&lt;=raw_materials!$H20,raw_materials!$G20,0)))</f>
        <v>1</v>
      </c>
      <c r="K31" s="100">
        <f>IF(K22&lt;=raw_materials!$D20,raw_materials!$C20,IF(K22&lt;=raw_materials!$F20,raw_materials!$E20,IF(K22&lt;=raw_materials!$H20,raw_materials!$G20,0)))</f>
        <v>1</v>
      </c>
      <c r="L31" s="100">
        <f>IF(L22&lt;=raw_materials!$D20,raw_materials!$C20,IF(L22&lt;=raw_materials!$F20,raw_materials!$E20,IF(L22&lt;=raw_materials!$H20,raw_materials!$G20,0)))</f>
        <v>1</v>
      </c>
      <c r="M31" s="100">
        <f>IF(M22&lt;=raw_materials!$D20,raw_materials!$C20,IF(M22&lt;=raw_materials!$F20,raw_materials!$E20,IF(M22&lt;=raw_materials!$H20,raw_materials!$G20,0)))</f>
        <v>1</v>
      </c>
      <c r="N31" s="100">
        <f>IF(N22&lt;=raw_materials!$D20,raw_materials!$C20,IF(N22&lt;=raw_materials!$F20,raw_materials!$E20,IF(N22&lt;=raw_materials!$H20,raw_materials!$G20,0)))</f>
        <v>1</v>
      </c>
    </row>
    <row r="32" spans="2:14">
      <c r="B32" s="99" t="s">
        <v>108</v>
      </c>
      <c r="C32" s="100">
        <f>IF(C23&lt;=raw_materials!$D21,raw_materials!$C21,IF(C23&lt;=raw_materials!$F21,raw_materials!$E21,IF(C23&lt;=raw_materials!$H21,raw_materials!$G21,0)))</f>
        <v>1</v>
      </c>
      <c r="D32" s="100">
        <f>IF(D23&lt;=raw_materials!$D21,raw_materials!$C21,IF(D23&lt;=raw_materials!$F21,raw_materials!$E21,IF(D23&lt;=raw_materials!$H21,raw_materials!$G21,0)))</f>
        <v>1</v>
      </c>
      <c r="E32" s="100">
        <f>IF(E23&lt;=raw_materials!$D21,raw_materials!$C21,IF(E23&lt;=raw_materials!$F21,raw_materials!$E21,IF(E23&lt;=raw_materials!$H21,raw_materials!$G21,0)))</f>
        <v>1</v>
      </c>
      <c r="F32" s="100">
        <f>IF(F23&lt;=raw_materials!$D21,raw_materials!$C21,IF(F23&lt;=raw_materials!$F21,raw_materials!$E21,IF(F23&lt;=raw_materials!$H21,raw_materials!$G21,0)))</f>
        <v>1</v>
      </c>
      <c r="G32" s="100">
        <f>IF(G23&lt;=raw_materials!$D21,raw_materials!$C21,IF(G23&lt;=raw_materials!$F21,raw_materials!$E21,IF(G23&lt;=raw_materials!$H21,raw_materials!$G21,0)))</f>
        <v>1</v>
      </c>
      <c r="H32" s="100">
        <f>IF(H23&lt;=raw_materials!$D21,raw_materials!$C21,IF(H23&lt;=raw_materials!$F21,raw_materials!$E21,IF(H23&lt;=raw_materials!$H21,raw_materials!$G21,0)))</f>
        <v>1</v>
      </c>
      <c r="I32" s="100">
        <f>IF(I23&lt;=raw_materials!$D21,raw_materials!$C21,IF(I23&lt;=raw_materials!$F21,raw_materials!$E21,IF(I23&lt;=raw_materials!$H21,raw_materials!$G21,0)))</f>
        <v>1</v>
      </c>
      <c r="J32" s="100">
        <f>IF(J23&lt;=raw_materials!$D21,raw_materials!$C21,IF(J23&lt;=raw_materials!$F21,raw_materials!$E21,IF(J23&lt;=raw_materials!$H21,raw_materials!$G21,0)))</f>
        <v>1</v>
      </c>
      <c r="K32" s="100">
        <f>IF(K23&lt;=raw_materials!$D21,raw_materials!$C21,IF(K23&lt;=raw_materials!$F21,raw_materials!$E21,IF(K23&lt;=raw_materials!$H21,raw_materials!$G21,0)))</f>
        <v>1</v>
      </c>
      <c r="L32" s="100">
        <f>IF(L23&lt;=raw_materials!$D21,raw_materials!$C21,IF(L23&lt;=raw_materials!$F21,raw_materials!$E21,IF(L23&lt;=raw_materials!$H21,raw_materials!$G21,0)))</f>
        <v>1</v>
      </c>
      <c r="M32" s="100">
        <f>IF(M23&lt;=raw_materials!$D21,raw_materials!$C21,IF(M23&lt;=raw_materials!$F21,raw_materials!$E21,IF(M23&lt;=raw_materials!$H21,raw_materials!$G21,0)))</f>
        <v>1</v>
      </c>
      <c r="N32" s="100">
        <f>IF(N23&lt;=raw_materials!$D21,raw_materials!$C21,IF(N23&lt;=raw_materials!$F21,raw_materials!$E21,IF(N23&lt;=raw_materials!$H21,raw_materials!$G21,0)))</f>
        <v>1</v>
      </c>
    </row>
    <row r="33" spans="2:50">
      <c r="B33" s="99" t="s">
        <v>109</v>
      </c>
      <c r="C33" s="100">
        <f>IF(C24&lt;=raw_materials!$D22,raw_materials!$C22,IF(C24&lt;=raw_materials!$F22,raw_materials!$E22,IF(C24&lt;=raw_materials!$H22,raw_materials!$G22,0)))</f>
        <v>1</v>
      </c>
      <c r="D33" s="100">
        <f>IF(D24&lt;=raw_materials!$D22,raw_materials!$C22,IF(D24&lt;=raw_materials!$F22,raw_materials!$E22,IF(D24&lt;=raw_materials!$H22,raw_materials!$G22,0)))</f>
        <v>1</v>
      </c>
      <c r="E33" s="100">
        <f>IF(E24&lt;=raw_materials!$D22,raw_materials!$C22,IF(E24&lt;=raw_materials!$F22,raw_materials!$E22,IF(E24&lt;=raw_materials!$H22,raw_materials!$G22,0)))</f>
        <v>1</v>
      </c>
      <c r="F33" s="100">
        <f>IF(F24&lt;=raw_materials!$D22,raw_materials!$C22,IF(F24&lt;=raw_materials!$F22,raw_materials!$E22,IF(F24&lt;=raw_materials!$H22,raw_materials!$G22,0)))</f>
        <v>1</v>
      </c>
      <c r="G33" s="100">
        <f>IF(G24&lt;=raw_materials!$D22,raw_materials!$C22,IF(G24&lt;=raw_materials!$F22,raw_materials!$E22,IF(G24&lt;=raw_materials!$H22,raw_materials!$G22,0)))</f>
        <v>1</v>
      </c>
      <c r="H33" s="100">
        <f>IF(H24&lt;=raw_materials!$D22,raw_materials!$C22,IF(H24&lt;=raw_materials!$F22,raw_materials!$E22,IF(H24&lt;=raw_materials!$H22,raw_materials!$G22,0)))</f>
        <v>1</v>
      </c>
      <c r="I33" s="100">
        <f>IF(I24&lt;=raw_materials!$D22,raw_materials!$C22,IF(I24&lt;=raw_materials!$F22,raw_materials!$E22,IF(I24&lt;=raw_materials!$H22,raw_materials!$G22,0)))</f>
        <v>1</v>
      </c>
      <c r="J33" s="100">
        <f>IF(J24&lt;=raw_materials!$D22,raw_materials!$C22,IF(J24&lt;=raw_materials!$F22,raw_materials!$E22,IF(J24&lt;=raw_materials!$H22,raw_materials!$G22,0)))</f>
        <v>1</v>
      </c>
      <c r="K33" s="100">
        <f>IF(K24&lt;=raw_materials!$D22,raw_materials!$C22,IF(K24&lt;=raw_materials!$F22,raw_materials!$E22,IF(K24&lt;=raw_materials!$H22,raw_materials!$G22,0)))</f>
        <v>1</v>
      </c>
      <c r="L33" s="100">
        <f>IF(L24&lt;=raw_materials!$D22,raw_materials!$C22,IF(L24&lt;=raw_materials!$F22,raw_materials!$E22,IF(L24&lt;=raw_materials!$H22,raw_materials!$G22,0)))</f>
        <v>1</v>
      </c>
      <c r="M33" s="100">
        <f>IF(M24&lt;=raw_materials!$D22,raw_materials!$C22,IF(M24&lt;=raw_materials!$F22,raw_materials!$E22,IF(M24&lt;=raw_materials!$H22,raw_materials!$G22,0)))</f>
        <v>1</v>
      </c>
      <c r="N33" s="100">
        <f>IF(N24&lt;=raw_materials!$D22,raw_materials!$C22,IF(N24&lt;=raw_materials!$F22,raw_materials!$E22,IF(N24&lt;=raw_materials!$H22,raw_materials!$G22,0)))</f>
        <v>1</v>
      </c>
    </row>
    <row r="35" spans="2:50">
      <c r="B35" s="103" t="s">
        <v>323</v>
      </c>
    </row>
    <row r="36" spans="2:50">
      <c r="B36" s="170" t="s">
        <v>274</v>
      </c>
      <c r="C36" s="170" t="s">
        <v>92</v>
      </c>
      <c r="D36" s="101"/>
      <c r="E36" s="101"/>
      <c r="F36" s="101"/>
      <c r="G36" s="170" t="s">
        <v>93</v>
      </c>
      <c r="H36" s="101"/>
      <c r="I36" s="101"/>
      <c r="J36" s="101"/>
      <c r="K36" s="170" t="s">
        <v>94</v>
      </c>
      <c r="L36" s="101"/>
      <c r="M36" s="101"/>
      <c r="N36" s="101"/>
      <c r="O36" s="170" t="s">
        <v>95</v>
      </c>
      <c r="P36" s="101"/>
      <c r="Q36" s="101"/>
      <c r="R36" s="101"/>
      <c r="S36" s="170" t="s">
        <v>96</v>
      </c>
      <c r="T36" s="101"/>
      <c r="U36" s="101"/>
      <c r="V36" s="101"/>
      <c r="W36" s="170" t="s">
        <v>97</v>
      </c>
      <c r="X36" s="101"/>
      <c r="Y36" s="101"/>
      <c r="Z36" s="101"/>
      <c r="AA36" s="170" t="s">
        <v>98</v>
      </c>
      <c r="AB36" s="101"/>
      <c r="AC36" s="101"/>
      <c r="AD36" s="101"/>
      <c r="AE36" s="170" t="s">
        <v>99</v>
      </c>
      <c r="AF36" s="101"/>
      <c r="AG36" s="101"/>
      <c r="AH36" s="101"/>
      <c r="AI36" s="170" t="s">
        <v>100</v>
      </c>
      <c r="AJ36" s="101"/>
      <c r="AK36" s="101"/>
      <c r="AL36" s="101"/>
      <c r="AM36" s="170" t="s">
        <v>101</v>
      </c>
      <c r="AN36" s="101"/>
      <c r="AO36" s="101"/>
      <c r="AP36" s="101"/>
      <c r="AQ36" s="170" t="s">
        <v>102</v>
      </c>
      <c r="AR36" s="101"/>
      <c r="AS36" s="101"/>
      <c r="AT36" s="101"/>
      <c r="AU36" s="170" t="s">
        <v>103</v>
      </c>
      <c r="AV36" s="101"/>
      <c r="AW36" s="101"/>
      <c r="AX36" s="101"/>
    </row>
    <row r="37" spans="2:50">
      <c r="B37" s="170" t="s">
        <v>324</v>
      </c>
      <c r="C37" s="170">
        <v>1</v>
      </c>
      <c r="D37" s="170">
        <v>2</v>
      </c>
      <c r="E37" s="170">
        <v>3</v>
      </c>
      <c r="F37" s="170">
        <v>4</v>
      </c>
      <c r="G37" s="170">
        <v>1</v>
      </c>
      <c r="H37" s="170">
        <v>2</v>
      </c>
      <c r="I37" s="170">
        <v>3</v>
      </c>
      <c r="J37" s="170">
        <v>4</v>
      </c>
      <c r="K37" s="170">
        <v>1</v>
      </c>
      <c r="L37" s="170">
        <v>2</v>
      </c>
      <c r="M37" s="170">
        <v>3</v>
      </c>
      <c r="N37" s="170">
        <v>4</v>
      </c>
      <c r="O37" s="170">
        <v>1</v>
      </c>
      <c r="P37" s="170">
        <v>2</v>
      </c>
      <c r="Q37" s="170">
        <v>3</v>
      </c>
      <c r="R37" s="170">
        <v>4</v>
      </c>
      <c r="S37" s="170">
        <v>1</v>
      </c>
      <c r="T37" s="170">
        <v>2</v>
      </c>
      <c r="U37" s="170">
        <v>3</v>
      </c>
      <c r="V37" s="170">
        <v>4</v>
      </c>
      <c r="W37" s="170">
        <v>1</v>
      </c>
      <c r="X37" s="170">
        <v>2</v>
      </c>
      <c r="Y37" s="170">
        <v>3</v>
      </c>
      <c r="Z37" s="170">
        <v>4</v>
      </c>
      <c r="AA37" s="170">
        <v>1</v>
      </c>
      <c r="AB37" s="170">
        <v>2</v>
      </c>
      <c r="AC37" s="170">
        <v>3</v>
      </c>
      <c r="AD37" s="170">
        <v>4</v>
      </c>
      <c r="AE37" s="170">
        <v>1</v>
      </c>
      <c r="AF37" s="170">
        <v>2</v>
      </c>
      <c r="AG37" s="170">
        <v>3</v>
      </c>
      <c r="AH37" s="170">
        <v>4</v>
      </c>
      <c r="AI37" s="170">
        <v>1</v>
      </c>
      <c r="AJ37" s="170">
        <v>2</v>
      </c>
      <c r="AK37" s="170">
        <v>3</v>
      </c>
      <c r="AL37" s="170">
        <v>4</v>
      </c>
      <c r="AM37" s="170">
        <v>1</v>
      </c>
      <c r="AN37" s="170">
        <v>2</v>
      </c>
      <c r="AO37" s="170">
        <v>3</v>
      </c>
      <c r="AP37" s="170">
        <v>4</v>
      </c>
      <c r="AQ37" s="170">
        <v>1</v>
      </c>
      <c r="AR37" s="170">
        <v>2</v>
      </c>
      <c r="AS37" s="170">
        <v>3</v>
      </c>
      <c r="AT37" s="170">
        <v>4</v>
      </c>
      <c r="AU37" s="170">
        <v>1</v>
      </c>
      <c r="AV37" s="170">
        <v>2</v>
      </c>
      <c r="AW37" s="170">
        <v>3</v>
      </c>
      <c r="AX37" s="170">
        <v>4</v>
      </c>
    </row>
    <row r="38" spans="2:50">
      <c r="B38" s="170" t="s">
        <v>104</v>
      </c>
      <c r="C38" s="100">
        <v>25054.902514011505</v>
      </c>
      <c r="D38" s="100">
        <v>25109.81675262624</v>
      </c>
      <c r="E38" s="100">
        <v>25164.733912812586</v>
      </c>
      <c r="F38" s="100">
        <v>25219.64518704552</v>
      </c>
      <c r="G38" s="100">
        <v>25274.541764850626</v>
      </c>
      <c r="H38" s="100">
        <v>10131.765933739784</v>
      </c>
      <c r="I38" s="100">
        <v>25384.255583806131</v>
      </c>
      <c r="J38" s="100">
        <v>25439.055203174696</v>
      </c>
      <c r="K38" s="100">
        <v>25493.804885647136</v>
      </c>
      <c r="L38" s="100">
        <v>25548.495829201689</v>
      </c>
      <c r="M38" s="100">
        <v>25603.119238151201</v>
      </c>
      <c r="N38" s="100">
        <v>25657.666324691218</v>
      </c>
      <c r="O38" s="100">
        <v>25712.128310447646</v>
      </c>
      <c r="P38" s="100">
        <v>25766.496428023554</v>
      </c>
      <c r="Q38" s="100">
        <v>25820.761922544945</v>
      </c>
      <c r="R38" s="100">
        <v>25874.916053205223</v>
      </c>
      <c r="S38" s="100">
        <v>18150.265066365635</v>
      </c>
      <c r="T38" s="100">
        <v>25982.855339308269</v>
      </c>
      <c r="U38" s="100">
        <v>26036.623097350748</v>
      </c>
      <c r="V38" s="100">
        <v>26090.24469980675</v>
      </c>
      <c r="W38" s="100">
        <v>26143.711499307632</v>
      </c>
      <c r="X38" s="100">
        <v>26197.014871775551</v>
      </c>
      <c r="Y38" s="100">
        <v>18375.102352565613</v>
      </c>
      <c r="Z38" s="100">
        <v>26303.096964916222</v>
      </c>
      <c r="AA38" s="100">
        <v>26355.858567616488</v>
      </c>
      <c r="AB38" s="100">
        <v>26408.422510375025</v>
      </c>
      <c r="AC38" s="100">
        <v>26460.780308405316</v>
      </c>
      <c r="AD38" s="100">
        <v>26512.923509318131</v>
      </c>
      <c r="AE38" s="100">
        <v>26564.8436946238</v>
      </c>
      <c r="AF38" s="100">
        <v>26616.532481229282</v>
      </c>
      <c r="AG38" s="100">
        <v>26667.981522929855</v>
      </c>
      <c r="AH38" s="100">
        <v>26719.182511895149</v>
      </c>
      <c r="AI38" s="100">
        <v>18739.089026104397</v>
      </c>
      <c r="AJ38" s="100">
        <v>10728.322920417615</v>
      </c>
      <c r="AK38" s="100">
        <v>26871.21469072756</v>
      </c>
      <c r="AL38" s="100">
        <v>26921.341209603564</v>
      </c>
      <c r="AM38" s="100">
        <v>26971.178763785614</v>
      </c>
      <c r="AN38" s="100">
        <v>18914.503514580269</v>
      </c>
      <c r="AO38" s="100">
        <v>27069.954839740756</v>
      </c>
      <c r="AP38" s="100">
        <v>27118.877415268147</v>
      </c>
      <c r="AQ38" s="100">
        <v>27167.47913646403</v>
      </c>
      <c r="AR38" s="100">
        <v>27215.752159530173</v>
      </c>
      <c r="AS38" s="100">
        <v>27263.688694937566</v>
      </c>
      <c r="AT38" s="100">
        <v>27311.281008823513</v>
      </c>
      <c r="AU38" s="100">
        <v>27358.521424379818</v>
      </c>
      <c r="AV38" s="100">
        <v>27405.40232323145</v>
      </c>
      <c r="AW38" s="100">
        <v>27451.916146805794</v>
      </c>
      <c r="AX38" s="100">
        <v>10089.636157233364</v>
      </c>
    </row>
    <row r="39" spans="2:50">
      <c r="B39" s="170" t="s">
        <v>105</v>
      </c>
      <c r="C39" s="100">
        <v>15032.941508406904</v>
      </c>
      <c r="D39" s="100">
        <v>15065.890051575743</v>
      </c>
      <c r="E39" s="100">
        <v>15098.84034768755</v>
      </c>
      <c r="F39" s="100">
        <v>15131.787112227312</v>
      </c>
      <c r="G39" s="100">
        <v>15164.725058910377</v>
      </c>
      <c r="H39" s="100">
        <v>15197.648900609674</v>
      </c>
      <c r="I39" s="100">
        <v>15230.553350283679</v>
      </c>
      <c r="J39" s="100">
        <v>15263.433121904818</v>
      </c>
      <c r="K39" s="100">
        <v>15296.282931388283</v>
      </c>
      <c r="L39" s="100">
        <v>15329.097497521014</v>
      </c>
      <c r="M39" s="100">
        <v>15361.87154289072</v>
      </c>
      <c r="N39" s="100">
        <v>15394.599794814729</v>
      </c>
      <c r="O39" s="100">
        <v>15427.276986268587</v>
      </c>
      <c r="P39" s="100">
        <v>15459.897856814132</v>
      </c>
      <c r="Q39" s="100">
        <v>1549.2457153526968</v>
      </c>
      <c r="R39" s="100">
        <v>15524.949631923135</v>
      </c>
      <c r="S39" s="100">
        <v>15557.370056884829</v>
      </c>
      <c r="T39" s="100">
        <v>15589.713203584963</v>
      </c>
      <c r="U39" s="100">
        <v>15621.973858410449</v>
      </c>
      <c r="V39" s="100">
        <v>6261.6587279536207</v>
      </c>
      <c r="W39" s="100">
        <v>15686.226899584581</v>
      </c>
      <c r="X39" s="100">
        <v>11002.746246145731</v>
      </c>
      <c r="Y39" s="100">
        <v>15750.087730770527</v>
      </c>
      <c r="Z39" s="100">
        <v>15781.858178949733</v>
      </c>
      <c r="AA39" s="100">
        <v>15813.515140569893</v>
      </c>
      <c r="AB39" s="100">
        <v>11091.537454357509</v>
      </c>
      <c r="AC39" s="100">
        <v>15876.468185043188</v>
      </c>
      <c r="AD39" s="100">
        <v>15907.754105590879</v>
      </c>
      <c r="AE39" s="100">
        <v>15938.90621677428</v>
      </c>
      <c r="AF39" s="100">
        <v>15969.919488737569</v>
      </c>
      <c r="AG39" s="100">
        <v>16000.788913757913</v>
      </c>
      <c r="AH39" s="100">
        <v>6412.6038028548355</v>
      </c>
      <c r="AI39" s="100">
        <v>16062.076308089485</v>
      </c>
      <c r="AJ39" s="100">
        <v>16092.48438062642</v>
      </c>
      <c r="AK39" s="100">
        <v>6449.0915257746146</v>
      </c>
      <c r="AL39" s="100">
        <v>16152.80472576214</v>
      </c>
      <c r="AM39" s="100">
        <v>16182.707258271368</v>
      </c>
      <c r="AN39" s="100">
        <v>16212.431583925947</v>
      </c>
      <c r="AO39" s="100">
        <v>16241.972903844453</v>
      </c>
      <c r="AP39" s="100">
        <v>16271.326449160888</v>
      </c>
      <c r="AQ39" s="100">
        <v>16300.487481878417</v>
      </c>
      <c r="AR39" s="100">
        <v>16329.451295718105</v>
      </c>
      <c r="AS39" s="100">
        <v>16358.213216962538</v>
      </c>
      <c r="AT39" s="100">
        <v>16386.768605294106</v>
      </c>
      <c r="AU39" s="100">
        <v>16415.112854627889</v>
      </c>
      <c r="AV39" s="100">
        <v>16443.241393938872</v>
      </c>
      <c r="AW39" s="100">
        <v>16471.149688083475</v>
      </c>
      <c r="AX39" s="100">
        <v>16498.833238615145</v>
      </c>
    </row>
    <row r="40" spans="2:50">
      <c r="B40" s="170" t="s">
        <v>106</v>
      </c>
      <c r="C40" s="100">
        <v>5010.9805028023011</v>
      </c>
      <c r="D40" s="100">
        <v>5021.9633505252477</v>
      </c>
      <c r="E40" s="100">
        <v>5032.946782562517</v>
      </c>
      <c r="F40" s="100">
        <v>5043.9290374091042</v>
      </c>
      <c r="G40" s="100">
        <v>5054.9083529701256</v>
      </c>
      <c r="H40" s="100">
        <v>5065.8829668698918</v>
      </c>
      <c r="I40" s="100">
        <v>5076.851116761226</v>
      </c>
      <c r="J40" s="100">
        <v>5087.8110406349388</v>
      </c>
      <c r="K40" s="100">
        <v>5098.7609771294274</v>
      </c>
      <c r="L40" s="100">
        <v>5109.6991658403376</v>
      </c>
      <c r="M40" s="100">
        <v>5120.6238476302397</v>
      </c>
      <c r="N40" s="100">
        <v>5131.5332649382435</v>
      </c>
      <c r="O40" s="100">
        <v>5142.4256620895294</v>
      </c>
      <c r="P40" s="100">
        <v>5153.2992856047113</v>
      </c>
      <c r="Q40" s="100">
        <v>5164.1523845089887</v>
      </c>
      <c r="R40" s="100">
        <v>5174.9832106410449</v>
      </c>
      <c r="S40" s="100">
        <v>5185.7900189616103</v>
      </c>
      <c r="T40" s="100">
        <v>5196.5710678616542</v>
      </c>
      <c r="U40" s="100">
        <v>5207.3246194701496</v>
      </c>
      <c r="V40" s="100">
        <v>5218.0489399613498</v>
      </c>
      <c r="W40" s="100">
        <v>3660.1196099030685</v>
      </c>
      <c r="X40" s="100">
        <v>5239.40297435511</v>
      </c>
      <c r="Y40" s="100">
        <v>5250.0292435901756</v>
      </c>
      <c r="Z40" s="100">
        <v>3682.4335750882706</v>
      </c>
      <c r="AA40" s="100">
        <v>3689.8201994663077</v>
      </c>
      <c r="AB40" s="100">
        <v>5281.6845020750052</v>
      </c>
      <c r="AC40" s="100">
        <v>5292.156061681063</v>
      </c>
      <c r="AD40" s="100">
        <v>5302.5847018636268</v>
      </c>
      <c r="AE40" s="100">
        <v>5312.9687389247601</v>
      </c>
      <c r="AF40" s="100">
        <v>5323.3064962458566</v>
      </c>
      <c r="AG40" s="100">
        <v>5333.5963045859717</v>
      </c>
      <c r="AH40" s="100">
        <v>5343.8365023790293</v>
      </c>
      <c r="AI40" s="100">
        <v>5354.0254360298286</v>
      </c>
      <c r="AJ40" s="100">
        <v>5364.1614602088066</v>
      </c>
      <c r="AK40" s="100">
        <v>5374.2429381455113</v>
      </c>
      <c r="AL40" s="100">
        <v>5384.2682419207131</v>
      </c>
      <c r="AM40" s="100">
        <v>5394.2357527571221</v>
      </c>
      <c r="AN40" s="100">
        <v>3782.9007029160539</v>
      </c>
      <c r="AO40" s="100">
        <v>5413.9909679481507</v>
      </c>
      <c r="AP40" s="100">
        <v>5423.7754830536296</v>
      </c>
      <c r="AQ40" s="100">
        <v>5433.4958272928061</v>
      </c>
      <c r="AR40" s="100">
        <v>5443.150431906035</v>
      </c>
      <c r="AS40" s="100">
        <v>5452.7377389875128</v>
      </c>
      <c r="AT40" s="100">
        <v>3823.5793412352914</v>
      </c>
      <c r="AU40" s="100">
        <v>5471.7042848759638</v>
      </c>
      <c r="AV40" s="100">
        <v>5481.0804646462902</v>
      </c>
      <c r="AW40" s="100">
        <v>5490.3832293611586</v>
      </c>
      <c r="AX40" s="100">
        <v>3849.7277556768672</v>
      </c>
    </row>
    <row r="41" spans="2:50">
      <c r="B41" s="170" t="s">
        <v>107</v>
      </c>
      <c r="C41" s="100">
        <v>3006.5883016813805</v>
      </c>
      <c r="D41" s="100">
        <v>3013.1780103151486</v>
      </c>
      <c r="E41" s="100">
        <v>3019.7680695375102</v>
      </c>
      <c r="F41" s="100">
        <v>3026.3574224454624</v>
      </c>
      <c r="G41" s="100">
        <v>3032.9450117820752</v>
      </c>
      <c r="H41" s="100">
        <v>3039.5297801219349</v>
      </c>
      <c r="I41" s="100">
        <v>3046.1106700567357</v>
      </c>
      <c r="J41" s="100">
        <v>3052.6866243809636</v>
      </c>
      <c r="K41" s="100">
        <v>3059.2565862776564</v>
      </c>
      <c r="L41" s="100">
        <v>3065.8194995042027</v>
      </c>
      <c r="M41" s="100">
        <v>3072.3743085781439</v>
      </c>
      <c r="N41" s="100">
        <v>3078.9199589629461</v>
      </c>
      <c r="O41" s="100">
        <v>3085.4553972537178</v>
      </c>
      <c r="P41" s="100">
        <v>3091.9795713628264</v>
      </c>
      <c r="Q41" s="100">
        <v>3098.4914307053937</v>
      </c>
      <c r="R41" s="100">
        <v>310.49899263846271</v>
      </c>
      <c r="S41" s="100">
        <v>3111.4740113769658</v>
      </c>
      <c r="T41" s="100">
        <v>3117.9426407169926</v>
      </c>
      <c r="U41" s="100">
        <v>3124.3947716820899</v>
      </c>
      <c r="V41" s="100">
        <v>3130.8293639768099</v>
      </c>
      <c r="W41" s="100">
        <v>3137.2453799169161</v>
      </c>
      <c r="X41" s="100">
        <v>3143.6417846130662</v>
      </c>
      <c r="Y41" s="100">
        <v>3150.0175461541053</v>
      </c>
      <c r="Z41" s="100">
        <v>3156.3716357899466</v>
      </c>
      <c r="AA41" s="100">
        <v>3162.7030281139782</v>
      </c>
      <c r="AB41" s="100">
        <v>3169.010701245003</v>
      </c>
      <c r="AC41" s="100">
        <v>3175.2936370086377</v>
      </c>
      <c r="AD41" s="100">
        <v>3181.5508211181759</v>
      </c>
      <c r="AE41" s="100">
        <v>3187.7812433548561</v>
      </c>
      <c r="AF41" s="100">
        <v>3193.9838977475138</v>
      </c>
      <c r="AG41" s="100">
        <v>3200.1577827515825</v>
      </c>
      <c r="AH41" s="100">
        <v>3206.3019014274178</v>
      </c>
      <c r="AI41" s="100">
        <v>3212.4152616178967</v>
      </c>
      <c r="AJ41" s="100">
        <v>3218.496876125284</v>
      </c>
      <c r="AK41" s="100">
        <v>3224.5457628873069</v>
      </c>
      <c r="AL41" s="100">
        <v>3230.5609451524278</v>
      </c>
      <c r="AM41" s="100">
        <v>3236.5414516542737</v>
      </c>
      <c r="AN41" s="100">
        <v>3242.486316785189</v>
      </c>
      <c r="AO41" s="100">
        <v>3248.3945807688906</v>
      </c>
      <c r="AP41" s="100">
        <v>3254.2652898321776</v>
      </c>
      <c r="AQ41" s="100">
        <v>3260.0974963756835</v>
      </c>
      <c r="AR41" s="100">
        <v>3265.8902591436208</v>
      </c>
      <c r="AS41" s="100">
        <v>3271.6426433925076</v>
      </c>
      <c r="AT41" s="100">
        <v>3277.3537210588215</v>
      </c>
      <c r="AU41" s="100">
        <v>2298.1157996479046</v>
      </c>
      <c r="AV41" s="100">
        <v>3288.648278787774</v>
      </c>
      <c r="AW41" s="100">
        <v>3294.2299376166952</v>
      </c>
      <c r="AX41" s="100">
        <v>2309.8366534061201</v>
      </c>
    </row>
    <row r="42" spans="2:50">
      <c r="B42" s="170" t="s">
        <v>108</v>
      </c>
      <c r="C42" s="100">
        <v>10000000</v>
      </c>
      <c r="D42" s="100">
        <v>10000000</v>
      </c>
      <c r="E42" s="100">
        <v>10000000</v>
      </c>
      <c r="F42" s="100">
        <v>10000000</v>
      </c>
      <c r="G42" s="100">
        <v>10000000</v>
      </c>
      <c r="H42" s="100">
        <v>10000000</v>
      </c>
      <c r="I42" s="100">
        <v>10000000</v>
      </c>
      <c r="J42" s="100">
        <v>10000000</v>
      </c>
      <c r="K42" s="100">
        <v>10000000</v>
      </c>
      <c r="L42" s="100">
        <v>10000000</v>
      </c>
      <c r="M42" s="100">
        <v>10000000</v>
      </c>
      <c r="N42" s="100">
        <v>10000000</v>
      </c>
      <c r="O42" s="100">
        <v>10000000</v>
      </c>
      <c r="P42" s="100">
        <v>10000000</v>
      </c>
      <c r="Q42" s="100">
        <v>10000000</v>
      </c>
      <c r="R42" s="100">
        <v>10000000</v>
      </c>
      <c r="S42" s="100">
        <v>10000000</v>
      </c>
      <c r="T42" s="100">
        <v>10000000</v>
      </c>
      <c r="U42" s="100">
        <v>10000000</v>
      </c>
      <c r="V42" s="100">
        <v>10000000</v>
      </c>
      <c r="W42" s="100">
        <v>10000000</v>
      </c>
      <c r="X42" s="100">
        <v>10000000</v>
      </c>
      <c r="Y42" s="100">
        <v>10000000</v>
      </c>
      <c r="Z42" s="100">
        <v>10000000</v>
      </c>
      <c r="AA42" s="100">
        <v>10000000</v>
      </c>
      <c r="AB42" s="100">
        <v>10000000</v>
      </c>
      <c r="AC42" s="100">
        <v>10000000</v>
      </c>
      <c r="AD42" s="100">
        <v>10000000</v>
      </c>
      <c r="AE42" s="100">
        <v>10000000</v>
      </c>
      <c r="AF42" s="100">
        <v>10000000</v>
      </c>
      <c r="AG42" s="100">
        <v>10000000</v>
      </c>
      <c r="AH42" s="100">
        <v>10000000</v>
      </c>
      <c r="AI42" s="100">
        <v>10000000</v>
      </c>
      <c r="AJ42" s="100">
        <v>10000000</v>
      </c>
      <c r="AK42" s="100">
        <v>10000000</v>
      </c>
      <c r="AL42" s="100">
        <v>10000000</v>
      </c>
      <c r="AM42" s="100">
        <v>10000000</v>
      </c>
      <c r="AN42" s="100">
        <v>10000000</v>
      </c>
      <c r="AO42" s="100">
        <v>10000000</v>
      </c>
      <c r="AP42" s="100">
        <v>10000000</v>
      </c>
      <c r="AQ42" s="100">
        <v>10000000</v>
      </c>
      <c r="AR42" s="100">
        <v>10000000</v>
      </c>
      <c r="AS42" s="100">
        <v>10000000</v>
      </c>
      <c r="AT42" s="100">
        <v>10000000</v>
      </c>
      <c r="AU42" s="100">
        <v>10000000</v>
      </c>
      <c r="AV42" s="100">
        <v>10000000</v>
      </c>
      <c r="AW42" s="100">
        <v>10000000</v>
      </c>
      <c r="AX42" s="100">
        <v>10000000</v>
      </c>
    </row>
    <row r="43" spans="2:50">
      <c r="B43" s="170" t="s">
        <v>109</v>
      </c>
      <c r="C43" s="100">
        <v>10000000</v>
      </c>
      <c r="D43" s="100">
        <v>10000000</v>
      </c>
      <c r="E43" s="100">
        <v>10000000</v>
      </c>
      <c r="F43" s="100">
        <v>10000000</v>
      </c>
      <c r="G43" s="100">
        <v>10000000</v>
      </c>
      <c r="H43" s="100">
        <v>10000000</v>
      </c>
      <c r="I43" s="100">
        <v>10000000</v>
      </c>
      <c r="J43" s="100">
        <v>10000000</v>
      </c>
      <c r="K43" s="100">
        <v>10000000</v>
      </c>
      <c r="L43" s="100">
        <v>10000000</v>
      </c>
      <c r="M43" s="100">
        <v>10000000</v>
      </c>
      <c r="N43" s="100">
        <v>10000000</v>
      </c>
      <c r="O43" s="100">
        <v>10000000</v>
      </c>
      <c r="P43" s="100">
        <v>10000000</v>
      </c>
      <c r="Q43" s="100">
        <v>10000000</v>
      </c>
      <c r="R43" s="100">
        <v>10000000</v>
      </c>
      <c r="S43" s="100">
        <v>10000000</v>
      </c>
      <c r="T43" s="100">
        <v>10000000</v>
      </c>
      <c r="U43" s="100">
        <v>10000000</v>
      </c>
      <c r="V43" s="100">
        <v>10000000</v>
      </c>
      <c r="W43" s="100">
        <v>10000000</v>
      </c>
      <c r="X43" s="100">
        <v>10000000</v>
      </c>
      <c r="Y43" s="100">
        <v>10000000</v>
      </c>
      <c r="Z43" s="100">
        <v>10000000</v>
      </c>
      <c r="AA43" s="100">
        <v>10000000</v>
      </c>
      <c r="AB43" s="100">
        <v>10000000</v>
      </c>
      <c r="AC43" s="100">
        <v>10000000</v>
      </c>
      <c r="AD43" s="100">
        <v>10000000</v>
      </c>
      <c r="AE43" s="100">
        <v>10000000</v>
      </c>
      <c r="AF43" s="100">
        <v>10000000</v>
      </c>
      <c r="AG43" s="100">
        <v>10000000</v>
      </c>
      <c r="AH43" s="100">
        <v>10000000</v>
      </c>
      <c r="AI43" s="100">
        <v>10000000</v>
      </c>
      <c r="AJ43" s="100">
        <v>10000000</v>
      </c>
      <c r="AK43" s="100">
        <v>10000000</v>
      </c>
      <c r="AL43" s="100">
        <v>10000000</v>
      </c>
      <c r="AM43" s="100">
        <v>10000000</v>
      </c>
      <c r="AN43" s="100">
        <v>10000000</v>
      </c>
      <c r="AO43" s="100">
        <v>10000000</v>
      </c>
      <c r="AP43" s="100">
        <v>10000000</v>
      </c>
      <c r="AQ43" s="100">
        <v>10000000</v>
      </c>
      <c r="AR43" s="100">
        <v>10000000</v>
      </c>
      <c r="AS43" s="100">
        <v>10000000</v>
      </c>
      <c r="AT43" s="100">
        <v>10000000</v>
      </c>
      <c r="AU43" s="100">
        <v>10000000</v>
      </c>
      <c r="AV43" s="100">
        <v>10000000</v>
      </c>
      <c r="AW43" s="100">
        <v>10000000</v>
      </c>
      <c r="AX43" s="100">
        <v>10000000</v>
      </c>
    </row>
    <row r="45" spans="2:50">
      <c r="B45" s="103" t="s">
        <v>325</v>
      </c>
    </row>
    <row r="46" spans="2:50">
      <c r="B46" s="99" t="s">
        <v>274</v>
      </c>
      <c r="C46" s="99" t="s">
        <v>92</v>
      </c>
      <c r="D46" s="101"/>
      <c r="E46" s="101"/>
      <c r="F46" s="101"/>
      <c r="G46" s="99" t="s">
        <v>93</v>
      </c>
      <c r="H46" s="101"/>
      <c r="I46" s="101"/>
      <c r="J46" s="101"/>
      <c r="K46" s="99" t="s">
        <v>94</v>
      </c>
      <c r="L46" s="101"/>
      <c r="M46" s="101"/>
      <c r="N46" s="101"/>
      <c r="O46" s="99" t="s">
        <v>95</v>
      </c>
      <c r="P46" s="101"/>
      <c r="Q46" s="101"/>
      <c r="R46" s="101"/>
      <c r="S46" s="99" t="s">
        <v>96</v>
      </c>
      <c r="T46" s="101"/>
      <c r="U46" s="101"/>
      <c r="V46" s="101"/>
      <c r="W46" s="99" t="s">
        <v>97</v>
      </c>
      <c r="X46" s="101"/>
      <c r="Y46" s="101"/>
      <c r="Z46" s="101"/>
      <c r="AA46" s="99" t="s">
        <v>98</v>
      </c>
      <c r="AB46" s="101"/>
      <c r="AC46" s="101"/>
      <c r="AD46" s="101"/>
      <c r="AE46" s="99" t="s">
        <v>99</v>
      </c>
      <c r="AF46" s="101"/>
      <c r="AG46" s="101"/>
      <c r="AH46" s="101"/>
      <c r="AI46" s="99" t="s">
        <v>100</v>
      </c>
      <c r="AJ46" s="101"/>
      <c r="AK46" s="101"/>
      <c r="AL46" s="101"/>
      <c r="AM46" s="99" t="s">
        <v>101</v>
      </c>
      <c r="AN46" s="101"/>
      <c r="AO46" s="101"/>
      <c r="AP46" s="101"/>
      <c r="AQ46" s="99" t="s">
        <v>102</v>
      </c>
      <c r="AR46" s="101"/>
      <c r="AS46" s="101"/>
      <c r="AT46" s="101"/>
      <c r="AU46" s="99" t="s">
        <v>103</v>
      </c>
      <c r="AV46" s="101"/>
      <c r="AW46" s="101"/>
    </row>
    <row r="47" spans="2:50">
      <c r="B47" s="99" t="s">
        <v>326</v>
      </c>
      <c r="C47" s="99">
        <v>1</v>
      </c>
      <c r="D47" s="99">
        <v>2</v>
      </c>
      <c r="E47" s="99">
        <v>3</v>
      </c>
      <c r="F47" s="99">
        <v>4</v>
      </c>
      <c r="G47" s="99">
        <v>1</v>
      </c>
      <c r="H47" s="99">
        <v>2</v>
      </c>
      <c r="I47" s="99">
        <v>3</v>
      </c>
      <c r="J47" s="99">
        <v>4</v>
      </c>
      <c r="K47" s="99">
        <v>1</v>
      </c>
      <c r="L47" s="99">
        <v>2</v>
      </c>
      <c r="M47" s="99">
        <v>3</v>
      </c>
      <c r="N47" s="99">
        <v>4</v>
      </c>
      <c r="O47" s="99">
        <v>1</v>
      </c>
      <c r="P47" s="99">
        <v>2</v>
      </c>
      <c r="Q47" s="99">
        <v>3</v>
      </c>
      <c r="R47" s="99">
        <v>4</v>
      </c>
      <c r="S47" s="99">
        <v>1</v>
      </c>
      <c r="T47" s="99">
        <v>2</v>
      </c>
      <c r="U47" s="99">
        <v>3</v>
      </c>
      <c r="V47" s="99">
        <v>4</v>
      </c>
      <c r="W47" s="99">
        <v>1</v>
      </c>
      <c r="X47" s="99">
        <v>2</v>
      </c>
      <c r="Y47" s="99">
        <v>3</v>
      </c>
      <c r="Z47" s="99">
        <v>4</v>
      </c>
      <c r="AA47" s="99">
        <v>1</v>
      </c>
      <c r="AB47" s="99">
        <v>2</v>
      </c>
      <c r="AC47" s="99">
        <v>3</v>
      </c>
      <c r="AD47" s="99">
        <v>4</v>
      </c>
      <c r="AE47" s="99">
        <v>1</v>
      </c>
      <c r="AF47" s="99">
        <v>2</v>
      </c>
      <c r="AG47" s="99">
        <v>3</v>
      </c>
      <c r="AH47" s="99">
        <v>4</v>
      </c>
      <c r="AI47" s="99">
        <v>1</v>
      </c>
      <c r="AJ47" s="99">
        <v>2</v>
      </c>
      <c r="AK47" s="99">
        <v>3</v>
      </c>
      <c r="AL47" s="99">
        <v>4</v>
      </c>
      <c r="AM47" s="99">
        <v>1</v>
      </c>
      <c r="AN47" s="99">
        <v>2</v>
      </c>
      <c r="AO47" s="99">
        <v>3</v>
      </c>
      <c r="AP47" s="99">
        <v>4</v>
      </c>
      <c r="AQ47" s="99">
        <v>1</v>
      </c>
      <c r="AR47" s="99">
        <v>2</v>
      </c>
      <c r="AS47" s="99">
        <v>3</v>
      </c>
      <c r="AT47" s="99">
        <v>4</v>
      </c>
      <c r="AU47" s="99">
        <v>1</v>
      </c>
      <c r="AV47" s="99">
        <v>2</v>
      </c>
      <c r="AW47" s="99">
        <v>3</v>
      </c>
      <c r="AX47" s="99">
        <v>4</v>
      </c>
    </row>
    <row r="48" spans="2:50">
      <c r="B48" s="99" t="s">
        <v>104</v>
      </c>
      <c r="C48" s="100">
        <v>1533.01321260953</v>
      </c>
      <c r="D48" s="100">
        <v>1533.01321260953</v>
      </c>
      <c r="E48" s="100">
        <v>1533.01321260953</v>
      </c>
      <c r="F48" s="100">
        <v>1533.01321260953</v>
      </c>
      <c r="G48" s="100">
        <v>1533.0132126095332</v>
      </c>
      <c r="H48" s="100">
        <v>1533.0132126095332</v>
      </c>
      <c r="I48" s="100">
        <v>1533.0132126095332</v>
      </c>
      <c r="J48" s="100">
        <v>1533.0132126095332</v>
      </c>
      <c r="K48" s="100">
        <v>1533.0132126095332</v>
      </c>
      <c r="L48" s="100">
        <v>1533.0132126095332</v>
      </c>
      <c r="M48" s="100">
        <v>1533.0132126095332</v>
      </c>
      <c r="N48" s="100">
        <v>1533.0132126095332</v>
      </c>
      <c r="O48" s="100">
        <v>1533.0132126095332</v>
      </c>
      <c r="P48" s="100">
        <v>1533.0132126095332</v>
      </c>
      <c r="Q48" s="100">
        <v>1533.0132126095332</v>
      </c>
      <c r="R48" s="100">
        <v>1533.0132126095332</v>
      </c>
      <c r="S48" s="100">
        <v>1533.0132126095332</v>
      </c>
      <c r="T48" s="100">
        <v>1533.0132126095332</v>
      </c>
      <c r="U48" s="100">
        <v>1533.0132126095332</v>
      </c>
      <c r="V48" s="100">
        <v>1533.0132126095332</v>
      </c>
      <c r="W48" s="100">
        <v>1533.0132126095332</v>
      </c>
      <c r="X48" s="100">
        <v>1533.0132126095332</v>
      </c>
      <c r="Y48" s="100">
        <v>1533.0132126095332</v>
      </c>
      <c r="Z48" s="100">
        <v>1533.0132126095332</v>
      </c>
      <c r="AA48" s="100">
        <v>1533.0132126095332</v>
      </c>
      <c r="AB48" s="100">
        <v>1533.0132126095332</v>
      </c>
      <c r="AC48" s="100">
        <v>1533.0132126095332</v>
      </c>
      <c r="AD48" s="100">
        <v>1533.0132126095332</v>
      </c>
      <c r="AE48" s="100">
        <v>1533.0132126095332</v>
      </c>
      <c r="AF48" s="100">
        <v>1533.0132126095332</v>
      </c>
      <c r="AG48" s="100">
        <v>1533.0132126095332</v>
      </c>
      <c r="AH48" s="100">
        <v>1533.0132126095332</v>
      </c>
      <c r="AI48" s="100">
        <v>1533.0132126095332</v>
      </c>
      <c r="AJ48" s="100">
        <v>1533.0132126095332</v>
      </c>
      <c r="AK48" s="100">
        <v>1533.0132126095332</v>
      </c>
      <c r="AL48" s="100">
        <v>1533.0132126095332</v>
      </c>
      <c r="AM48" s="100">
        <v>1533.0132126095332</v>
      </c>
      <c r="AN48" s="100">
        <v>1533.0132126095332</v>
      </c>
      <c r="AO48" s="100">
        <v>1533.0132126095332</v>
      </c>
      <c r="AP48" s="100">
        <v>1533.0132126095332</v>
      </c>
      <c r="AQ48" s="100">
        <v>1533.0132126095332</v>
      </c>
      <c r="AR48" s="100">
        <v>1533.0132126095332</v>
      </c>
      <c r="AS48" s="100">
        <v>1533.0132126095332</v>
      </c>
      <c r="AT48" s="100">
        <v>1533.0132126095332</v>
      </c>
      <c r="AU48" s="100">
        <v>1533.0132126095332</v>
      </c>
      <c r="AV48" s="100">
        <v>1533.0132126095332</v>
      </c>
      <c r="AW48" s="100">
        <v>1533.0132126095332</v>
      </c>
      <c r="AX48" s="100">
        <v>1533.0132126095332</v>
      </c>
    </row>
    <row r="49" spans="2:51">
      <c r="B49" s="99" t="s">
        <v>105</v>
      </c>
      <c r="C49" s="100">
        <v>1773.4978209017493</v>
      </c>
      <c r="D49" s="100">
        <v>1773.4978209017493</v>
      </c>
      <c r="E49" s="100">
        <v>1773.4978209017493</v>
      </c>
      <c r="F49" s="100">
        <v>1773.4978209017493</v>
      </c>
      <c r="G49" s="100">
        <v>1773.4978209017493</v>
      </c>
      <c r="H49" s="100">
        <v>1773.4978209017493</v>
      </c>
      <c r="I49" s="100">
        <v>1773.4978209017493</v>
      </c>
      <c r="J49" s="100">
        <v>1773.4978209017493</v>
      </c>
      <c r="K49" s="100">
        <v>1773.4978209017493</v>
      </c>
      <c r="L49" s="100">
        <v>1773.4978209017493</v>
      </c>
      <c r="M49" s="100">
        <v>1773.4978209017493</v>
      </c>
      <c r="N49" s="100">
        <v>1773.4978209017493</v>
      </c>
      <c r="O49" s="100">
        <v>1773.4978209017493</v>
      </c>
      <c r="P49" s="100">
        <v>1773.4978209017493</v>
      </c>
      <c r="Q49" s="100">
        <v>1549.2457153526968</v>
      </c>
      <c r="R49" s="100">
        <v>1773.4978209017493</v>
      </c>
      <c r="S49" s="100">
        <v>1773.4978209017493</v>
      </c>
      <c r="T49" s="100">
        <v>1773.4978209017493</v>
      </c>
      <c r="U49" s="100">
        <v>1773.4978209017493</v>
      </c>
      <c r="V49" s="100">
        <v>1773.4978209017493</v>
      </c>
      <c r="W49" s="100">
        <v>1773.4978209017493</v>
      </c>
      <c r="X49" s="100">
        <v>1773.4978209017493</v>
      </c>
      <c r="Y49" s="100">
        <v>1773.4978209017493</v>
      </c>
      <c r="Z49" s="100">
        <v>1773.4978209017493</v>
      </c>
      <c r="AA49" s="100">
        <v>1773.4978209017493</v>
      </c>
      <c r="AB49" s="100">
        <v>1773.4978209017493</v>
      </c>
      <c r="AC49" s="100">
        <v>1773.4978209017493</v>
      </c>
      <c r="AD49" s="100">
        <v>1773.4978209017493</v>
      </c>
      <c r="AE49" s="100">
        <v>1773.4978209017493</v>
      </c>
      <c r="AF49" s="100">
        <v>1773.4978209017493</v>
      </c>
      <c r="AG49" s="100">
        <v>1773.4978209017493</v>
      </c>
      <c r="AH49" s="100">
        <v>1773.4978209017493</v>
      </c>
      <c r="AI49" s="100">
        <v>1773.4978209017493</v>
      </c>
      <c r="AJ49" s="100">
        <v>1773.4978209017493</v>
      </c>
      <c r="AK49" s="100">
        <v>1773.4978209017493</v>
      </c>
      <c r="AL49" s="100">
        <v>1773.4978209017493</v>
      </c>
      <c r="AM49" s="100">
        <v>1773.4978209017493</v>
      </c>
      <c r="AN49" s="100">
        <v>1773.4978209017493</v>
      </c>
      <c r="AO49" s="100">
        <v>1773.4978209017493</v>
      </c>
      <c r="AP49" s="100">
        <v>1773.4978209017493</v>
      </c>
      <c r="AQ49" s="100">
        <v>1773.4978209017493</v>
      </c>
      <c r="AR49" s="100">
        <v>1773.4978209017493</v>
      </c>
      <c r="AS49" s="100">
        <v>1773.4978209017493</v>
      </c>
      <c r="AT49" s="100">
        <v>1773.4978209017493</v>
      </c>
      <c r="AU49" s="100">
        <v>1773.4978209017493</v>
      </c>
      <c r="AV49" s="100">
        <v>1773.4978209017493</v>
      </c>
      <c r="AW49" s="100">
        <v>1773.4978209017493</v>
      </c>
      <c r="AX49" s="100">
        <v>1773.4978209017493</v>
      </c>
    </row>
    <row r="50" spans="2:51">
      <c r="B50" s="99" t="s">
        <v>106</v>
      </c>
      <c r="C50" s="100">
        <v>1492.7924366725895</v>
      </c>
      <c r="D50" s="100">
        <v>1492.7924366725895</v>
      </c>
      <c r="E50" s="100">
        <v>1492.7924366725895</v>
      </c>
      <c r="F50" s="100">
        <v>1492.7924366725895</v>
      </c>
      <c r="G50" s="100">
        <v>1492.7924366725895</v>
      </c>
      <c r="H50" s="100">
        <v>1492.7924366725895</v>
      </c>
      <c r="I50" s="100">
        <v>1492.7924366725895</v>
      </c>
      <c r="J50" s="100">
        <v>1492.7924366725895</v>
      </c>
      <c r="K50" s="100">
        <v>1492.7924366725895</v>
      </c>
      <c r="L50" s="100">
        <v>1492.7924366725895</v>
      </c>
      <c r="M50" s="100">
        <v>1492.7924366725895</v>
      </c>
      <c r="N50" s="100">
        <v>1492.7924366725895</v>
      </c>
      <c r="O50" s="100">
        <v>1492.7924366725895</v>
      </c>
      <c r="P50" s="100">
        <v>1492.7924366725895</v>
      </c>
      <c r="Q50" s="100">
        <v>1492.7924366725895</v>
      </c>
      <c r="R50" s="100">
        <v>1492.7924366725895</v>
      </c>
      <c r="S50" s="100">
        <v>1492.7924366725895</v>
      </c>
      <c r="T50" s="100">
        <v>1492.7924366725895</v>
      </c>
      <c r="U50" s="100">
        <v>1492.7924366725895</v>
      </c>
      <c r="V50" s="100">
        <v>1492.7924366725895</v>
      </c>
      <c r="W50" s="100">
        <v>1492.7924366725895</v>
      </c>
      <c r="X50" s="100">
        <v>1492.7924366725895</v>
      </c>
      <c r="Y50" s="100">
        <v>1492.7924366725895</v>
      </c>
      <c r="Z50" s="100">
        <v>1492.7924366725895</v>
      </c>
      <c r="AA50" s="100">
        <v>1492.7924366725895</v>
      </c>
      <c r="AB50" s="100">
        <v>1492.7924366725895</v>
      </c>
      <c r="AC50" s="100">
        <v>1492.7924366725895</v>
      </c>
      <c r="AD50" s="100">
        <v>1492.7924366725895</v>
      </c>
      <c r="AE50" s="100">
        <v>1492.7924366725895</v>
      </c>
      <c r="AF50" s="100">
        <v>1492.7924366725895</v>
      </c>
      <c r="AG50" s="100">
        <v>1492.7924366725895</v>
      </c>
      <c r="AH50" s="100">
        <v>1492.7924366725895</v>
      </c>
      <c r="AI50" s="100">
        <v>1492.7924366725895</v>
      </c>
      <c r="AJ50" s="100">
        <v>1492.7924366725895</v>
      </c>
      <c r="AK50" s="100">
        <v>1492.7924366725895</v>
      </c>
      <c r="AL50" s="100">
        <v>1492.7924366725895</v>
      </c>
      <c r="AM50" s="100">
        <v>1492.7924366725895</v>
      </c>
      <c r="AN50" s="100">
        <v>1492.7924366725895</v>
      </c>
      <c r="AO50" s="100">
        <v>1492.7924366725895</v>
      </c>
      <c r="AP50" s="100">
        <v>1492.7924366725895</v>
      </c>
      <c r="AQ50" s="100">
        <v>1492.7924366725895</v>
      </c>
      <c r="AR50" s="100">
        <v>1492.7924366725895</v>
      </c>
      <c r="AS50" s="100">
        <v>1492.7924366725895</v>
      </c>
      <c r="AT50" s="100">
        <v>1492.7924366725895</v>
      </c>
      <c r="AU50" s="100">
        <v>1492.7924366725895</v>
      </c>
      <c r="AV50" s="100">
        <v>1492.7924366725895</v>
      </c>
      <c r="AW50" s="100">
        <v>1492.7924366725895</v>
      </c>
      <c r="AX50" s="100">
        <v>1492.7924366725895</v>
      </c>
      <c r="AY50" s="112"/>
    </row>
    <row r="51" spans="2:51">
      <c r="B51" s="99" t="s">
        <v>107</v>
      </c>
      <c r="C51" s="100">
        <v>1533.0132126095332</v>
      </c>
      <c r="D51" s="100">
        <v>1533.0132126095332</v>
      </c>
      <c r="E51" s="100">
        <v>1533.0132126095332</v>
      </c>
      <c r="F51" s="100">
        <v>1533.0132126095332</v>
      </c>
      <c r="G51" s="100">
        <v>1533.0132126095332</v>
      </c>
      <c r="H51" s="100">
        <v>1533.0132126095332</v>
      </c>
      <c r="I51" s="100">
        <v>1533.0132126095332</v>
      </c>
      <c r="J51" s="100">
        <v>1533.0132126095332</v>
      </c>
      <c r="K51" s="100">
        <v>1533.0132126095332</v>
      </c>
      <c r="L51" s="100">
        <v>1533.0132126095332</v>
      </c>
      <c r="M51" s="100">
        <v>1533.0132126095332</v>
      </c>
      <c r="N51" s="100">
        <v>1533.0132126095332</v>
      </c>
      <c r="O51" s="100">
        <v>1533.0132126095332</v>
      </c>
      <c r="P51" s="100">
        <v>1533.0132126095332</v>
      </c>
      <c r="Q51" s="100">
        <v>1533.0132126095332</v>
      </c>
      <c r="R51" s="100">
        <v>310.49899263846271</v>
      </c>
      <c r="S51" s="100">
        <v>1533.0132126095332</v>
      </c>
      <c r="T51" s="100">
        <v>1533.0132126095332</v>
      </c>
      <c r="U51" s="100">
        <v>1533.0132126095332</v>
      </c>
      <c r="V51" s="100">
        <v>1533.0132126095332</v>
      </c>
      <c r="W51" s="100">
        <v>1533.0132126095332</v>
      </c>
      <c r="X51" s="100">
        <v>1533.0132126095332</v>
      </c>
      <c r="Y51" s="100">
        <v>1533.0132126095332</v>
      </c>
      <c r="Z51" s="100">
        <v>1533.0132126095332</v>
      </c>
      <c r="AA51" s="100">
        <v>1533.0132126095332</v>
      </c>
      <c r="AB51" s="100">
        <v>1533.0132126095332</v>
      </c>
      <c r="AC51" s="100">
        <v>1533.0132126095332</v>
      </c>
      <c r="AD51" s="100">
        <v>1533.0132126095332</v>
      </c>
      <c r="AE51" s="100">
        <v>1533.0132126095332</v>
      </c>
      <c r="AF51" s="100">
        <v>1533.0132126095332</v>
      </c>
      <c r="AG51" s="100">
        <v>1533.0132126095332</v>
      </c>
      <c r="AH51" s="100">
        <v>1533.0132126095332</v>
      </c>
      <c r="AI51" s="100">
        <v>1533.0132126095332</v>
      </c>
      <c r="AJ51" s="100">
        <v>1533.0132126095332</v>
      </c>
      <c r="AK51" s="100">
        <v>1533.0132126095332</v>
      </c>
      <c r="AL51" s="100">
        <v>1533.0132126095332</v>
      </c>
      <c r="AM51" s="100">
        <v>1533.0132126095332</v>
      </c>
      <c r="AN51" s="100">
        <v>1533.0132126095332</v>
      </c>
      <c r="AO51" s="100">
        <v>1533.0132126095332</v>
      </c>
      <c r="AP51" s="100">
        <v>1533.0132126095332</v>
      </c>
      <c r="AQ51" s="100">
        <v>1533.0132126095332</v>
      </c>
      <c r="AR51" s="100">
        <v>1533.0132126095332</v>
      </c>
      <c r="AS51" s="100">
        <v>1533.0132126095332</v>
      </c>
      <c r="AT51" s="100">
        <v>1533.0132126095332</v>
      </c>
      <c r="AU51" s="100">
        <v>1533.0132126095332</v>
      </c>
      <c r="AV51" s="100">
        <v>1533.0132126095332</v>
      </c>
      <c r="AW51" s="100">
        <v>1533.0132126095332</v>
      </c>
      <c r="AX51" s="100">
        <v>1533.0132126095332</v>
      </c>
      <c r="AY51" s="111"/>
    </row>
    <row r="52" spans="2:51">
      <c r="B52" s="99" t="s">
        <v>108</v>
      </c>
      <c r="C52" s="100">
        <v>1773.4978209017493</v>
      </c>
      <c r="D52" s="100">
        <v>1773.4978209017493</v>
      </c>
      <c r="E52" s="100">
        <v>1773.4978209017493</v>
      </c>
      <c r="F52" s="100">
        <v>1773.4978209017493</v>
      </c>
      <c r="G52" s="100">
        <v>1773.4978209017493</v>
      </c>
      <c r="H52" s="100">
        <v>1773.4978209017493</v>
      </c>
      <c r="I52" s="100">
        <v>1773.4978209017493</v>
      </c>
      <c r="J52" s="100">
        <v>1773.4978209017493</v>
      </c>
      <c r="K52" s="100">
        <v>1773.4978209017493</v>
      </c>
      <c r="L52" s="100">
        <v>1773.4978209017493</v>
      </c>
      <c r="M52" s="100">
        <v>1773.4978209017493</v>
      </c>
      <c r="N52" s="100">
        <v>1773.4978209017493</v>
      </c>
      <c r="O52" s="100">
        <v>1773.4978209017493</v>
      </c>
      <c r="P52" s="100">
        <v>1773.4978209017493</v>
      </c>
      <c r="Q52" s="100">
        <v>1773.4978209017493</v>
      </c>
      <c r="R52" s="100">
        <v>1773.4978209017493</v>
      </c>
      <c r="S52" s="100">
        <v>1773.4978209017493</v>
      </c>
      <c r="T52" s="100">
        <v>1773.4978209017493</v>
      </c>
      <c r="U52" s="100">
        <v>1773.4978209017493</v>
      </c>
      <c r="V52" s="100">
        <v>1773.4978209017493</v>
      </c>
      <c r="W52" s="100">
        <v>1773.4978209017493</v>
      </c>
      <c r="X52" s="100">
        <v>1773.4978209017493</v>
      </c>
      <c r="Y52" s="100">
        <v>1773.4978209017493</v>
      </c>
      <c r="Z52" s="100">
        <v>1773.4978209017493</v>
      </c>
      <c r="AA52" s="100">
        <v>1773.4978209017493</v>
      </c>
      <c r="AB52" s="100">
        <v>1773.4978209017493</v>
      </c>
      <c r="AC52" s="100">
        <v>1773.4978209017493</v>
      </c>
      <c r="AD52" s="100">
        <v>1773.4978209017493</v>
      </c>
      <c r="AE52" s="100">
        <v>1773.4978209017493</v>
      </c>
      <c r="AF52" s="100">
        <v>1773.4978209017493</v>
      </c>
      <c r="AG52" s="100">
        <v>1773.4978209017493</v>
      </c>
      <c r="AH52" s="100">
        <v>1773.4978209017493</v>
      </c>
      <c r="AI52" s="100">
        <v>1773.4978209017493</v>
      </c>
      <c r="AJ52" s="100">
        <v>1773.4978209017493</v>
      </c>
      <c r="AK52" s="100">
        <v>1773.4978209017493</v>
      </c>
      <c r="AL52" s="100">
        <v>1773.4978209017493</v>
      </c>
      <c r="AM52" s="100">
        <v>1773.4978209017493</v>
      </c>
      <c r="AN52" s="100">
        <v>1773.4978209017493</v>
      </c>
      <c r="AO52" s="100">
        <v>1773.4978209017493</v>
      </c>
      <c r="AP52" s="100">
        <v>1773.4978209017493</v>
      </c>
      <c r="AQ52" s="100">
        <v>1773.4978209017493</v>
      </c>
      <c r="AR52" s="100">
        <v>1773.4978209017493</v>
      </c>
      <c r="AS52" s="100">
        <v>1773.4978209017493</v>
      </c>
      <c r="AT52" s="100">
        <v>1773.4978209017493</v>
      </c>
      <c r="AU52" s="100">
        <v>1773.4978209017493</v>
      </c>
      <c r="AV52" s="100">
        <v>1773.4978209017493</v>
      </c>
      <c r="AW52" s="100">
        <v>1773.4978209017493</v>
      </c>
      <c r="AX52" s="100">
        <v>1773.4978209017493</v>
      </c>
    </row>
    <row r="53" spans="2:51">
      <c r="B53" s="99" t="s">
        <v>109</v>
      </c>
      <c r="C53" s="100">
        <v>1492.7924366725895</v>
      </c>
      <c r="D53" s="100">
        <v>1492.7924366725895</v>
      </c>
      <c r="E53" s="100">
        <v>1492.7924366725895</v>
      </c>
      <c r="F53" s="100">
        <v>1492.7924366725895</v>
      </c>
      <c r="G53" s="100">
        <v>1492.7924366725895</v>
      </c>
      <c r="H53" s="100">
        <v>1492.7924366725895</v>
      </c>
      <c r="I53" s="100">
        <v>1492.7924366725895</v>
      </c>
      <c r="J53" s="100">
        <v>1492.7924366725895</v>
      </c>
      <c r="K53" s="100">
        <v>1492.7924366725895</v>
      </c>
      <c r="L53" s="100">
        <v>1492.7924366725895</v>
      </c>
      <c r="M53" s="100">
        <v>1492.7924366725895</v>
      </c>
      <c r="N53" s="100">
        <v>1492.7924366725895</v>
      </c>
      <c r="O53" s="100">
        <v>1492.7924366725895</v>
      </c>
      <c r="P53" s="100">
        <v>1492.7924366725895</v>
      </c>
      <c r="Q53" s="100">
        <v>1492.7924366725895</v>
      </c>
      <c r="R53" s="100">
        <v>1492.7924366725895</v>
      </c>
      <c r="S53" s="100">
        <v>1492.7924366725895</v>
      </c>
      <c r="T53" s="100">
        <v>1492.7924366725895</v>
      </c>
      <c r="U53" s="100">
        <v>1492.7924366725895</v>
      </c>
      <c r="V53" s="100">
        <v>1492.7924366725895</v>
      </c>
      <c r="W53" s="100">
        <v>1492.7924366725895</v>
      </c>
      <c r="X53" s="100">
        <v>1492.7924366725895</v>
      </c>
      <c r="Y53" s="100">
        <v>1492.7924366725895</v>
      </c>
      <c r="Z53" s="100">
        <v>1492.7924366725895</v>
      </c>
      <c r="AA53" s="100">
        <v>1492.7924366725895</v>
      </c>
      <c r="AB53" s="100">
        <v>1492.7924366725895</v>
      </c>
      <c r="AC53" s="100">
        <v>1492.7924366725895</v>
      </c>
      <c r="AD53" s="100">
        <v>1492.7924366725895</v>
      </c>
      <c r="AE53" s="100">
        <v>1492.7924366725895</v>
      </c>
      <c r="AF53" s="100">
        <v>1492.7924366725895</v>
      </c>
      <c r="AG53" s="100">
        <v>1492.7924366725895</v>
      </c>
      <c r="AH53" s="100">
        <v>1492.7924366725895</v>
      </c>
      <c r="AI53" s="100">
        <v>1492.7924366725895</v>
      </c>
      <c r="AJ53" s="100">
        <v>1492.7924366725895</v>
      </c>
      <c r="AK53" s="100">
        <v>1492.7924366725895</v>
      </c>
      <c r="AL53" s="100">
        <v>1492.7924366725895</v>
      </c>
      <c r="AM53" s="100">
        <v>1492.7924366725895</v>
      </c>
      <c r="AN53" s="100">
        <v>1492.7924366725895</v>
      </c>
      <c r="AO53" s="100">
        <v>1492.7924366725895</v>
      </c>
      <c r="AP53" s="100">
        <v>1492.7924366725895</v>
      </c>
      <c r="AQ53" s="100">
        <v>1492.7924366725895</v>
      </c>
      <c r="AR53" s="100">
        <v>1492.7924366725895</v>
      </c>
      <c r="AS53" s="100">
        <v>1492.7924366725895</v>
      </c>
      <c r="AT53" s="100">
        <v>1492.7924366725895</v>
      </c>
      <c r="AU53" s="100">
        <v>1492.7924366725895</v>
      </c>
      <c r="AV53" s="100">
        <v>1492.7924366725895</v>
      </c>
      <c r="AW53" s="100">
        <v>1492.7924366725895</v>
      </c>
      <c r="AX53" s="100">
        <v>1492.7924366725895</v>
      </c>
    </row>
    <row r="55" spans="2:51">
      <c r="B55" s="174" t="s">
        <v>327</v>
      </c>
      <c r="C55" s="175"/>
      <c r="D55" s="175"/>
      <c r="E55" s="175"/>
      <c r="F55" s="175"/>
      <c r="G55" s="175"/>
      <c r="H55" s="175"/>
      <c r="I55" s="175"/>
      <c r="J55" s="175"/>
      <c r="K55" s="175"/>
      <c r="L55" s="175"/>
      <c r="M55" s="175"/>
      <c r="N55" s="175"/>
      <c r="O55" s="175"/>
      <c r="P55" s="175"/>
      <c r="Q55" s="175"/>
      <c r="R55" s="175"/>
      <c r="S55" s="175"/>
      <c r="T55" s="175"/>
      <c r="U55" s="175"/>
      <c r="V55" s="175"/>
      <c r="W55" s="175"/>
      <c r="X55" s="175"/>
      <c r="Y55" s="175"/>
      <c r="Z55" s="175"/>
      <c r="AA55" s="175"/>
      <c r="AB55" s="175"/>
      <c r="AC55" s="175"/>
      <c r="AD55" s="175"/>
      <c r="AE55" s="175"/>
      <c r="AF55" s="175"/>
      <c r="AG55" s="175"/>
      <c r="AH55" s="175"/>
      <c r="AI55" s="175"/>
      <c r="AJ55" s="175"/>
      <c r="AK55" s="175"/>
      <c r="AL55" s="175"/>
      <c r="AM55" s="175"/>
      <c r="AN55" s="175"/>
      <c r="AO55" s="175"/>
      <c r="AP55" s="175"/>
      <c r="AQ55" s="175"/>
      <c r="AR55" s="175"/>
      <c r="AS55" s="175"/>
      <c r="AT55" s="175"/>
      <c r="AU55" s="175"/>
      <c r="AV55" s="175"/>
      <c r="AW55" s="175"/>
      <c r="AX55" s="175"/>
    </row>
    <row r="56" spans="2:51">
      <c r="B56" s="105" t="s">
        <v>274</v>
      </c>
      <c r="C56" s="105" t="s">
        <v>92</v>
      </c>
      <c r="D56" s="101"/>
      <c r="E56" s="101"/>
      <c r="F56" s="101"/>
      <c r="G56" s="105" t="s">
        <v>93</v>
      </c>
      <c r="H56" s="101"/>
      <c r="I56" s="101"/>
      <c r="J56" s="101"/>
      <c r="K56" s="105" t="s">
        <v>94</v>
      </c>
      <c r="L56" s="101"/>
      <c r="M56" s="101"/>
      <c r="N56" s="101"/>
      <c r="O56" s="105" t="s">
        <v>95</v>
      </c>
      <c r="P56" s="101"/>
      <c r="Q56" s="101"/>
      <c r="R56" s="101"/>
      <c r="S56" s="105" t="s">
        <v>96</v>
      </c>
      <c r="T56" s="101"/>
      <c r="U56" s="101"/>
      <c r="V56" s="101"/>
      <c r="W56" s="105" t="s">
        <v>97</v>
      </c>
      <c r="X56" s="101"/>
      <c r="Y56" s="101"/>
      <c r="Z56" s="101"/>
      <c r="AA56" s="105" t="s">
        <v>98</v>
      </c>
      <c r="AB56" s="101"/>
      <c r="AC56" s="101"/>
      <c r="AD56" s="101"/>
      <c r="AE56" s="105" t="s">
        <v>99</v>
      </c>
      <c r="AF56" s="101"/>
      <c r="AG56" s="101"/>
      <c r="AH56" s="101"/>
      <c r="AI56" s="105" t="s">
        <v>100</v>
      </c>
      <c r="AJ56" s="101"/>
      <c r="AK56" s="101"/>
      <c r="AL56" s="101"/>
      <c r="AM56" s="105" t="s">
        <v>101</v>
      </c>
      <c r="AN56" s="101"/>
      <c r="AO56" s="101"/>
      <c r="AP56" s="101"/>
      <c r="AQ56" s="105" t="s">
        <v>102</v>
      </c>
      <c r="AR56" s="101"/>
      <c r="AS56" s="101"/>
      <c r="AT56" s="101"/>
      <c r="AU56" s="105" t="s">
        <v>103</v>
      </c>
      <c r="AV56" s="101"/>
      <c r="AW56" s="101"/>
    </row>
    <row r="57" spans="2:51">
      <c r="B57" s="105" t="s">
        <v>326</v>
      </c>
      <c r="C57" s="105">
        <v>1</v>
      </c>
      <c r="D57" s="105">
        <v>2</v>
      </c>
      <c r="E57" s="105">
        <v>3</v>
      </c>
      <c r="F57" s="105">
        <v>4</v>
      </c>
      <c r="G57" s="105">
        <v>1</v>
      </c>
      <c r="H57" s="105">
        <v>2</v>
      </c>
      <c r="I57" s="105">
        <v>3</v>
      </c>
      <c r="J57" s="105">
        <v>4</v>
      </c>
      <c r="K57" s="105">
        <v>1</v>
      </c>
      <c r="L57" s="105">
        <v>2</v>
      </c>
      <c r="M57" s="105">
        <v>3</v>
      </c>
      <c r="N57" s="105">
        <v>4</v>
      </c>
      <c r="O57" s="105">
        <v>1</v>
      </c>
      <c r="P57" s="105">
        <v>2</v>
      </c>
      <c r="Q57" s="105">
        <v>3</v>
      </c>
      <c r="R57" s="105">
        <v>4</v>
      </c>
      <c r="S57" s="105">
        <v>1</v>
      </c>
      <c r="T57" s="105">
        <v>2</v>
      </c>
      <c r="U57" s="105">
        <v>3</v>
      </c>
      <c r="V57" s="105">
        <v>4</v>
      </c>
      <c r="W57" s="105">
        <v>1</v>
      </c>
      <c r="X57" s="105">
        <v>2</v>
      </c>
      <c r="Y57" s="105">
        <v>3</v>
      </c>
      <c r="Z57" s="105">
        <v>4</v>
      </c>
      <c r="AA57" s="105">
        <v>1</v>
      </c>
      <c r="AB57" s="105">
        <v>2</v>
      </c>
      <c r="AC57" s="105">
        <v>3</v>
      </c>
      <c r="AD57" s="105">
        <v>4</v>
      </c>
      <c r="AE57" s="105">
        <v>1</v>
      </c>
      <c r="AF57" s="105">
        <v>2</v>
      </c>
      <c r="AG57" s="105">
        <v>3</v>
      </c>
      <c r="AH57" s="105">
        <v>4</v>
      </c>
      <c r="AI57" s="105">
        <v>1</v>
      </c>
      <c r="AJ57" s="105">
        <v>2</v>
      </c>
      <c r="AK57" s="105">
        <v>3</v>
      </c>
      <c r="AL57" s="105">
        <v>4</v>
      </c>
      <c r="AM57" s="105">
        <v>1</v>
      </c>
      <c r="AN57" s="105">
        <v>2</v>
      </c>
      <c r="AO57" s="105">
        <v>3</v>
      </c>
      <c r="AP57" s="105">
        <v>4</v>
      </c>
      <c r="AQ57" s="105">
        <v>1</v>
      </c>
      <c r="AR57" s="105">
        <v>2</v>
      </c>
      <c r="AS57" s="105">
        <v>3</v>
      </c>
      <c r="AT57" s="105">
        <v>4</v>
      </c>
      <c r="AU57" s="105">
        <v>1</v>
      </c>
      <c r="AV57" s="105">
        <v>2</v>
      </c>
      <c r="AW57" s="105">
        <v>3</v>
      </c>
      <c r="AX57" s="105">
        <v>4</v>
      </c>
    </row>
    <row r="58" spans="2:51">
      <c r="B58" s="105" t="s">
        <v>104</v>
      </c>
      <c r="C58" s="100">
        <v>2074785.4321255749</v>
      </c>
      <c r="D58" s="100">
        <v>2074785.4321255749</v>
      </c>
      <c r="E58" s="100">
        <v>2074785.4321255749</v>
      </c>
      <c r="F58" s="100">
        <v>2074785.4321255749</v>
      </c>
      <c r="G58" s="100">
        <v>2277764.8907393049</v>
      </c>
      <c r="H58" s="100">
        <v>2277764.8907393049</v>
      </c>
      <c r="I58" s="100">
        <v>2277764.8907393049</v>
      </c>
      <c r="J58" s="100">
        <v>2277764.8907393049</v>
      </c>
      <c r="K58" s="100">
        <v>1835196.1676042269</v>
      </c>
      <c r="L58" s="100">
        <v>1835196.1676042269</v>
      </c>
      <c r="M58" s="100">
        <v>1835196.1676042269</v>
      </c>
      <c r="N58" s="100">
        <v>1835196.1676042269</v>
      </c>
      <c r="O58" s="100">
        <v>1930286.7814918461</v>
      </c>
      <c r="P58" s="100">
        <v>1930286.7814918461</v>
      </c>
      <c r="Q58" s="100">
        <v>1930286.7814918461</v>
      </c>
      <c r="R58" s="100">
        <v>1930286.7814918461</v>
      </c>
      <c r="S58" s="100">
        <v>2181113.3710195511</v>
      </c>
      <c r="T58" s="100">
        <v>2181113.3710195511</v>
      </c>
      <c r="U58" s="100">
        <v>2181113.3710195511</v>
      </c>
      <c r="V58" s="100">
        <v>2181113.3710195511</v>
      </c>
      <c r="W58" s="100">
        <v>1797555.8424554176</v>
      </c>
      <c r="X58" s="100">
        <v>1797555.8424554176</v>
      </c>
      <c r="Y58" s="100">
        <v>1797555.8424554176</v>
      </c>
      <c r="Z58" s="100">
        <v>1797555.8424554176</v>
      </c>
      <c r="AA58" s="100">
        <v>1673824.4964111829</v>
      </c>
      <c r="AB58" s="100">
        <v>1673824.4964111829</v>
      </c>
      <c r="AC58" s="100">
        <v>1673824.4964111829</v>
      </c>
      <c r="AD58" s="100">
        <v>1673824.4964111829</v>
      </c>
      <c r="AE58" s="100">
        <v>1724209.696799767</v>
      </c>
      <c r="AF58" s="100">
        <v>1724209.696799767</v>
      </c>
      <c r="AG58" s="100">
        <v>1724209.696799767</v>
      </c>
      <c r="AH58" s="100">
        <v>1724209.696799767</v>
      </c>
      <c r="AI58" s="100">
        <v>2267196.3862771997</v>
      </c>
      <c r="AJ58" s="100">
        <v>2267196.3862771997</v>
      </c>
      <c r="AK58" s="100">
        <v>2267196.3862771997</v>
      </c>
      <c r="AL58" s="100">
        <v>2267196.3862771997</v>
      </c>
      <c r="AM58" s="100">
        <v>2101325.0572338174</v>
      </c>
      <c r="AN58" s="100">
        <v>2101325.0572338174</v>
      </c>
      <c r="AO58" s="100">
        <v>2101325.0572338174</v>
      </c>
      <c r="AP58" s="100">
        <v>2101325.0572338174</v>
      </c>
      <c r="AQ58" s="100">
        <v>1676704.5332353497</v>
      </c>
      <c r="AR58" s="100">
        <v>1676704.5332353497</v>
      </c>
      <c r="AS58" s="100">
        <v>1676704.5332353497</v>
      </c>
      <c r="AT58" s="100">
        <v>1676704.5332353497</v>
      </c>
      <c r="AU58" s="100">
        <v>1891928.5788159494</v>
      </c>
      <c r="AV58" s="100">
        <v>1891928.5788159494</v>
      </c>
      <c r="AW58" s="100">
        <v>1891928.5788159494</v>
      </c>
      <c r="AX58" s="100">
        <v>1891928.5788159494</v>
      </c>
    </row>
    <row r="59" spans="2:51">
      <c r="B59" s="105" t="s">
        <v>105</v>
      </c>
      <c r="C59" s="100">
        <v>2347251.1535974331</v>
      </c>
      <c r="D59" s="100">
        <v>2347251.1535974331</v>
      </c>
      <c r="E59" s="100">
        <v>2347251.1535974331</v>
      </c>
      <c r="F59" s="100">
        <v>2347251.1535974331</v>
      </c>
      <c r="G59" s="100">
        <v>2348254.3478496568</v>
      </c>
      <c r="H59" s="100">
        <v>2348254.3478496568</v>
      </c>
      <c r="I59" s="100">
        <v>2348254.3478496568</v>
      </c>
      <c r="J59" s="100">
        <v>2348254.3478496568</v>
      </c>
      <c r="K59" s="100">
        <v>2309497.4495836259</v>
      </c>
      <c r="L59" s="100">
        <v>2309497.4495836259</v>
      </c>
      <c r="M59" s="100">
        <v>2309497.4495836259</v>
      </c>
      <c r="N59" s="100">
        <v>2309497.4495836259</v>
      </c>
      <c r="O59" s="100">
        <v>2776401.5310709379</v>
      </c>
      <c r="P59" s="100">
        <v>2776401.5310709379</v>
      </c>
      <c r="Q59" s="100">
        <v>2425336.0367385587</v>
      </c>
      <c r="R59" s="100">
        <v>2776401.5310709379</v>
      </c>
      <c r="S59" s="100">
        <v>2592520.3296590843</v>
      </c>
      <c r="T59" s="100">
        <v>2592520.3296590843</v>
      </c>
      <c r="U59" s="100">
        <v>2592520.3296590843</v>
      </c>
      <c r="V59" s="100">
        <v>2592520.3296590843</v>
      </c>
      <c r="W59" s="100">
        <v>2446353.1208153581</v>
      </c>
      <c r="X59" s="100">
        <v>2446353.1208153581</v>
      </c>
      <c r="Y59" s="100">
        <v>2446353.1208153581</v>
      </c>
      <c r="Z59" s="100">
        <v>2446353.1208153581</v>
      </c>
      <c r="AA59" s="100">
        <v>2545543.7157908352</v>
      </c>
      <c r="AB59" s="100">
        <v>2545543.7157908352</v>
      </c>
      <c r="AC59" s="100">
        <v>2545543.7157908352</v>
      </c>
      <c r="AD59" s="100">
        <v>2545543.7157908352</v>
      </c>
      <c r="AE59" s="100">
        <v>2622576.6039837822</v>
      </c>
      <c r="AF59" s="100">
        <v>2622576.6039837822</v>
      </c>
      <c r="AG59" s="100">
        <v>2622576.6039837822</v>
      </c>
      <c r="AH59" s="100">
        <v>2622576.6039837822</v>
      </c>
      <c r="AI59" s="100">
        <v>2631522.3006922957</v>
      </c>
      <c r="AJ59" s="100">
        <v>2631522.3006922957</v>
      </c>
      <c r="AK59" s="100">
        <v>2631522.3006922957</v>
      </c>
      <c r="AL59" s="100">
        <v>2631522.3006922957</v>
      </c>
      <c r="AM59" s="100">
        <v>2401229.4717647107</v>
      </c>
      <c r="AN59" s="100">
        <v>2401229.4717647107</v>
      </c>
      <c r="AO59" s="100">
        <v>2401229.4717647107</v>
      </c>
      <c r="AP59" s="100">
        <v>2401229.4717647107</v>
      </c>
      <c r="AQ59" s="100">
        <v>2325214.7580172694</v>
      </c>
      <c r="AR59" s="100">
        <v>2325214.7580172694</v>
      </c>
      <c r="AS59" s="100">
        <v>2325214.7580172694</v>
      </c>
      <c r="AT59" s="100">
        <v>2325214.7580172694</v>
      </c>
      <c r="AU59" s="100">
        <v>2278479.5025061099</v>
      </c>
      <c r="AV59" s="100">
        <v>2278479.5025061099</v>
      </c>
      <c r="AW59" s="100">
        <v>2278479.5025061099</v>
      </c>
      <c r="AX59" s="100">
        <v>2278479.5025061099</v>
      </c>
    </row>
    <row r="60" spans="2:51">
      <c r="B60" s="105" t="s">
        <v>106</v>
      </c>
      <c r="C60" s="100">
        <v>2156035.5279136878</v>
      </c>
      <c r="D60" s="100">
        <v>2156035.5279136878</v>
      </c>
      <c r="E60" s="100">
        <v>2156035.5279136878</v>
      </c>
      <c r="F60" s="100">
        <v>2156035.5279136878</v>
      </c>
      <c r="G60" s="100">
        <v>2322944.0448573297</v>
      </c>
      <c r="H60" s="100">
        <v>2322944.0448573297</v>
      </c>
      <c r="I60" s="100">
        <v>2322944.0448573297</v>
      </c>
      <c r="J60" s="100">
        <v>2322944.0448573297</v>
      </c>
      <c r="K60" s="100">
        <v>2335285.6994426111</v>
      </c>
      <c r="L60" s="100">
        <v>2335285.6994426111</v>
      </c>
      <c r="M60" s="100">
        <v>2335285.6994426111</v>
      </c>
      <c r="N60" s="100">
        <v>2335285.6994426111</v>
      </c>
      <c r="O60" s="100">
        <v>2321187.8552382211</v>
      </c>
      <c r="P60" s="100">
        <v>2321187.8552382211</v>
      </c>
      <c r="Q60" s="100">
        <v>2321187.8552382211</v>
      </c>
      <c r="R60" s="100">
        <v>2321187.8552382211</v>
      </c>
      <c r="S60" s="100">
        <v>2247846.562455154</v>
      </c>
      <c r="T60" s="100">
        <v>2247846.562455154</v>
      </c>
      <c r="U60" s="100">
        <v>2247846.562455154</v>
      </c>
      <c r="V60" s="100">
        <v>2247846.562455154</v>
      </c>
      <c r="W60" s="100">
        <v>2305279.3875737921</v>
      </c>
      <c r="X60" s="100">
        <v>2305279.3875737921</v>
      </c>
      <c r="Y60" s="100">
        <v>2305279.3875737921</v>
      </c>
      <c r="Z60" s="100">
        <v>2305279.3875737921</v>
      </c>
      <c r="AA60" s="100">
        <v>2307513.4387050015</v>
      </c>
      <c r="AB60" s="100">
        <v>2307513.4387050015</v>
      </c>
      <c r="AC60" s="100">
        <v>2307513.4387050015</v>
      </c>
      <c r="AD60" s="100">
        <v>2307513.4387050015</v>
      </c>
      <c r="AE60" s="100">
        <v>2209405.9876313</v>
      </c>
      <c r="AF60" s="100">
        <v>2209405.9876313</v>
      </c>
      <c r="AG60" s="100">
        <v>2209405.9876313</v>
      </c>
      <c r="AH60" s="100">
        <v>2209405.9876313</v>
      </c>
      <c r="AI60" s="100">
        <v>2245863.8631310295</v>
      </c>
      <c r="AJ60" s="100">
        <v>2245863.8631310295</v>
      </c>
      <c r="AK60" s="100">
        <v>2245863.8631310295</v>
      </c>
      <c r="AL60" s="100">
        <v>2245863.8631310295</v>
      </c>
      <c r="AM60" s="100">
        <v>2248124.2826528451</v>
      </c>
      <c r="AN60" s="100">
        <v>2248124.2826528451</v>
      </c>
      <c r="AO60" s="100">
        <v>2248124.2826528451</v>
      </c>
      <c r="AP60" s="100">
        <v>2248124.2826528451</v>
      </c>
      <c r="AQ60" s="100">
        <v>2273613.0997380712</v>
      </c>
      <c r="AR60" s="100">
        <v>2273613.0997380712</v>
      </c>
      <c r="AS60" s="100">
        <v>2273613.0997380712</v>
      </c>
      <c r="AT60" s="100">
        <v>2273613.0997380712</v>
      </c>
      <c r="AU60" s="100">
        <v>2306866.8577978062</v>
      </c>
      <c r="AV60" s="100">
        <v>2306866.8577978062</v>
      </c>
      <c r="AW60" s="100">
        <v>2306866.8577978062</v>
      </c>
      <c r="AX60" s="100">
        <v>2306866.8577978062</v>
      </c>
    </row>
    <row r="61" spans="2:51">
      <c r="B61" s="105" t="s">
        <v>107</v>
      </c>
      <c r="C61" s="100">
        <v>2305280.1811079872</v>
      </c>
      <c r="D61" s="100">
        <v>2305280.1811079872</v>
      </c>
      <c r="E61" s="100">
        <v>2305280.1811079872</v>
      </c>
      <c r="F61" s="100">
        <v>2305280.1811079872</v>
      </c>
      <c r="G61" s="100">
        <v>2151197.8290889161</v>
      </c>
      <c r="H61" s="100">
        <v>2151197.8290889161</v>
      </c>
      <c r="I61" s="100">
        <v>2151197.8290889161</v>
      </c>
      <c r="J61" s="100">
        <v>2151197.8290889161</v>
      </c>
      <c r="K61" s="100">
        <v>2188850.3050587368</v>
      </c>
      <c r="L61" s="100">
        <v>2188850.3050587368</v>
      </c>
      <c r="M61" s="100">
        <v>2188850.3050587368</v>
      </c>
      <c r="N61" s="100">
        <v>2188850.3050587368</v>
      </c>
      <c r="O61" s="100">
        <v>2444823.0987284207</v>
      </c>
      <c r="P61" s="100">
        <v>2444823.0987284207</v>
      </c>
      <c r="Q61" s="100">
        <v>2444823.0987284207</v>
      </c>
      <c r="R61" s="100">
        <v>495178.45188185619</v>
      </c>
      <c r="S61" s="100">
        <v>2273713.5819313903</v>
      </c>
      <c r="T61" s="100">
        <v>2273713.5819313903</v>
      </c>
      <c r="U61" s="100">
        <v>2273713.5819313903</v>
      </c>
      <c r="V61" s="100">
        <v>2273713.5819313903</v>
      </c>
      <c r="W61" s="100">
        <v>2113935.6103717424</v>
      </c>
      <c r="X61" s="100">
        <v>2113935.6103717424</v>
      </c>
      <c r="Y61" s="100">
        <v>2113935.6103717424</v>
      </c>
      <c r="Z61" s="100">
        <v>2113935.6103717424</v>
      </c>
      <c r="AA61" s="100">
        <v>2149045.4639677494</v>
      </c>
      <c r="AB61" s="100">
        <v>2149045.4639677494</v>
      </c>
      <c r="AC61" s="100">
        <v>2149045.4639677494</v>
      </c>
      <c r="AD61" s="100">
        <v>2149045.4639677494</v>
      </c>
      <c r="AE61" s="100">
        <v>2168088.4201324563</v>
      </c>
      <c r="AF61" s="100">
        <v>2168088.4201324563</v>
      </c>
      <c r="AG61" s="100">
        <v>2168088.4201324563</v>
      </c>
      <c r="AH61" s="100">
        <v>2168088.4201324563</v>
      </c>
      <c r="AI61" s="100">
        <v>2235386.3590015834</v>
      </c>
      <c r="AJ61" s="100">
        <v>2235386.3590015834</v>
      </c>
      <c r="AK61" s="100">
        <v>2235386.3590015834</v>
      </c>
      <c r="AL61" s="100">
        <v>2235386.3590015834</v>
      </c>
      <c r="AM61" s="100">
        <v>2208141.1306845546</v>
      </c>
      <c r="AN61" s="100">
        <v>2208141.1306845546</v>
      </c>
      <c r="AO61" s="100">
        <v>2208141.1306845546</v>
      </c>
      <c r="AP61" s="100">
        <v>2208141.1306845546</v>
      </c>
      <c r="AQ61" s="100">
        <v>2180459.2159773712</v>
      </c>
      <c r="AR61" s="100">
        <v>2180459.2159773712</v>
      </c>
      <c r="AS61" s="100">
        <v>2180459.2159773712</v>
      </c>
      <c r="AT61" s="100">
        <v>2180459.2159773712</v>
      </c>
      <c r="AU61" s="100">
        <v>2318162.9426384503</v>
      </c>
      <c r="AV61" s="100">
        <v>2318162.9426384503</v>
      </c>
      <c r="AW61" s="100">
        <v>2318162.9426384503</v>
      </c>
      <c r="AX61" s="100">
        <v>2318162.9426384503</v>
      </c>
    </row>
    <row r="62" spans="2:51">
      <c r="B62" s="105" t="s">
        <v>108</v>
      </c>
      <c r="C62" s="100">
        <v>2677255.0433993842</v>
      </c>
      <c r="D62" s="100">
        <v>2677255.0433993842</v>
      </c>
      <c r="E62" s="100">
        <v>2677255.0433993842</v>
      </c>
      <c r="F62" s="100">
        <v>2677255.0433993842</v>
      </c>
      <c r="G62" s="100">
        <v>2794601.1708694762</v>
      </c>
      <c r="H62" s="100">
        <v>2794601.1708694762</v>
      </c>
      <c r="I62" s="100">
        <v>2794601.1708694762</v>
      </c>
      <c r="J62" s="100">
        <v>2794601.1708694762</v>
      </c>
      <c r="K62" s="100">
        <v>2753087.8015606552</v>
      </c>
      <c r="L62" s="100">
        <v>2753087.8015606552</v>
      </c>
      <c r="M62" s="100">
        <v>2753087.8015606552</v>
      </c>
      <c r="N62" s="100">
        <v>2753087.8015606552</v>
      </c>
      <c r="O62" s="100">
        <v>2794826.3434322793</v>
      </c>
      <c r="P62" s="100">
        <v>2794826.3434322793</v>
      </c>
      <c r="Q62" s="100">
        <v>2794826.3434322793</v>
      </c>
      <c r="R62" s="100">
        <v>2794826.3434322793</v>
      </c>
      <c r="S62" s="100">
        <v>2740145.280436995</v>
      </c>
      <c r="T62" s="100">
        <v>2740145.280436995</v>
      </c>
      <c r="U62" s="100">
        <v>2740145.280436995</v>
      </c>
      <c r="V62" s="100">
        <v>2740145.280436995</v>
      </c>
      <c r="W62" s="100">
        <v>2810640.2738723415</v>
      </c>
      <c r="X62" s="100">
        <v>2810640.2738723415</v>
      </c>
      <c r="Y62" s="100">
        <v>2810640.2738723415</v>
      </c>
      <c r="Z62" s="100">
        <v>2810640.2738723415</v>
      </c>
      <c r="AA62" s="100">
        <v>2763054.9631608785</v>
      </c>
      <c r="AB62" s="100">
        <v>2763054.9631608785</v>
      </c>
      <c r="AC62" s="100">
        <v>2763054.9631608785</v>
      </c>
      <c r="AD62" s="100">
        <v>2763054.9631608785</v>
      </c>
      <c r="AE62" s="100">
        <v>2728505.6285326467</v>
      </c>
      <c r="AF62" s="100">
        <v>2728505.6285326467</v>
      </c>
      <c r="AG62" s="100">
        <v>2728505.6285326467</v>
      </c>
      <c r="AH62" s="100">
        <v>2728505.6285326467</v>
      </c>
      <c r="AI62" s="100">
        <v>2766004.2564907977</v>
      </c>
      <c r="AJ62" s="100">
        <v>2766004.2564907977</v>
      </c>
      <c r="AK62" s="100">
        <v>2766004.2564907977</v>
      </c>
      <c r="AL62" s="100">
        <v>2766004.2564907977</v>
      </c>
      <c r="AM62" s="100">
        <v>2823591.9663823131</v>
      </c>
      <c r="AN62" s="100">
        <v>2823591.9663823131</v>
      </c>
      <c r="AO62" s="100">
        <v>2823591.9663823131</v>
      </c>
      <c r="AP62" s="100">
        <v>2823591.9663823131</v>
      </c>
      <c r="AQ62" s="100">
        <v>2821793.8567482312</v>
      </c>
      <c r="AR62" s="100">
        <v>2821793.8567482312</v>
      </c>
      <c r="AS62" s="100">
        <v>2821793.8567482312</v>
      </c>
      <c r="AT62" s="100">
        <v>2821793.8567482312</v>
      </c>
      <c r="AU62" s="100">
        <v>2892251.1524767573</v>
      </c>
      <c r="AV62" s="100">
        <v>2892251.1524767573</v>
      </c>
      <c r="AW62" s="100">
        <v>2892251.1524767573</v>
      </c>
      <c r="AX62" s="100">
        <v>2892251.1524767573</v>
      </c>
    </row>
    <row r="63" spans="2:51">
      <c r="B63" s="105" t="s">
        <v>109</v>
      </c>
      <c r="C63" s="100">
        <v>2188683.1636504298</v>
      </c>
      <c r="D63" s="100">
        <v>2188683.1636504298</v>
      </c>
      <c r="E63" s="100">
        <v>2188683.1636504298</v>
      </c>
      <c r="F63" s="100">
        <v>2188683.1636504298</v>
      </c>
      <c r="G63" s="100">
        <v>2198013.5888666064</v>
      </c>
      <c r="H63" s="100">
        <v>2198013.5888666064</v>
      </c>
      <c r="I63" s="100">
        <v>2198013.5888666064</v>
      </c>
      <c r="J63" s="100">
        <v>2198013.5888666064</v>
      </c>
      <c r="K63" s="100">
        <v>2184199.6635943539</v>
      </c>
      <c r="L63" s="100">
        <v>2184199.6635943539</v>
      </c>
      <c r="M63" s="100">
        <v>2184199.6635943539</v>
      </c>
      <c r="N63" s="100">
        <v>2184199.6635943539</v>
      </c>
      <c r="O63" s="100">
        <v>2340576.3521446846</v>
      </c>
      <c r="P63" s="100">
        <v>2340576.3521446846</v>
      </c>
      <c r="Q63" s="100">
        <v>2340576.3521446846</v>
      </c>
      <c r="R63" s="100">
        <v>2340576.3521446846</v>
      </c>
      <c r="S63" s="100">
        <v>2114353.300341988</v>
      </c>
      <c r="T63" s="100">
        <v>2114353.300341988</v>
      </c>
      <c r="U63" s="100">
        <v>2114353.300341988</v>
      </c>
      <c r="V63" s="100">
        <v>2114353.300341988</v>
      </c>
      <c r="W63" s="100">
        <v>2392130.7561633196</v>
      </c>
      <c r="X63" s="100">
        <v>2392130.7561633196</v>
      </c>
      <c r="Y63" s="100">
        <v>2392130.7561633196</v>
      </c>
      <c r="Z63" s="100">
        <v>2392130.7561633196</v>
      </c>
      <c r="AA63" s="100">
        <v>2144608.0253401357</v>
      </c>
      <c r="AB63" s="100">
        <v>2144608.0253401357</v>
      </c>
      <c r="AC63" s="100">
        <v>2144608.0253401357</v>
      </c>
      <c r="AD63" s="100">
        <v>2144608.0253401357</v>
      </c>
      <c r="AE63" s="100">
        <v>2320631.8305380791</v>
      </c>
      <c r="AF63" s="100">
        <v>2320631.8305380791</v>
      </c>
      <c r="AG63" s="100">
        <v>2320631.8305380791</v>
      </c>
      <c r="AH63" s="100">
        <v>2320631.8305380791</v>
      </c>
      <c r="AI63" s="100">
        <v>2348951.2919105659</v>
      </c>
      <c r="AJ63" s="100">
        <v>2348951.2919105659</v>
      </c>
      <c r="AK63" s="100">
        <v>2348951.2919105659</v>
      </c>
      <c r="AL63" s="100">
        <v>2348951.2919105659</v>
      </c>
      <c r="AM63" s="100">
        <v>2313007.4604786215</v>
      </c>
      <c r="AN63" s="100">
        <v>2313007.4604786215</v>
      </c>
      <c r="AO63" s="100">
        <v>2313007.4604786215</v>
      </c>
      <c r="AP63" s="100">
        <v>2313007.4604786215</v>
      </c>
      <c r="AQ63" s="100">
        <v>2339879.77304406</v>
      </c>
      <c r="AR63" s="100">
        <v>2339879.77304406</v>
      </c>
      <c r="AS63" s="100">
        <v>2339879.77304406</v>
      </c>
      <c r="AT63" s="100">
        <v>2339879.77304406</v>
      </c>
      <c r="AU63" s="100">
        <v>2304177.4522655061</v>
      </c>
      <c r="AV63" s="100">
        <v>2304177.4522655061</v>
      </c>
      <c r="AW63" s="100">
        <v>2304177.4522655061</v>
      </c>
      <c r="AX63" s="100">
        <v>2304177.4522655061</v>
      </c>
    </row>
    <row r="64" spans="2:51">
      <c r="B64" s="101"/>
    </row>
    <row r="65" spans="1:14">
      <c r="B65" s="104" t="s">
        <v>328</v>
      </c>
    </row>
    <row r="66" spans="1:14">
      <c r="B66" s="99" t="s">
        <v>329</v>
      </c>
      <c r="C66" s="99" t="s">
        <v>92</v>
      </c>
      <c r="D66" s="99" t="s">
        <v>93</v>
      </c>
      <c r="E66" s="99" t="s">
        <v>94</v>
      </c>
      <c r="F66" s="99" t="s">
        <v>95</v>
      </c>
      <c r="G66" s="99" t="s">
        <v>96</v>
      </c>
      <c r="H66" s="99" t="s">
        <v>97</v>
      </c>
      <c r="I66" s="99" t="s">
        <v>98</v>
      </c>
      <c r="J66" s="99" t="s">
        <v>99</v>
      </c>
      <c r="K66" s="99" t="s">
        <v>100</v>
      </c>
      <c r="L66" s="99" t="s">
        <v>101</v>
      </c>
      <c r="M66" s="99" t="s">
        <v>102</v>
      </c>
      <c r="N66" s="99" t="s">
        <v>103</v>
      </c>
    </row>
    <row r="67" spans="1:14">
      <c r="B67" s="99" t="s">
        <v>330</v>
      </c>
      <c r="C67" s="100">
        <v>8333.3333333333321</v>
      </c>
      <c r="D67" s="100">
        <v>8333.3333333333321</v>
      </c>
      <c r="E67" s="100">
        <v>8333.3333333333321</v>
      </c>
      <c r="F67" s="100">
        <v>8333.3333333333321</v>
      </c>
      <c r="G67" s="100">
        <v>8333.3333333333321</v>
      </c>
      <c r="H67" s="100">
        <v>8333.3333333333321</v>
      </c>
      <c r="I67" s="100">
        <v>8333.3333333333321</v>
      </c>
      <c r="J67" s="100">
        <v>8333.3333333333321</v>
      </c>
      <c r="K67" s="100">
        <v>8333.3333333333321</v>
      </c>
      <c r="L67" s="100">
        <v>8333.3333333333321</v>
      </c>
      <c r="M67" s="100">
        <v>8333.3333333333321</v>
      </c>
      <c r="N67" s="100">
        <v>8333.3333333333321</v>
      </c>
    </row>
    <row r="68" spans="1:14">
      <c r="B68" s="99" t="s">
        <v>331</v>
      </c>
      <c r="C68" s="100">
        <v>24999.999999999996</v>
      </c>
      <c r="D68" s="100">
        <v>24999.999999999996</v>
      </c>
      <c r="E68" s="100">
        <v>24999.999999999996</v>
      </c>
      <c r="F68" s="100">
        <v>24999.999999999996</v>
      </c>
      <c r="G68" s="100">
        <v>24999.999999999996</v>
      </c>
      <c r="H68" s="100">
        <v>24999.999999999996</v>
      </c>
      <c r="I68" s="100">
        <v>24999.999999999996</v>
      </c>
      <c r="J68" s="100">
        <v>24999.999999999996</v>
      </c>
      <c r="K68" s="100">
        <v>24999.999999999996</v>
      </c>
      <c r="L68" s="100">
        <v>24999.999999999996</v>
      </c>
      <c r="M68" s="100">
        <v>24999.999999999996</v>
      </c>
      <c r="N68" s="100">
        <v>24999.999999999996</v>
      </c>
    </row>
    <row r="70" spans="1:14">
      <c r="B70" s="104" t="s">
        <v>332</v>
      </c>
    </row>
    <row r="71" spans="1:14">
      <c r="A71" s="105" t="s">
        <v>121</v>
      </c>
      <c r="B71" s="105" t="s">
        <v>333</v>
      </c>
      <c r="C71" s="105" t="s">
        <v>22</v>
      </c>
      <c r="D71" s="105" t="s">
        <v>59</v>
      </c>
    </row>
    <row r="72" spans="1:14">
      <c r="A72" s="105" t="s">
        <v>104</v>
      </c>
      <c r="B72" s="105" t="s">
        <v>92</v>
      </c>
      <c r="C72" s="100">
        <v>802623.0032666832</v>
      </c>
      <c r="D72" s="100">
        <v>5661994.8313588686</v>
      </c>
    </row>
    <row r="73" spans="1:14">
      <c r="B73" s="105" t="s">
        <v>93</v>
      </c>
      <c r="C73" s="100">
        <v>802623.0032666832</v>
      </c>
      <c r="D73" s="100">
        <v>5661994.8313588686</v>
      </c>
    </row>
    <row r="74" spans="1:14">
      <c r="B74" s="105" t="s">
        <v>94</v>
      </c>
      <c r="C74" s="100">
        <v>802623.0032666832</v>
      </c>
      <c r="D74" s="100">
        <v>5661994.8313588686</v>
      </c>
    </row>
    <row r="75" spans="1:14">
      <c r="B75" s="105" t="s">
        <v>95</v>
      </c>
      <c r="C75" s="100">
        <v>802623.0032666832</v>
      </c>
      <c r="D75" s="100">
        <v>5661994.8313588686</v>
      </c>
    </row>
    <row r="76" spans="1:14">
      <c r="B76" s="105" t="s">
        <v>96</v>
      </c>
      <c r="C76" s="100">
        <v>802623.0032666832</v>
      </c>
      <c r="D76" s="100">
        <v>5661994.8313588686</v>
      </c>
    </row>
    <row r="77" spans="1:14">
      <c r="B77" s="105" t="s">
        <v>97</v>
      </c>
      <c r="C77" s="100">
        <v>802623.0032666832</v>
      </c>
      <c r="D77" s="100">
        <v>5661994.8313588686</v>
      </c>
    </row>
    <row r="78" spans="1:14">
      <c r="B78" s="105" t="s">
        <v>98</v>
      </c>
      <c r="C78" s="100">
        <v>802623.0032666832</v>
      </c>
      <c r="D78" s="100">
        <v>5661994.8313588686</v>
      </c>
    </row>
    <row r="79" spans="1:14">
      <c r="B79" s="105" t="s">
        <v>99</v>
      </c>
      <c r="C79" s="100">
        <v>802623.0032666832</v>
      </c>
      <c r="D79" s="100">
        <v>5661994.8313588686</v>
      </c>
    </row>
    <row r="80" spans="1:14">
      <c r="B80" s="105" t="s">
        <v>100</v>
      </c>
      <c r="C80" s="100">
        <v>802623.0032666832</v>
      </c>
      <c r="D80" s="100">
        <v>5661994.8313588686</v>
      </c>
    </row>
    <row r="81" spans="2:50">
      <c r="B81" s="105" t="s">
        <v>101</v>
      </c>
      <c r="C81" s="100">
        <v>802623.0032666832</v>
      </c>
      <c r="D81" s="100">
        <v>5661994.8313588686</v>
      </c>
    </row>
    <row r="82" spans="2:50">
      <c r="B82" s="105" t="s">
        <v>102</v>
      </c>
      <c r="C82" s="100">
        <v>802623.0032666832</v>
      </c>
      <c r="D82" s="100">
        <v>5661994.8313588686</v>
      </c>
    </row>
    <row r="83" spans="2:50">
      <c r="B83" s="105" t="s">
        <v>103</v>
      </c>
      <c r="C83" s="100">
        <v>802623.0032666832</v>
      </c>
      <c r="D83" s="100">
        <v>5661994.8313588686</v>
      </c>
    </row>
    <row r="85" spans="2:50">
      <c r="B85" s="103" t="s">
        <v>334</v>
      </c>
    </row>
    <row r="86" spans="2:50">
      <c r="B86" s="99" t="s">
        <v>274</v>
      </c>
      <c r="C86" s="99" t="s">
        <v>92</v>
      </c>
      <c r="D86" s="101"/>
      <c r="E86" s="101"/>
      <c r="F86" s="101"/>
      <c r="G86" s="99" t="s">
        <v>93</v>
      </c>
      <c r="H86" s="101"/>
      <c r="I86" s="101"/>
      <c r="J86" s="101"/>
      <c r="K86" s="99" t="s">
        <v>94</v>
      </c>
      <c r="L86" s="101"/>
      <c r="M86" s="101"/>
      <c r="N86" s="101"/>
      <c r="O86" s="99" t="s">
        <v>95</v>
      </c>
      <c r="P86" s="101"/>
      <c r="Q86" s="101"/>
      <c r="R86" s="101"/>
      <c r="S86" s="99" t="s">
        <v>96</v>
      </c>
      <c r="T86" s="101"/>
      <c r="U86" s="101"/>
      <c r="V86" s="101"/>
      <c r="W86" s="99" t="s">
        <v>97</v>
      </c>
      <c r="X86" s="101"/>
      <c r="Y86" s="101"/>
      <c r="Z86" s="101"/>
      <c r="AA86" s="99" t="s">
        <v>98</v>
      </c>
      <c r="AB86" s="101"/>
      <c r="AC86" s="101"/>
      <c r="AD86" s="101"/>
      <c r="AE86" s="99" t="s">
        <v>99</v>
      </c>
      <c r="AF86" s="101"/>
      <c r="AG86" s="101"/>
      <c r="AH86" s="101"/>
      <c r="AI86" s="99" t="s">
        <v>100</v>
      </c>
      <c r="AJ86" s="101"/>
      <c r="AK86" s="101"/>
      <c r="AL86" s="101"/>
      <c r="AM86" s="99" t="s">
        <v>101</v>
      </c>
      <c r="AN86" s="101"/>
      <c r="AO86" s="101"/>
      <c r="AP86" s="101"/>
      <c r="AQ86" s="99" t="s">
        <v>102</v>
      </c>
      <c r="AR86" s="101"/>
      <c r="AS86" s="101"/>
      <c r="AT86" s="101"/>
      <c r="AU86" s="99" t="s">
        <v>103</v>
      </c>
      <c r="AV86" s="101"/>
      <c r="AW86" s="101"/>
    </row>
    <row r="87" spans="2:50">
      <c r="B87" s="99" t="s">
        <v>335</v>
      </c>
      <c r="C87" s="99">
        <v>1</v>
      </c>
      <c r="D87" s="99">
        <v>2</v>
      </c>
      <c r="E87" s="99">
        <v>3</v>
      </c>
      <c r="F87" s="99">
        <v>4</v>
      </c>
      <c r="G87" s="99">
        <v>1</v>
      </c>
      <c r="H87" s="99">
        <v>2</v>
      </c>
      <c r="I87" s="99">
        <v>3</v>
      </c>
      <c r="J87" s="99">
        <v>4</v>
      </c>
      <c r="K87" s="99">
        <v>1</v>
      </c>
      <c r="L87" s="99">
        <v>2</v>
      </c>
      <c r="M87" s="99">
        <v>3</v>
      </c>
      <c r="N87" s="99">
        <v>4</v>
      </c>
      <c r="O87" s="99">
        <v>1</v>
      </c>
      <c r="P87" s="99">
        <v>2</v>
      </c>
      <c r="Q87" s="99">
        <v>3</v>
      </c>
      <c r="R87" s="99">
        <v>4</v>
      </c>
      <c r="S87" s="99">
        <v>1</v>
      </c>
      <c r="T87" s="99">
        <v>2</v>
      </c>
      <c r="U87" s="99">
        <v>3</v>
      </c>
      <c r="V87" s="99">
        <v>4</v>
      </c>
      <c r="W87" s="99">
        <v>1</v>
      </c>
      <c r="X87" s="99">
        <v>2</v>
      </c>
      <c r="Y87" s="99">
        <v>3</v>
      </c>
      <c r="Z87" s="99">
        <v>4</v>
      </c>
      <c r="AA87" s="99">
        <v>1</v>
      </c>
      <c r="AB87" s="99">
        <v>2</v>
      </c>
      <c r="AC87" s="99">
        <v>3</v>
      </c>
      <c r="AD87" s="99">
        <v>4</v>
      </c>
      <c r="AE87" s="99">
        <v>1</v>
      </c>
      <c r="AF87" s="99">
        <v>2</v>
      </c>
      <c r="AG87" s="99">
        <v>3</v>
      </c>
      <c r="AH87" s="99">
        <v>4</v>
      </c>
      <c r="AI87" s="99">
        <v>1</v>
      </c>
      <c r="AJ87" s="99">
        <v>2</v>
      </c>
      <c r="AK87" s="99">
        <v>3</v>
      </c>
      <c r="AL87" s="99">
        <v>4</v>
      </c>
      <c r="AM87" s="99">
        <v>1</v>
      </c>
      <c r="AN87" s="99">
        <v>2</v>
      </c>
      <c r="AO87" s="99">
        <v>3</v>
      </c>
      <c r="AP87" s="99">
        <v>4</v>
      </c>
      <c r="AQ87" s="99">
        <v>1</v>
      </c>
      <c r="AR87" s="99">
        <v>2</v>
      </c>
      <c r="AS87" s="99">
        <v>3</v>
      </c>
      <c r="AT87" s="99">
        <v>4</v>
      </c>
      <c r="AU87" s="99">
        <v>1</v>
      </c>
      <c r="AV87" s="99">
        <v>2</v>
      </c>
      <c r="AW87" s="99">
        <v>3</v>
      </c>
      <c r="AX87" s="99">
        <v>4</v>
      </c>
    </row>
    <row r="88" spans="2:50">
      <c r="B88" s="99" t="s">
        <v>104</v>
      </c>
      <c r="C88" s="100">
        <f>C48+$C$67/4</f>
        <v>3616.346545942863</v>
      </c>
      <c r="D88" s="100">
        <f>D48+$C$67/4</f>
        <v>3616.346545942863</v>
      </c>
      <c r="E88" s="100">
        <f>E48+$C$67/4</f>
        <v>3616.346545942863</v>
      </c>
      <c r="F88" s="100">
        <f>F48+$C$67/4</f>
        <v>3616.346545942863</v>
      </c>
      <c r="G88" s="100">
        <f>G48+$D$67/4</f>
        <v>3616.3465459428662</v>
      </c>
      <c r="H88" s="100">
        <f>H48+$D$67/4</f>
        <v>3616.3465459428662</v>
      </c>
      <c r="I88" s="100">
        <f>I48+$D$67/4</f>
        <v>3616.3465459428662</v>
      </c>
      <c r="J88" s="100">
        <f>J48+$D$67/4</f>
        <v>3616.3465459428662</v>
      </c>
      <c r="K88" s="100">
        <f>K48+$E$67/4</f>
        <v>3616.3465459428662</v>
      </c>
      <c r="L88" s="100">
        <f>L48+$E$67/4</f>
        <v>3616.3465459428662</v>
      </c>
      <c r="M88" s="100">
        <f>M48+$E$67/4</f>
        <v>3616.3465459428662</v>
      </c>
      <c r="N88" s="100">
        <f>N48+$E$67/4</f>
        <v>3616.3465459428662</v>
      </c>
      <c r="O88" s="100">
        <f>O48+$F$67/4</f>
        <v>3616.3465459428662</v>
      </c>
      <c r="P88" s="100">
        <f>P48+$F$67/4</f>
        <v>3616.3465459428662</v>
      </c>
      <c r="Q88" s="100">
        <f>Q48+$F$67/4</f>
        <v>3616.3465459428662</v>
      </c>
      <c r="R88" s="100">
        <f>R48+$F$67/4</f>
        <v>3616.3465459428662</v>
      </c>
      <c r="S88" s="100">
        <f>S48+$G$67/4</f>
        <v>3616.3465459428662</v>
      </c>
      <c r="T88" s="100">
        <f>T48+$G$67/4</f>
        <v>3616.3465459428662</v>
      </c>
      <c r="U88" s="100">
        <f>U48+$G$67/4</f>
        <v>3616.3465459428662</v>
      </c>
      <c r="V88" s="100">
        <f>V48+$G$67/4</f>
        <v>3616.3465459428662</v>
      </c>
      <c r="W88" s="100">
        <f>W48+$H$67/4</f>
        <v>3616.3465459428662</v>
      </c>
      <c r="X88" s="100">
        <f>X48+$H$67/4</f>
        <v>3616.3465459428662</v>
      </c>
      <c r="Y88" s="100">
        <f>Y48+$H$67/4</f>
        <v>3616.3465459428662</v>
      </c>
      <c r="Z88" s="100">
        <f>Z48+$H$67/4</f>
        <v>3616.3465459428662</v>
      </c>
      <c r="AA88" s="100">
        <f>AA48+$I$67/4</f>
        <v>3616.3465459428662</v>
      </c>
      <c r="AB88" s="100">
        <f>AB48+$I$67/4</f>
        <v>3616.3465459428662</v>
      </c>
      <c r="AC88" s="100">
        <f>AC48+$I$67/4</f>
        <v>3616.3465459428662</v>
      </c>
      <c r="AD88" s="100">
        <f>AD48+$I$67/4</f>
        <v>3616.3465459428662</v>
      </c>
      <c r="AE88" s="100">
        <f>AE48+$J$67/4</f>
        <v>3616.3465459428662</v>
      </c>
      <c r="AF88" s="100">
        <f>AF48+$J$67/4</f>
        <v>3616.3465459428662</v>
      </c>
      <c r="AG88" s="100">
        <f>AG48+$J$67/4</f>
        <v>3616.3465459428662</v>
      </c>
      <c r="AH88" s="100">
        <f>AH48+$J$67/4</f>
        <v>3616.3465459428662</v>
      </c>
      <c r="AI88" s="100">
        <f>AI48+$K$67/4</f>
        <v>3616.3465459428662</v>
      </c>
      <c r="AJ88" s="100">
        <f>AJ48+$K$67/4</f>
        <v>3616.3465459428662</v>
      </c>
      <c r="AK88" s="100">
        <f>AK48+$K$67/4</f>
        <v>3616.3465459428662</v>
      </c>
      <c r="AL88" s="100">
        <f>AL48+$K$67/4</f>
        <v>3616.3465459428662</v>
      </c>
      <c r="AM88" s="100">
        <f>AM48+$L$67/4</f>
        <v>3616.3465459428662</v>
      </c>
      <c r="AN88" s="100">
        <f>AN48+$L$67/4</f>
        <v>3616.3465459428662</v>
      </c>
      <c r="AO88" s="100">
        <f>AO48+$L$67/4</f>
        <v>3616.3465459428662</v>
      </c>
      <c r="AP88" s="100">
        <f>AP48+$L$67/4</f>
        <v>3616.3465459428662</v>
      </c>
      <c r="AQ88" s="100">
        <f>AQ48+$M$67/4</f>
        <v>3616.3465459428662</v>
      </c>
      <c r="AR88" s="100">
        <f>AR48+$M$67/4</f>
        <v>3616.3465459428662</v>
      </c>
      <c r="AS88" s="100">
        <f>AS48+$M$67/4</f>
        <v>3616.3465459428662</v>
      </c>
      <c r="AT88" s="100">
        <f>AT48+$M$67/4</f>
        <v>3616.3465459428662</v>
      </c>
      <c r="AU88" s="100">
        <f>AU48+$N$67/4</f>
        <v>3616.3465459428662</v>
      </c>
      <c r="AV88" s="100">
        <f>AV48+$N$67/4</f>
        <v>3616.3465459428662</v>
      </c>
      <c r="AW88" s="100">
        <f>AW48+$N$67/4</f>
        <v>3616.3465459428662</v>
      </c>
      <c r="AX88" s="100">
        <f>AX48+$N$67/4</f>
        <v>3616.3465459428662</v>
      </c>
    </row>
    <row r="89" spans="2:50">
      <c r="B89" s="99" t="s">
        <v>105</v>
      </c>
      <c r="C89" s="100">
        <f>C49</f>
        <v>1773.4978209017493</v>
      </c>
      <c r="D89" s="100">
        <f t="shared" ref="D89:AX93" si="3">D49</f>
        <v>1773.4978209017493</v>
      </c>
      <c r="E89" s="100">
        <f t="shared" si="3"/>
        <v>1773.4978209017493</v>
      </c>
      <c r="F89" s="100">
        <f t="shared" si="3"/>
        <v>1773.4978209017493</v>
      </c>
      <c r="G89" s="100">
        <f t="shared" si="3"/>
        <v>1773.4978209017493</v>
      </c>
      <c r="H89" s="100">
        <f t="shared" si="3"/>
        <v>1773.4978209017493</v>
      </c>
      <c r="I89" s="100">
        <f t="shared" si="3"/>
        <v>1773.4978209017493</v>
      </c>
      <c r="J89" s="100">
        <f t="shared" si="3"/>
        <v>1773.4978209017493</v>
      </c>
      <c r="K89" s="100">
        <f t="shared" si="3"/>
        <v>1773.4978209017493</v>
      </c>
      <c r="L89" s="100">
        <f t="shared" si="3"/>
        <v>1773.4978209017493</v>
      </c>
      <c r="M89" s="100">
        <f t="shared" si="3"/>
        <v>1773.4978209017493</v>
      </c>
      <c r="N89" s="100">
        <f t="shared" si="3"/>
        <v>1773.4978209017493</v>
      </c>
      <c r="O89" s="100">
        <f t="shared" si="3"/>
        <v>1773.4978209017493</v>
      </c>
      <c r="P89" s="100">
        <f t="shared" si="3"/>
        <v>1773.4978209017493</v>
      </c>
      <c r="Q89" s="100">
        <f t="shared" si="3"/>
        <v>1549.2457153526968</v>
      </c>
      <c r="R89" s="100">
        <f t="shared" si="3"/>
        <v>1773.4978209017493</v>
      </c>
      <c r="S89" s="100">
        <f t="shared" si="3"/>
        <v>1773.4978209017493</v>
      </c>
      <c r="T89" s="100">
        <f t="shared" si="3"/>
        <v>1773.4978209017493</v>
      </c>
      <c r="U89" s="100">
        <f t="shared" si="3"/>
        <v>1773.4978209017493</v>
      </c>
      <c r="V89" s="100">
        <f t="shared" si="3"/>
        <v>1773.4978209017493</v>
      </c>
      <c r="W89" s="100">
        <f t="shared" si="3"/>
        <v>1773.4978209017493</v>
      </c>
      <c r="X89" s="100">
        <f t="shared" si="3"/>
        <v>1773.4978209017493</v>
      </c>
      <c r="Y89" s="100">
        <f t="shared" si="3"/>
        <v>1773.4978209017493</v>
      </c>
      <c r="Z89" s="100">
        <f t="shared" si="3"/>
        <v>1773.4978209017493</v>
      </c>
      <c r="AA89" s="100">
        <f t="shared" si="3"/>
        <v>1773.4978209017493</v>
      </c>
      <c r="AB89" s="100">
        <f t="shared" si="3"/>
        <v>1773.4978209017493</v>
      </c>
      <c r="AC89" s="100">
        <f t="shared" si="3"/>
        <v>1773.4978209017493</v>
      </c>
      <c r="AD89" s="100">
        <f t="shared" si="3"/>
        <v>1773.4978209017493</v>
      </c>
      <c r="AE89" s="100">
        <f t="shared" si="3"/>
        <v>1773.4978209017493</v>
      </c>
      <c r="AF89" s="100">
        <f t="shared" si="3"/>
        <v>1773.4978209017493</v>
      </c>
      <c r="AG89" s="100">
        <f t="shared" si="3"/>
        <v>1773.4978209017493</v>
      </c>
      <c r="AH89" s="100">
        <f t="shared" si="3"/>
        <v>1773.4978209017493</v>
      </c>
      <c r="AI89" s="100">
        <f t="shared" si="3"/>
        <v>1773.4978209017493</v>
      </c>
      <c r="AJ89" s="100">
        <f t="shared" si="3"/>
        <v>1773.4978209017493</v>
      </c>
      <c r="AK89" s="100">
        <f t="shared" si="3"/>
        <v>1773.4978209017493</v>
      </c>
      <c r="AL89" s="100">
        <f t="shared" si="3"/>
        <v>1773.4978209017493</v>
      </c>
      <c r="AM89" s="100">
        <f t="shared" si="3"/>
        <v>1773.4978209017493</v>
      </c>
      <c r="AN89" s="100">
        <f t="shared" si="3"/>
        <v>1773.4978209017493</v>
      </c>
      <c r="AO89" s="100">
        <f t="shared" si="3"/>
        <v>1773.4978209017493</v>
      </c>
      <c r="AP89" s="100">
        <f t="shared" si="3"/>
        <v>1773.4978209017493</v>
      </c>
      <c r="AQ89" s="100">
        <f t="shared" si="3"/>
        <v>1773.4978209017493</v>
      </c>
      <c r="AR89" s="100">
        <f t="shared" si="3"/>
        <v>1773.4978209017493</v>
      </c>
      <c r="AS89" s="100">
        <f t="shared" si="3"/>
        <v>1773.4978209017493</v>
      </c>
      <c r="AT89" s="100">
        <f t="shared" si="3"/>
        <v>1773.4978209017493</v>
      </c>
      <c r="AU89" s="100">
        <f t="shared" si="3"/>
        <v>1773.4978209017493</v>
      </c>
      <c r="AV89" s="100">
        <f t="shared" si="3"/>
        <v>1773.4978209017493</v>
      </c>
      <c r="AW89" s="100">
        <f t="shared" si="3"/>
        <v>1773.4978209017493</v>
      </c>
      <c r="AX89" s="100">
        <f t="shared" si="3"/>
        <v>1773.4978209017493</v>
      </c>
    </row>
    <row r="90" spans="2:50">
      <c r="B90" s="99" t="s">
        <v>106</v>
      </c>
      <c r="C90" s="100">
        <f t="shared" ref="C90:R93" si="4">C50</f>
        <v>1492.7924366725895</v>
      </c>
      <c r="D90" s="100">
        <f t="shared" si="4"/>
        <v>1492.7924366725895</v>
      </c>
      <c r="E90" s="100">
        <f t="shared" si="4"/>
        <v>1492.7924366725895</v>
      </c>
      <c r="F90" s="100">
        <f t="shared" si="4"/>
        <v>1492.7924366725895</v>
      </c>
      <c r="G90" s="100">
        <f t="shared" si="4"/>
        <v>1492.7924366725895</v>
      </c>
      <c r="H90" s="100">
        <f t="shared" si="4"/>
        <v>1492.7924366725895</v>
      </c>
      <c r="I90" s="100">
        <f t="shared" si="4"/>
        <v>1492.7924366725895</v>
      </c>
      <c r="J90" s="100">
        <f t="shared" si="4"/>
        <v>1492.7924366725895</v>
      </c>
      <c r="K90" s="100">
        <f t="shared" si="4"/>
        <v>1492.7924366725895</v>
      </c>
      <c r="L90" s="100">
        <f t="shared" si="4"/>
        <v>1492.7924366725895</v>
      </c>
      <c r="M90" s="100">
        <f t="shared" si="4"/>
        <v>1492.7924366725895</v>
      </c>
      <c r="N90" s="100">
        <f t="shared" si="4"/>
        <v>1492.7924366725895</v>
      </c>
      <c r="O90" s="100">
        <f t="shared" si="4"/>
        <v>1492.7924366725895</v>
      </c>
      <c r="P90" s="100">
        <f t="shared" si="4"/>
        <v>1492.7924366725895</v>
      </c>
      <c r="Q90" s="100">
        <f t="shared" si="4"/>
        <v>1492.7924366725895</v>
      </c>
      <c r="R90" s="100">
        <f t="shared" si="4"/>
        <v>1492.7924366725895</v>
      </c>
      <c r="S90" s="100">
        <f t="shared" si="3"/>
        <v>1492.7924366725895</v>
      </c>
      <c r="T90" s="100">
        <f t="shared" si="3"/>
        <v>1492.7924366725895</v>
      </c>
      <c r="U90" s="100">
        <f t="shared" si="3"/>
        <v>1492.7924366725895</v>
      </c>
      <c r="V90" s="100">
        <f t="shared" si="3"/>
        <v>1492.7924366725895</v>
      </c>
      <c r="W90" s="100">
        <f t="shared" si="3"/>
        <v>1492.7924366725895</v>
      </c>
      <c r="X90" s="100">
        <f t="shared" si="3"/>
        <v>1492.7924366725895</v>
      </c>
      <c r="Y90" s="100">
        <f t="shared" si="3"/>
        <v>1492.7924366725895</v>
      </c>
      <c r="Z90" s="100">
        <f t="shared" si="3"/>
        <v>1492.7924366725895</v>
      </c>
      <c r="AA90" s="100">
        <f t="shared" si="3"/>
        <v>1492.7924366725895</v>
      </c>
      <c r="AB90" s="100">
        <f t="shared" si="3"/>
        <v>1492.7924366725895</v>
      </c>
      <c r="AC90" s="100">
        <f t="shared" si="3"/>
        <v>1492.7924366725895</v>
      </c>
      <c r="AD90" s="100">
        <f t="shared" si="3"/>
        <v>1492.7924366725895</v>
      </c>
      <c r="AE90" s="100">
        <f t="shared" si="3"/>
        <v>1492.7924366725895</v>
      </c>
      <c r="AF90" s="100">
        <f t="shared" si="3"/>
        <v>1492.7924366725895</v>
      </c>
      <c r="AG90" s="100">
        <f t="shared" si="3"/>
        <v>1492.7924366725895</v>
      </c>
      <c r="AH90" s="100">
        <f t="shared" si="3"/>
        <v>1492.7924366725895</v>
      </c>
      <c r="AI90" s="100">
        <f t="shared" si="3"/>
        <v>1492.7924366725895</v>
      </c>
      <c r="AJ90" s="100">
        <f t="shared" si="3"/>
        <v>1492.7924366725895</v>
      </c>
      <c r="AK90" s="100">
        <f t="shared" si="3"/>
        <v>1492.7924366725895</v>
      </c>
      <c r="AL90" s="100">
        <f t="shared" si="3"/>
        <v>1492.7924366725895</v>
      </c>
      <c r="AM90" s="100">
        <f t="shared" si="3"/>
        <v>1492.7924366725895</v>
      </c>
      <c r="AN90" s="100">
        <f t="shared" si="3"/>
        <v>1492.7924366725895</v>
      </c>
      <c r="AO90" s="100">
        <f t="shared" si="3"/>
        <v>1492.7924366725895</v>
      </c>
      <c r="AP90" s="100">
        <f t="shared" si="3"/>
        <v>1492.7924366725895</v>
      </c>
      <c r="AQ90" s="100">
        <f t="shared" si="3"/>
        <v>1492.7924366725895</v>
      </c>
      <c r="AR90" s="100">
        <f t="shared" si="3"/>
        <v>1492.7924366725895</v>
      </c>
      <c r="AS90" s="100">
        <f t="shared" si="3"/>
        <v>1492.7924366725895</v>
      </c>
      <c r="AT90" s="100">
        <f t="shared" si="3"/>
        <v>1492.7924366725895</v>
      </c>
      <c r="AU90" s="100">
        <f t="shared" si="3"/>
        <v>1492.7924366725895</v>
      </c>
      <c r="AV90" s="100">
        <f t="shared" si="3"/>
        <v>1492.7924366725895</v>
      </c>
      <c r="AW90" s="100">
        <f t="shared" si="3"/>
        <v>1492.7924366725895</v>
      </c>
      <c r="AX90" s="100">
        <f t="shared" si="3"/>
        <v>1492.7924366725895</v>
      </c>
    </row>
    <row r="91" spans="2:50">
      <c r="B91" s="99" t="s">
        <v>107</v>
      </c>
      <c r="C91" s="100">
        <f t="shared" si="4"/>
        <v>1533.0132126095332</v>
      </c>
      <c r="D91" s="100">
        <f t="shared" si="3"/>
        <v>1533.0132126095332</v>
      </c>
      <c r="E91" s="100">
        <f t="shared" si="3"/>
        <v>1533.0132126095332</v>
      </c>
      <c r="F91" s="100">
        <f t="shared" si="3"/>
        <v>1533.0132126095332</v>
      </c>
      <c r="G91" s="100">
        <f t="shared" si="3"/>
        <v>1533.0132126095332</v>
      </c>
      <c r="H91" s="100">
        <f t="shared" si="3"/>
        <v>1533.0132126095332</v>
      </c>
      <c r="I91" s="100">
        <f t="shared" si="3"/>
        <v>1533.0132126095332</v>
      </c>
      <c r="J91" s="100">
        <f t="shared" si="3"/>
        <v>1533.0132126095332</v>
      </c>
      <c r="K91" s="100">
        <f t="shared" si="3"/>
        <v>1533.0132126095332</v>
      </c>
      <c r="L91" s="100">
        <f t="shared" si="3"/>
        <v>1533.0132126095332</v>
      </c>
      <c r="M91" s="100">
        <f t="shared" si="3"/>
        <v>1533.0132126095332</v>
      </c>
      <c r="N91" s="100">
        <f t="shared" si="3"/>
        <v>1533.0132126095332</v>
      </c>
      <c r="O91" s="100">
        <f t="shared" si="3"/>
        <v>1533.0132126095332</v>
      </c>
      <c r="P91" s="100">
        <f t="shared" si="3"/>
        <v>1533.0132126095332</v>
      </c>
      <c r="Q91" s="100">
        <f t="shared" si="3"/>
        <v>1533.0132126095332</v>
      </c>
      <c r="R91" s="100">
        <f t="shared" si="3"/>
        <v>310.49899263846271</v>
      </c>
      <c r="S91" s="100">
        <f t="shared" si="3"/>
        <v>1533.0132126095332</v>
      </c>
      <c r="T91" s="100">
        <f t="shared" si="3"/>
        <v>1533.0132126095332</v>
      </c>
      <c r="U91" s="100">
        <f t="shared" si="3"/>
        <v>1533.0132126095332</v>
      </c>
      <c r="V91" s="100">
        <f t="shared" si="3"/>
        <v>1533.0132126095332</v>
      </c>
      <c r="W91" s="100">
        <f t="shared" si="3"/>
        <v>1533.0132126095332</v>
      </c>
      <c r="X91" s="100">
        <f t="shared" si="3"/>
        <v>1533.0132126095332</v>
      </c>
      <c r="Y91" s="100">
        <f t="shared" si="3"/>
        <v>1533.0132126095332</v>
      </c>
      <c r="Z91" s="100">
        <f t="shared" si="3"/>
        <v>1533.0132126095332</v>
      </c>
      <c r="AA91" s="100">
        <f t="shared" si="3"/>
        <v>1533.0132126095332</v>
      </c>
      <c r="AB91" s="100">
        <f t="shared" si="3"/>
        <v>1533.0132126095332</v>
      </c>
      <c r="AC91" s="100">
        <f t="shared" si="3"/>
        <v>1533.0132126095332</v>
      </c>
      <c r="AD91" s="100">
        <f t="shared" si="3"/>
        <v>1533.0132126095332</v>
      </c>
      <c r="AE91" s="100">
        <f t="shared" si="3"/>
        <v>1533.0132126095332</v>
      </c>
      <c r="AF91" s="100">
        <f t="shared" si="3"/>
        <v>1533.0132126095332</v>
      </c>
      <c r="AG91" s="100">
        <f t="shared" si="3"/>
        <v>1533.0132126095332</v>
      </c>
      <c r="AH91" s="100">
        <f t="shared" si="3"/>
        <v>1533.0132126095332</v>
      </c>
      <c r="AI91" s="100">
        <f t="shared" si="3"/>
        <v>1533.0132126095332</v>
      </c>
      <c r="AJ91" s="100">
        <f t="shared" si="3"/>
        <v>1533.0132126095332</v>
      </c>
      <c r="AK91" s="100">
        <f t="shared" si="3"/>
        <v>1533.0132126095332</v>
      </c>
      <c r="AL91" s="100">
        <f t="shared" si="3"/>
        <v>1533.0132126095332</v>
      </c>
      <c r="AM91" s="100">
        <f t="shared" si="3"/>
        <v>1533.0132126095332</v>
      </c>
      <c r="AN91" s="100">
        <f t="shared" si="3"/>
        <v>1533.0132126095332</v>
      </c>
      <c r="AO91" s="100">
        <f t="shared" si="3"/>
        <v>1533.0132126095332</v>
      </c>
      <c r="AP91" s="100">
        <f t="shared" si="3"/>
        <v>1533.0132126095332</v>
      </c>
      <c r="AQ91" s="100">
        <f t="shared" si="3"/>
        <v>1533.0132126095332</v>
      </c>
      <c r="AR91" s="100">
        <f t="shared" si="3"/>
        <v>1533.0132126095332</v>
      </c>
      <c r="AS91" s="100">
        <f t="shared" si="3"/>
        <v>1533.0132126095332</v>
      </c>
      <c r="AT91" s="100">
        <f t="shared" si="3"/>
        <v>1533.0132126095332</v>
      </c>
      <c r="AU91" s="100">
        <f t="shared" si="3"/>
        <v>1533.0132126095332</v>
      </c>
      <c r="AV91" s="100">
        <f t="shared" si="3"/>
        <v>1533.0132126095332</v>
      </c>
      <c r="AW91" s="100">
        <f t="shared" si="3"/>
        <v>1533.0132126095332</v>
      </c>
      <c r="AX91" s="100">
        <f t="shared" si="3"/>
        <v>1533.0132126095332</v>
      </c>
    </row>
    <row r="92" spans="2:50">
      <c r="B92" s="99" t="s">
        <v>108</v>
      </c>
      <c r="C92" s="100">
        <f t="shared" si="4"/>
        <v>1773.4978209017493</v>
      </c>
      <c r="D92" s="100">
        <f t="shared" si="4"/>
        <v>1773.4978209017493</v>
      </c>
      <c r="E92" s="100">
        <f t="shared" si="4"/>
        <v>1773.4978209017493</v>
      </c>
      <c r="F92" s="100">
        <f t="shared" si="4"/>
        <v>1773.4978209017493</v>
      </c>
      <c r="G92" s="100">
        <f t="shared" si="4"/>
        <v>1773.4978209017493</v>
      </c>
      <c r="H92" s="100">
        <f t="shared" si="4"/>
        <v>1773.4978209017493</v>
      </c>
      <c r="I92" s="100">
        <f t="shared" si="4"/>
        <v>1773.4978209017493</v>
      </c>
      <c r="J92" s="100">
        <f t="shared" si="4"/>
        <v>1773.4978209017493</v>
      </c>
      <c r="K92" s="100">
        <f t="shared" si="4"/>
        <v>1773.4978209017493</v>
      </c>
      <c r="L92" s="100">
        <f t="shared" si="4"/>
        <v>1773.4978209017493</v>
      </c>
      <c r="M92" s="100">
        <f t="shared" si="4"/>
        <v>1773.4978209017493</v>
      </c>
      <c r="N92" s="100">
        <f t="shared" si="4"/>
        <v>1773.4978209017493</v>
      </c>
      <c r="O92" s="100">
        <f t="shared" si="4"/>
        <v>1773.4978209017493</v>
      </c>
      <c r="P92" s="100">
        <f t="shared" si="4"/>
        <v>1773.4978209017493</v>
      </c>
      <c r="Q92" s="100">
        <f t="shared" si="4"/>
        <v>1773.4978209017493</v>
      </c>
      <c r="R92" s="100">
        <f t="shared" si="4"/>
        <v>1773.4978209017493</v>
      </c>
      <c r="S92" s="100">
        <f t="shared" si="3"/>
        <v>1773.4978209017493</v>
      </c>
      <c r="T92" s="100">
        <f t="shared" si="3"/>
        <v>1773.4978209017493</v>
      </c>
      <c r="U92" s="100">
        <f t="shared" si="3"/>
        <v>1773.4978209017493</v>
      </c>
      <c r="V92" s="100">
        <f t="shared" si="3"/>
        <v>1773.4978209017493</v>
      </c>
      <c r="W92" s="100">
        <f t="shared" si="3"/>
        <v>1773.4978209017493</v>
      </c>
      <c r="X92" s="100">
        <f t="shared" si="3"/>
        <v>1773.4978209017493</v>
      </c>
      <c r="Y92" s="100">
        <f t="shared" si="3"/>
        <v>1773.4978209017493</v>
      </c>
      <c r="Z92" s="100">
        <f t="shared" si="3"/>
        <v>1773.4978209017493</v>
      </c>
      <c r="AA92" s="100">
        <f t="shared" si="3"/>
        <v>1773.4978209017493</v>
      </c>
      <c r="AB92" s="100">
        <f t="shared" si="3"/>
        <v>1773.4978209017493</v>
      </c>
      <c r="AC92" s="100">
        <f t="shared" si="3"/>
        <v>1773.4978209017493</v>
      </c>
      <c r="AD92" s="100">
        <f t="shared" si="3"/>
        <v>1773.4978209017493</v>
      </c>
      <c r="AE92" s="100">
        <f t="shared" si="3"/>
        <v>1773.4978209017493</v>
      </c>
      <c r="AF92" s="100">
        <f t="shared" si="3"/>
        <v>1773.4978209017493</v>
      </c>
      <c r="AG92" s="100">
        <f t="shared" si="3"/>
        <v>1773.4978209017493</v>
      </c>
      <c r="AH92" s="100">
        <f t="shared" si="3"/>
        <v>1773.4978209017493</v>
      </c>
      <c r="AI92" s="100">
        <f t="shared" si="3"/>
        <v>1773.4978209017493</v>
      </c>
      <c r="AJ92" s="100">
        <f t="shared" si="3"/>
        <v>1773.4978209017493</v>
      </c>
      <c r="AK92" s="100">
        <f t="shared" si="3"/>
        <v>1773.4978209017493</v>
      </c>
      <c r="AL92" s="100">
        <f t="shared" si="3"/>
        <v>1773.4978209017493</v>
      </c>
      <c r="AM92" s="100">
        <f t="shared" si="3"/>
        <v>1773.4978209017493</v>
      </c>
      <c r="AN92" s="100">
        <f t="shared" si="3"/>
        <v>1773.4978209017493</v>
      </c>
      <c r="AO92" s="100">
        <f t="shared" si="3"/>
        <v>1773.4978209017493</v>
      </c>
      <c r="AP92" s="100">
        <f t="shared" si="3"/>
        <v>1773.4978209017493</v>
      </c>
      <c r="AQ92" s="100">
        <f t="shared" si="3"/>
        <v>1773.4978209017493</v>
      </c>
      <c r="AR92" s="100">
        <f t="shared" si="3"/>
        <v>1773.4978209017493</v>
      </c>
      <c r="AS92" s="100">
        <f t="shared" si="3"/>
        <v>1773.4978209017493</v>
      </c>
      <c r="AT92" s="100">
        <f t="shared" si="3"/>
        <v>1773.4978209017493</v>
      </c>
      <c r="AU92" s="100">
        <f t="shared" si="3"/>
        <v>1773.4978209017493</v>
      </c>
      <c r="AV92" s="100">
        <f t="shared" si="3"/>
        <v>1773.4978209017493</v>
      </c>
      <c r="AW92" s="100">
        <f t="shared" si="3"/>
        <v>1773.4978209017493</v>
      </c>
      <c r="AX92" s="100">
        <f t="shared" si="3"/>
        <v>1773.4978209017493</v>
      </c>
    </row>
    <row r="93" spans="2:50">
      <c r="B93" s="99" t="s">
        <v>109</v>
      </c>
      <c r="C93" s="100">
        <f t="shared" si="4"/>
        <v>1492.7924366725895</v>
      </c>
      <c r="D93" s="100">
        <f t="shared" si="4"/>
        <v>1492.7924366725895</v>
      </c>
      <c r="E93" s="100">
        <f t="shared" si="4"/>
        <v>1492.7924366725895</v>
      </c>
      <c r="F93" s="100">
        <f t="shared" si="4"/>
        <v>1492.7924366725895</v>
      </c>
      <c r="G93" s="100">
        <f t="shared" si="4"/>
        <v>1492.7924366725895</v>
      </c>
      <c r="H93" s="100">
        <f t="shared" si="4"/>
        <v>1492.7924366725895</v>
      </c>
      <c r="I93" s="100">
        <f t="shared" si="4"/>
        <v>1492.7924366725895</v>
      </c>
      <c r="J93" s="100">
        <f t="shared" si="4"/>
        <v>1492.7924366725895</v>
      </c>
      <c r="K93" s="100">
        <f t="shared" si="4"/>
        <v>1492.7924366725895</v>
      </c>
      <c r="L93" s="100">
        <f t="shared" si="4"/>
        <v>1492.7924366725895</v>
      </c>
      <c r="M93" s="100">
        <f t="shared" si="4"/>
        <v>1492.7924366725895</v>
      </c>
      <c r="N93" s="100">
        <f t="shared" si="4"/>
        <v>1492.7924366725895</v>
      </c>
      <c r="O93" s="100">
        <f t="shared" si="4"/>
        <v>1492.7924366725895</v>
      </c>
      <c r="P93" s="100">
        <f t="shared" si="4"/>
        <v>1492.7924366725895</v>
      </c>
      <c r="Q93" s="100">
        <f t="shared" si="4"/>
        <v>1492.7924366725895</v>
      </c>
      <c r="R93" s="100">
        <f t="shared" si="4"/>
        <v>1492.7924366725895</v>
      </c>
      <c r="S93" s="100">
        <f t="shared" si="3"/>
        <v>1492.7924366725895</v>
      </c>
      <c r="T93" s="100">
        <f t="shared" si="3"/>
        <v>1492.7924366725895</v>
      </c>
      <c r="U93" s="100">
        <f t="shared" si="3"/>
        <v>1492.7924366725895</v>
      </c>
      <c r="V93" s="100">
        <f t="shared" si="3"/>
        <v>1492.7924366725895</v>
      </c>
      <c r="W93" s="100">
        <f t="shared" si="3"/>
        <v>1492.7924366725895</v>
      </c>
      <c r="X93" s="100">
        <f t="shared" si="3"/>
        <v>1492.7924366725895</v>
      </c>
      <c r="Y93" s="100">
        <f t="shared" si="3"/>
        <v>1492.7924366725895</v>
      </c>
      <c r="Z93" s="100">
        <f t="shared" si="3"/>
        <v>1492.7924366725895</v>
      </c>
      <c r="AA93" s="100">
        <f t="shared" si="3"/>
        <v>1492.7924366725895</v>
      </c>
      <c r="AB93" s="100">
        <f t="shared" si="3"/>
        <v>1492.7924366725895</v>
      </c>
      <c r="AC93" s="100">
        <f t="shared" si="3"/>
        <v>1492.7924366725895</v>
      </c>
      <c r="AD93" s="100">
        <f t="shared" si="3"/>
        <v>1492.7924366725895</v>
      </c>
      <c r="AE93" s="100">
        <f t="shared" si="3"/>
        <v>1492.7924366725895</v>
      </c>
      <c r="AF93" s="100">
        <f t="shared" si="3"/>
        <v>1492.7924366725895</v>
      </c>
      <c r="AG93" s="100">
        <f t="shared" si="3"/>
        <v>1492.7924366725895</v>
      </c>
      <c r="AH93" s="100">
        <f t="shared" si="3"/>
        <v>1492.7924366725895</v>
      </c>
      <c r="AI93" s="100">
        <f t="shared" si="3"/>
        <v>1492.7924366725895</v>
      </c>
      <c r="AJ93" s="100">
        <f t="shared" si="3"/>
        <v>1492.7924366725895</v>
      </c>
      <c r="AK93" s="100">
        <f t="shared" si="3"/>
        <v>1492.7924366725895</v>
      </c>
      <c r="AL93" s="100">
        <f t="shared" si="3"/>
        <v>1492.7924366725895</v>
      </c>
      <c r="AM93" s="100">
        <f t="shared" si="3"/>
        <v>1492.7924366725895</v>
      </c>
      <c r="AN93" s="100">
        <f t="shared" si="3"/>
        <v>1492.7924366725895</v>
      </c>
      <c r="AO93" s="100">
        <f t="shared" si="3"/>
        <v>1492.7924366725895</v>
      </c>
      <c r="AP93" s="100">
        <f t="shared" si="3"/>
        <v>1492.7924366725895</v>
      </c>
      <c r="AQ93" s="100">
        <f t="shared" si="3"/>
        <v>1492.7924366725895</v>
      </c>
      <c r="AR93" s="100">
        <f t="shared" si="3"/>
        <v>1492.7924366725895</v>
      </c>
      <c r="AS93" s="100">
        <f t="shared" si="3"/>
        <v>1492.7924366725895</v>
      </c>
      <c r="AT93" s="100">
        <f t="shared" si="3"/>
        <v>1492.7924366725895</v>
      </c>
      <c r="AU93" s="100">
        <f t="shared" si="3"/>
        <v>1492.7924366725895</v>
      </c>
      <c r="AV93" s="100">
        <f t="shared" si="3"/>
        <v>1492.7924366725895</v>
      </c>
      <c r="AW93" s="100">
        <f t="shared" si="3"/>
        <v>1492.7924366725895</v>
      </c>
      <c r="AX93" s="100">
        <f t="shared" si="3"/>
        <v>1492.7924366725895</v>
      </c>
    </row>
    <row r="94" spans="2:50">
      <c r="B94" s="101"/>
    </row>
    <row r="95" spans="2:50">
      <c r="B95" s="174" t="s">
        <v>336</v>
      </c>
    </row>
    <row r="96" spans="2:50">
      <c r="B96" s="175"/>
      <c r="C96" s="105" t="s">
        <v>92</v>
      </c>
      <c r="D96" s="101"/>
      <c r="E96" s="101"/>
      <c r="F96" s="101"/>
      <c r="G96" s="105" t="s">
        <v>93</v>
      </c>
      <c r="H96" s="101"/>
      <c r="I96" s="101"/>
      <c r="J96" s="101"/>
      <c r="K96" s="105" t="s">
        <v>94</v>
      </c>
      <c r="L96" s="101"/>
      <c r="M96" s="101"/>
      <c r="N96" s="101"/>
      <c r="O96" s="105" t="s">
        <v>95</v>
      </c>
      <c r="P96" s="101"/>
      <c r="Q96" s="101"/>
      <c r="R96" s="101"/>
      <c r="S96" s="105" t="s">
        <v>96</v>
      </c>
      <c r="T96" s="101"/>
      <c r="U96" s="101"/>
      <c r="V96" s="101"/>
      <c r="W96" s="105" t="s">
        <v>97</v>
      </c>
      <c r="X96" s="101"/>
      <c r="Y96" s="101"/>
      <c r="Z96" s="101"/>
      <c r="AA96" s="105" t="s">
        <v>98</v>
      </c>
      <c r="AB96" s="101"/>
      <c r="AC96" s="101"/>
      <c r="AD96" s="101"/>
      <c r="AE96" s="105" t="s">
        <v>99</v>
      </c>
      <c r="AF96" s="101"/>
      <c r="AG96" s="101"/>
      <c r="AH96" s="101"/>
      <c r="AI96" s="105" t="s">
        <v>100</v>
      </c>
      <c r="AJ96" s="101"/>
      <c r="AK96" s="101"/>
      <c r="AL96" s="101"/>
      <c r="AM96" s="105" t="s">
        <v>101</v>
      </c>
      <c r="AN96" s="101"/>
      <c r="AO96" s="101"/>
      <c r="AP96" s="101"/>
      <c r="AQ96" s="105" t="s">
        <v>102</v>
      </c>
      <c r="AR96" s="101"/>
      <c r="AS96" s="101"/>
      <c r="AT96" s="101"/>
      <c r="AU96" s="105" t="s">
        <v>103</v>
      </c>
      <c r="AV96" s="101"/>
      <c r="AW96" s="101"/>
    </row>
    <row r="97" spans="1:50">
      <c r="A97" s="176" t="s">
        <v>121</v>
      </c>
      <c r="B97" s="176" t="s">
        <v>337</v>
      </c>
      <c r="C97" s="105">
        <v>1</v>
      </c>
      <c r="D97" s="105">
        <v>2</v>
      </c>
      <c r="E97" s="105">
        <v>3</v>
      </c>
      <c r="F97" s="105">
        <v>4</v>
      </c>
      <c r="G97" s="105">
        <v>1</v>
      </c>
      <c r="H97" s="105">
        <v>2</v>
      </c>
      <c r="I97" s="105">
        <v>3</v>
      </c>
      <c r="J97" s="105">
        <v>4</v>
      </c>
      <c r="K97" s="105">
        <v>1</v>
      </c>
      <c r="L97" s="105">
        <v>2</v>
      </c>
      <c r="M97" s="105">
        <v>3</v>
      </c>
      <c r="N97" s="105">
        <v>4</v>
      </c>
      <c r="O97" s="105">
        <v>1</v>
      </c>
      <c r="P97" s="105">
        <v>2</v>
      </c>
      <c r="Q97" s="105">
        <v>3</v>
      </c>
      <c r="R97" s="105">
        <v>4</v>
      </c>
      <c r="S97" s="105">
        <v>1</v>
      </c>
      <c r="T97" s="105">
        <v>2</v>
      </c>
      <c r="U97" s="105">
        <v>3</v>
      </c>
      <c r="V97" s="105">
        <v>4</v>
      </c>
      <c r="W97" s="105">
        <v>1</v>
      </c>
      <c r="X97" s="105">
        <v>2</v>
      </c>
      <c r="Y97" s="105">
        <v>3</v>
      </c>
      <c r="Z97" s="105">
        <v>4</v>
      </c>
      <c r="AA97" s="105">
        <v>1</v>
      </c>
      <c r="AB97" s="105">
        <v>2</v>
      </c>
      <c r="AC97" s="105">
        <v>3</v>
      </c>
      <c r="AD97" s="105">
        <v>4</v>
      </c>
      <c r="AE97" s="105">
        <v>1</v>
      </c>
      <c r="AF97" s="105">
        <v>2</v>
      </c>
      <c r="AG97" s="105">
        <v>3</v>
      </c>
      <c r="AH97" s="105">
        <v>4</v>
      </c>
      <c r="AI97" s="105">
        <v>1</v>
      </c>
      <c r="AJ97" s="105">
        <v>2</v>
      </c>
      <c r="AK97" s="105">
        <v>3</v>
      </c>
      <c r="AL97" s="105">
        <v>4</v>
      </c>
      <c r="AM97" s="105">
        <v>1</v>
      </c>
      <c r="AN97" s="105">
        <v>2</v>
      </c>
      <c r="AO97" s="105">
        <v>3</v>
      </c>
      <c r="AP97" s="105">
        <v>4</v>
      </c>
      <c r="AQ97" s="105">
        <v>1</v>
      </c>
      <c r="AR97" s="105">
        <v>2</v>
      </c>
      <c r="AS97" s="105">
        <v>3</v>
      </c>
      <c r="AT97" s="105">
        <v>4</v>
      </c>
      <c r="AU97" s="105">
        <v>1</v>
      </c>
      <c r="AV97" s="105">
        <v>2</v>
      </c>
      <c r="AW97" s="105">
        <v>3</v>
      </c>
      <c r="AX97" s="105">
        <v>4</v>
      </c>
    </row>
    <row r="98" spans="1:50">
      <c r="A98" s="105" t="s">
        <v>104</v>
      </c>
      <c r="B98" s="105" t="s">
        <v>5</v>
      </c>
      <c r="C98" s="100">
        <v>22218.926561492382</v>
      </c>
      <c r="D98" s="100">
        <v>22218.926561492382</v>
      </c>
      <c r="E98" s="100">
        <v>22218.926561492382</v>
      </c>
      <c r="F98" s="100">
        <v>22218.926561492382</v>
      </c>
      <c r="G98" s="100">
        <v>22218.926561492401</v>
      </c>
      <c r="H98" s="100">
        <v>22218.926561492401</v>
      </c>
      <c r="I98" s="100">
        <v>22218.926561492401</v>
      </c>
      <c r="J98" s="100">
        <v>22218.926561492401</v>
      </c>
      <c r="K98" s="100">
        <v>22218.926561492401</v>
      </c>
      <c r="L98" s="100">
        <v>22218.926561492401</v>
      </c>
      <c r="M98" s="100">
        <v>22218.926561492401</v>
      </c>
      <c r="N98" s="100">
        <v>22218.926561492401</v>
      </c>
      <c r="O98" s="100">
        <v>22218.926561492401</v>
      </c>
      <c r="P98" s="100">
        <v>22218.926561492401</v>
      </c>
      <c r="Q98" s="100">
        <v>22218.926561492401</v>
      </c>
      <c r="R98" s="100">
        <v>22218.926561492401</v>
      </c>
      <c r="S98" s="100">
        <v>22218.926561492401</v>
      </c>
      <c r="T98" s="100">
        <v>22218.926561492401</v>
      </c>
      <c r="U98" s="100">
        <v>22218.926561492401</v>
      </c>
      <c r="V98" s="100">
        <v>22218.926561492401</v>
      </c>
      <c r="W98" s="100">
        <v>22218.926561492401</v>
      </c>
      <c r="X98" s="100">
        <v>22218.926561492401</v>
      </c>
      <c r="Y98" s="100">
        <v>22218.926561492401</v>
      </c>
      <c r="Z98" s="100">
        <v>22218.926561492401</v>
      </c>
      <c r="AA98" s="100">
        <v>22218.926561492401</v>
      </c>
      <c r="AB98" s="100">
        <v>22218.926561492401</v>
      </c>
      <c r="AC98" s="100">
        <v>22218.926561492401</v>
      </c>
      <c r="AD98" s="100">
        <v>22218.926561492401</v>
      </c>
      <c r="AE98" s="100">
        <v>22218.926561492401</v>
      </c>
      <c r="AF98" s="100">
        <v>22218.926561492401</v>
      </c>
      <c r="AG98" s="100">
        <v>22218.926561492401</v>
      </c>
      <c r="AH98" s="100">
        <v>22218.926561492401</v>
      </c>
      <c r="AI98" s="100">
        <v>22218.926561492401</v>
      </c>
      <c r="AJ98" s="100">
        <v>22218.926561492401</v>
      </c>
      <c r="AK98" s="100">
        <v>22218.926561492401</v>
      </c>
      <c r="AL98" s="100">
        <v>22218.926561492401</v>
      </c>
      <c r="AM98" s="100">
        <v>22218.926561492401</v>
      </c>
      <c r="AN98" s="100">
        <v>22218.926561492401</v>
      </c>
      <c r="AO98" s="100">
        <v>22218.926561492401</v>
      </c>
      <c r="AP98" s="100">
        <v>22218.926561492401</v>
      </c>
      <c r="AQ98" s="100">
        <v>22218.926561492401</v>
      </c>
      <c r="AR98" s="100">
        <v>22218.926561492401</v>
      </c>
      <c r="AS98" s="100">
        <v>22218.926561492401</v>
      </c>
      <c r="AT98" s="100">
        <v>22218.926561492401</v>
      </c>
      <c r="AU98" s="100">
        <v>22218.926561492401</v>
      </c>
      <c r="AV98" s="100">
        <v>22218.926561492401</v>
      </c>
      <c r="AW98" s="100">
        <v>22218.926561492401</v>
      </c>
      <c r="AX98" s="100">
        <v>22218.926561492401</v>
      </c>
    </row>
    <row r="99" spans="1:50">
      <c r="B99" s="105" t="s">
        <v>10</v>
      </c>
      <c r="C99" s="100">
        <v>0</v>
      </c>
      <c r="D99" s="100">
        <v>0</v>
      </c>
      <c r="E99" s="100">
        <v>0</v>
      </c>
      <c r="F99" s="100">
        <v>0</v>
      </c>
      <c r="G99" s="100">
        <v>0</v>
      </c>
      <c r="H99" s="100">
        <v>0</v>
      </c>
      <c r="I99" s="100">
        <v>0</v>
      </c>
      <c r="J99" s="100">
        <v>0</v>
      </c>
      <c r="K99" s="100">
        <v>0</v>
      </c>
      <c r="L99" s="100">
        <v>0</v>
      </c>
      <c r="M99" s="100">
        <v>0</v>
      </c>
      <c r="N99" s="100">
        <v>0</v>
      </c>
      <c r="O99" s="100">
        <v>0</v>
      </c>
      <c r="P99" s="100">
        <v>0</v>
      </c>
      <c r="Q99" s="100">
        <v>0</v>
      </c>
      <c r="R99" s="100">
        <v>0</v>
      </c>
      <c r="S99" s="100">
        <v>0</v>
      </c>
      <c r="T99" s="100">
        <v>0</v>
      </c>
      <c r="U99" s="100">
        <v>0</v>
      </c>
      <c r="V99" s="100">
        <v>0</v>
      </c>
      <c r="W99" s="100">
        <v>0</v>
      </c>
      <c r="X99" s="100">
        <v>0</v>
      </c>
      <c r="Y99" s="100">
        <v>0</v>
      </c>
      <c r="Z99" s="100">
        <v>0</v>
      </c>
      <c r="AA99" s="100">
        <v>0</v>
      </c>
      <c r="AB99" s="100">
        <v>0</v>
      </c>
      <c r="AC99" s="100">
        <v>0</v>
      </c>
      <c r="AD99" s="100">
        <v>0</v>
      </c>
      <c r="AE99" s="100">
        <v>0</v>
      </c>
      <c r="AF99" s="100">
        <v>0</v>
      </c>
      <c r="AG99" s="100">
        <v>0</v>
      </c>
      <c r="AH99" s="100">
        <v>0</v>
      </c>
      <c r="AI99" s="100">
        <v>0</v>
      </c>
      <c r="AJ99" s="100">
        <v>0</v>
      </c>
      <c r="AK99" s="100">
        <v>0</v>
      </c>
      <c r="AL99" s="100">
        <v>0</v>
      </c>
      <c r="AM99" s="100">
        <v>0</v>
      </c>
      <c r="AN99" s="100">
        <v>0</v>
      </c>
      <c r="AO99" s="100">
        <v>0</v>
      </c>
      <c r="AP99" s="100">
        <v>0</v>
      </c>
      <c r="AQ99" s="100">
        <v>0</v>
      </c>
      <c r="AR99" s="100">
        <v>0</v>
      </c>
      <c r="AS99" s="100">
        <v>0</v>
      </c>
      <c r="AT99" s="100">
        <v>0</v>
      </c>
      <c r="AU99" s="100">
        <v>0</v>
      </c>
      <c r="AV99" s="100">
        <v>0</v>
      </c>
      <c r="AW99" s="100">
        <v>0</v>
      </c>
      <c r="AX99" s="100">
        <v>0</v>
      </c>
    </row>
    <row r="100" spans="1:50">
      <c r="B100" s="105" t="s">
        <v>12</v>
      </c>
      <c r="C100" s="100">
        <v>152117.64734006976</v>
      </c>
      <c r="D100" s="100">
        <v>152117.64734006976</v>
      </c>
      <c r="E100" s="100">
        <v>152117.64734006976</v>
      </c>
      <c r="F100" s="100">
        <v>152117.64734006976</v>
      </c>
      <c r="G100" s="100">
        <v>152117.6473400699</v>
      </c>
      <c r="H100" s="100">
        <v>152117.6473400699</v>
      </c>
      <c r="I100" s="100">
        <v>152117.6473400699</v>
      </c>
      <c r="J100" s="100">
        <v>152117.6473400699</v>
      </c>
      <c r="K100" s="100">
        <v>152117.6473400699</v>
      </c>
      <c r="L100" s="100">
        <v>152117.6473400699</v>
      </c>
      <c r="M100" s="100">
        <v>152117.6473400699</v>
      </c>
      <c r="N100" s="100">
        <v>152117.6473400699</v>
      </c>
      <c r="O100" s="100">
        <v>152117.6473400699</v>
      </c>
      <c r="P100" s="100">
        <v>152117.6473400699</v>
      </c>
      <c r="Q100" s="100">
        <v>152117.6473400699</v>
      </c>
      <c r="R100" s="100">
        <v>152117.6473400699</v>
      </c>
      <c r="S100" s="100">
        <v>152117.6473400699</v>
      </c>
      <c r="T100" s="100">
        <v>152117.6473400699</v>
      </c>
      <c r="U100" s="100">
        <v>152117.6473400699</v>
      </c>
      <c r="V100" s="100">
        <v>152117.6473400699</v>
      </c>
      <c r="W100" s="100">
        <v>152117.6473400699</v>
      </c>
      <c r="X100" s="100">
        <v>152117.6473400699</v>
      </c>
      <c r="Y100" s="100">
        <v>152117.6473400699</v>
      </c>
      <c r="Z100" s="100">
        <v>152117.6473400699</v>
      </c>
      <c r="AA100" s="100">
        <v>152117.6473400699</v>
      </c>
      <c r="AB100" s="100">
        <v>152117.6473400699</v>
      </c>
      <c r="AC100" s="100">
        <v>152117.6473400699</v>
      </c>
      <c r="AD100" s="100">
        <v>152117.6473400699</v>
      </c>
      <c r="AE100" s="100">
        <v>152117.6473400699</v>
      </c>
      <c r="AF100" s="100">
        <v>152117.6473400699</v>
      </c>
      <c r="AG100" s="100">
        <v>152117.6473400699</v>
      </c>
      <c r="AH100" s="100">
        <v>152117.6473400699</v>
      </c>
      <c r="AI100" s="100">
        <v>152117.6473400699</v>
      </c>
      <c r="AJ100" s="100">
        <v>152117.6473400699</v>
      </c>
      <c r="AK100" s="100">
        <v>152117.6473400699</v>
      </c>
      <c r="AL100" s="100">
        <v>152117.6473400699</v>
      </c>
      <c r="AM100" s="100">
        <v>152117.6473400699</v>
      </c>
      <c r="AN100" s="100">
        <v>152117.6473400699</v>
      </c>
      <c r="AO100" s="100">
        <v>152117.6473400699</v>
      </c>
      <c r="AP100" s="100">
        <v>152117.6473400699</v>
      </c>
      <c r="AQ100" s="100">
        <v>152117.6473400699</v>
      </c>
      <c r="AR100" s="100">
        <v>152117.6473400699</v>
      </c>
      <c r="AS100" s="100">
        <v>152117.6473400699</v>
      </c>
      <c r="AT100" s="100">
        <v>152117.6473400699</v>
      </c>
      <c r="AU100" s="100">
        <v>152117.6473400699</v>
      </c>
      <c r="AV100" s="100">
        <v>152117.6473400699</v>
      </c>
      <c r="AW100" s="100">
        <v>152117.6473400699</v>
      </c>
      <c r="AX100" s="100">
        <v>152117.6473400699</v>
      </c>
    </row>
    <row r="101" spans="1:50">
      <c r="B101" s="105" t="s">
        <v>22</v>
      </c>
      <c r="C101" s="100">
        <v>792369.46939863777</v>
      </c>
      <c r="D101" s="100">
        <v>792369.46939863777</v>
      </c>
      <c r="E101" s="100">
        <v>792369.46939863777</v>
      </c>
      <c r="F101" s="100">
        <v>792369.46939863777</v>
      </c>
      <c r="G101" s="100">
        <v>792369.46939863847</v>
      </c>
      <c r="H101" s="100">
        <v>792369.46939863847</v>
      </c>
      <c r="I101" s="100">
        <v>792369.46939863847</v>
      </c>
      <c r="J101" s="100">
        <v>792369.46939863847</v>
      </c>
      <c r="K101" s="100">
        <v>792369.46939863847</v>
      </c>
      <c r="L101" s="100">
        <v>792369.46939863847</v>
      </c>
      <c r="M101" s="100">
        <v>792369.46939863847</v>
      </c>
      <c r="N101" s="100">
        <v>792369.46939863847</v>
      </c>
      <c r="O101" s="100">
        <v>792369.46939863847</v>
      </c>
      <c r="P101" s="100">
        <v>792369.46939863847</v>
      </c>
      <c r="Q101" s="100">
        <v>792369.46939863847</v>
      </c>
      <c r="R101" s="100">
        <v>792369.46939863847</v>
      </c>
      <c r="S101" s="100">
        <v>792369.46939863847</v>
      </c>
      <c r="T101" s="100">
        <v>792369.46939863847</v>
      </c>
      <c r="U101" s="100">
        <v>792369.46939863847</v>
      </c>
      <c r="V101" s="100">
        <v>792369.46939863847</v>
      </c>
      <c r="W101" s="100">
        <v>792369.46939863847</v>
      </c>
      <c r="X101" s="100">
        <v>792369.46939863847</v>
      </c>
      <c r="Y101" s="100">
        <v>792369.46939863847</v>
      </c>
      <c r="Z101" s="100">
        <v>792369.46939863847</v>
      </c>
      <c r="AA101" s="100">
        <v>792369.46939863847</v>
      </c>
      <c r="AB101" s="100">
        <v>792369.46939863847</v>
      </c>
      <c r="AC101" s="100">
        <v>792369.46939863847</v>
      </c>
      <c r="AD101" s="100">
        <v>792369.46939863847</v>
      </c>
      <c r="AE101" s="100">
        <v>792369.46939863847</v>
      </c>
      <c r="AF101" s="100">
        <v>792369.46939863847</v>
      </c>
      <c r="AG101" s="100">
        <v>792369.46939863847</v>
      </c>
      <c r="AH101" s="100">
        <v>792369.46939863847</v>
      </c>
      <c r="AI101" s="100">
        <v>792369.46939863847</v>
      </c>
      <c r="AJ101" s="100">
        <v>792369.46939863847</v>
      </c>
      <c r="AK101" s="100">
        <v>792369.46939863847</v>
      </c>
      <c r="AL101" s="100">
        <v>792369.46939863847</v>
      </c>
      <c r="AM101" s="100">
        <v>792369.46939863847</v>
      </c>
      <c r="AN101" s="100">
        <v>792369.46939863847</v>
      </c>
      <c r="AO101" s="100">
        <v>792369.46939863847</v>
      </c>
      <c r="AP101" s="100">
        <v>792369.46939863847</v>
      </c>
      <c r="AQ101" s="100">
        <v>792369.46939863847</v>
      </c>
      <c r="AR101" s="100">
        <v>792369.46939863847</v>
      </c>
      <c r="AS101" s="100">
        <v>792369.46939863847</v>
      </c>
      <c r="AT101" s="100">
        <v>792369.46939863847</v>
      </c>
      <c r="AU101" s="100">
        <v>792369.46939863847</v>
      </c>
      <c r="AV101" s="100">
        <v>792369.46939863847</v>
      </c>
      <c r="AW101" s="100">
        <v>792369.46939863847</v>
      </c>
      <c r="AX101" s="100">
        <v>792369.46939863847</v>
      </c>
    </row>
    <row r="102" spans="1:50">
      <c r="B102" s="105" t="s">
        <v>59</v>
      </c>
      <c r="C102" s="100">
        <v>87141.333242334018</v>
      </c>
      <c r="D102" s="100">
        <v>87141.333242334018</v>
      </c>
      <c r="E102" s="100">
        <v>87141.333242334018</v>
      </c>
      <c r="F102" s="100">
        <v>87141.333242334018</v>
      </c>
      <c r="G102" s="100">
        <v>87141.333242334076</v>
      </c>
      <c r="H102" s="100">
        <v>87141.333242334076</v>
      </c>
      <c r="I102" s="100">
        <v>87141.333242334076</v>
      </c>
      <c r="J102" s="100">
        <v>87141.333242334076</v>
      </c>
      <c r="K102" s="100">
        <v>87141.333242334076</v>
      </c>
      <c r="L102" s="100">
        <v>87141.333242334076</v>
      </c>
      <c r="M102" s="100">
        <v>87141.333242334076</v>
      </c>
      <c r="N102" s="100">
        <v>87141.333242334076</v>
      </c>
      <c r="O102" s="100">
        <v>87141.333242334076</v>
      </c>
      <c r="P102" s="100">
        <v>87141.333242334076</v>
      </c>
      <c r="Q102" s="100">
        <v>87141.333242334076</v>
      </c>
      <c r="R102" s="100">
        <v>87141.333242334076</v>
      </c>
      <c r="S102" s="100">
        <v>87141.333242334076</v>
      </c>
      <c r="T102" s="100">
        <v>87141.333242334076</v>
      </c>
      <c r="U102" s="100">
        <v>87141.333242334076</v>
      </c>
      <c r="V102" s="100">
        <v>87141.333242334076</v>
      </c>
      <c r="W102" s="100">
        <v>87141.333242334076</v>
      </c>
      <c r="X102" s="100">
        <v>87141.333242334076</v>
      </c>
      <c r="Y102" s="100">
        <v>87141.333242334076</v>
      </c>
      <c r="Z102" s="100">
        <v>87141.333242334076</v>
      </c>
      <c r="AA102" s="100">
        <v>87141.333242334076</v>
      </c>
      <c r="AB102" s="100">
        <v>87141.333242334076</v>
      </c>
      <c r="AC102" s="100">
        <v>87141.333242334076</v>
      </c>
      <c r="AD102" s="100">
        <v>87141.333242334076</v>
      </c>
      <c r="AE102" s="100">
        <v>87141.333242334076</v>
      </c>
      <c r="AF102" s="100">
        <v>87141.333242334076</v>
      </c>
      <c r="AG102" s="100">
        <v>87141.333242334076</v>
      </c>
      <c r="AH102" s="100">
        <v>87141.333242334076</v>
      </c>
      <c r="AI102" s="100">
        <v>87141.333242334076</v>
      </c>
      <c r="AJ102" s="100">
        <v>87141.333242334076</v>
      </c>
      <c r="AK102" s="100">
        <v>87141.333242334076</v>
      </c>
      <c r="AL102" s="100">
        <v>87141.333242334076</v>
      </c>
      <c r="AM102" s="100">
        <v>87141.333242334076</v>
      </c>
      <c r="AN102" s="100">
        <v>87141.333242334076</v>
      </c>
      <c r="AO102" s="100">
        <v>87141.333242334076</v>
      </c>
      <c r="AP102" s="100">
        <v>87141.333242334076</v>
      </c>
      <c r="AQ102" s="100">
        <v>87141.333242334076</v>
      </c>
      <c r="AR102" s="100">
        <v>87141.333242334076</v>
      </c>
      <c r="AS102" s="100">
        <v>87141.333242334076</v>
      </c>
      <c r="AT102" s="100">
        <v>87141.333242334076</v>
      </c>
      <c r="AU102" s="100">
        <v>87141.333242334076</v>
      </c>
      <c r="AV102" s="100">
        <v>87141.333242334076</v>
      </c>
      <c r="AW102" s="100">
        <v>87141.333242334076</v>
      </c>
      <c r="AX102" s="100">
        <v>87141.333242334076</v>
      </c>
    </row>
    <row r="103" spans="1:50">
      <c r="B103" s="100" t="s">
        <v>278</v>
      </c>
      <c r="C103" s="105">
        <f>SUM(C$98:C$102)</f>
        <v>1053847.376542534</v>
      </c>
      <c r="D103" s="105">
        <f t="shared" ref="D103:AX103" si="5">SUM(D$98:D$102)</f>
        <v>1053847.376542534</v>
      </c>
      <c r="E103" s="105">
        <f t="shared" si="5"/>
        <v>1053847.376542534</v>
      </c>
      <c r="F103" s="105">
        <f t="shared" si="5"/>
        <v>1053847.376542534</v>
      </c>
      <c r="G103" s="105">
        <f t="shared" si="5"/>
        <v>1053847.3765425347</v>
      </c>
      <c r="H103" s="105">
        <f t="shared" si="5"/>
        <v>1053847.3765425347</v>
      </c>
      <c r="I103" s="105">
        <f t="shared" si="5"/>
        <v>1053847.3765425347</v>
      </c>
      <c r="J103" s="105">
        <f t="shared" si="5"/>
        <v>1053847.3765425347</v>
      </c>
      <c r="K103" s="105">
        <f t="shared" si="5"/>
        <v>1053847.3765425347</v>
      </c>
      <c r="L103" s="105">
        <f t="shared" si="5"/>
        <v>1053847.3765425347</v>
      </c>
      <c r="M103" s="105">
        <f t="shared" si="5"/>
        <v>1053847.3765425347</v>
      </c>
      <c r="N103" s="105">
        <f t="shared" si="5"/>
        <v>1053847.3765425347</v>
      </c>
      <c r="O103" s="105">
        <f t="shared" si="5"/>
        <v>1053847.3765425347</v>
      </c>
      <c r="P103" s="105">
        <f t="shared" si="5"/>
        <v>1053847.3765425347</v>
      </c>
      <c r="Q103" s="105">
        <f t="shared" si="5"/>
        <v>1053847.3765425347</v>
      </c>
      <c r="R103" s="105">
        <f t="shared" si="5"/>
        <v>1053847.3765425347</v>
      </c>
      <c r="S103" s="105">
        <f t="shared" si="5"/>
        <v>1053847.3765425347</v>
      </c>
      <c r="T103" s="105">
        <f t="shared" si="5"/>
        <v>1053847.3765425347</v>
      </c>
      <c r="U103" s="105">
        <f t="shared" si="5"/>
        <v>1053847.3765425347</v>
      </c>
      <c r="V103" s="105">
        <f t="shared" si="5"/>
        <v>1053847.3765425347</v>
      </c>
      <c r="W103" s="105">
        <f t="shared" si="5"/>
        <v>1053847.3765425347</v>
      </c>
      <c r="X103" s="105">
        <f t="shared" si="5"/>
        <v>1053847.3765425347</v>
      </c>
      <c r="Y103" s="105">
        <f t="shared" si="5"/>
        <v>1053847.3765425347</v>
      </c>
      <c r="Z103" s="105">
        <f t="shared" si="5"/>
        <v>1053847.3765425347</v>
      </c>
      <c r="AA103" s="105">
        <f t="shared" si="5"/>
        <v>1053847.3765425347</v>
      </c>
      <c r="AB103" s="105">
        <f t="shared" si="5"/>
        <v>1053847.3765425347</v>
      </c>
      <c r="AC103" s="105">
        <f t="shared" si="5"/>
        <v>1053847.3765425347</v>
      </c>
      <c r="AD103" s="105">
        <f t="shared" si="5"/>
        <v>1053847.3765425347</v>
      </c>
      <c r="AE103" s="105">
        <f t="shared" si="5"/>
        <v>1053847.3765425347</v>
      </c>
      <c r="AF103" s="105">
        <f t="shared" si="5"/>
        <v>1053847.3765425347</v>
      </c>
      <c r="AG103" s="105">
        <f t="shared" si="5"/>
        <v>1053847.3765425347</v>
      </c>
      <c r="AH103" s="105">
        <f t="shared" si="5"/>
        <v>1053847.3765425347</v>
      </c>
      <c r="AI103" s="105">
        <f t="shared" si="5"/>
        <v>1053847.3765425347</v>
      </c>
      <c r="AJ103" s="105">
        <f t="shared" si="5"/>
        <v>1053847.3765425347</v>
      </c>
      <c r="AK103" s="105">
        <f t="shared" si="5"/>
        <v>1053847.3765425347</v>
      </c>
      <c r="AL103" s="105">
        <f t="shared" si="5"/>
        <v>1053847.3765425347</v>
      </c>
      <c r="AM103" s="105">
        <f t="shared" si="5"/>
        <v>1053847.3765425347</v>
      </c>
      <c r="AN103" s="105">
        <f t="shared" si="5"/>
        <v>1053847.3765425347</v>
      </c>
      <c r="AO103" s="105">
        <f t="shared" si="5"/>
        <v>1053847.3765425347</v>
      </c>
      <c r="AP103" s="105">
        <f t="shared" si="5"/>
        <v>1053847.3765425347</v>
      </c>
      <c r="AQ103" s="105">
        <f t="shared" si="5"/>
        <v>1053847.3765425347</v>
      </c>
      <c r="AR103" s="105">
        <f t="shared" si="5"/>
        <v>1053847.3765425347</v>
      </c>
      <c r="AS103" s="105">
        <f t="shared" si="5"/>
        <v>1053847.3765425347</v>
      </c>
      <c r="AT103" s="105">
        <f t="shared" si="5"/>
        <v>1053847.3765425347</v>
      </c>
      <c r="AU103" s="105">
        <f t="shared" si="5"/>
        <v>1053847.3765425347</v>
      </c>
      <c r="AV103" s="105">
        <f t="shared" si="5"/>
        <v>1053847.3765425347</v>
      </c>
      <c r="AW103" s="105">
        <f t="shared" si="5"/>
        <v>1053847.3765425347</v>
      </c>
      <c r="AX103" s="105">
        <f t="shared" si="5"/>
        <v>1053847.3765425347</v>
      </c>
    </row>
    <row r="104" spans="1:50">
      <c r="A104" s="105" t="s">
        <v>105</v>
      </c>
      <c r="B104" s="105" t="s">
        <v>5</v>
      </c>
      <c r="C104" s="100">
        <v>0</v>
      </c>
      <c r="D104" s="100">
        <v>0</v>
      </c>
      <c r="E104" s="100">
        <v>0</v>
      </c>
      <c r="F104" s="100">
        <v>0</v>
      </c>
      <c r="G104" s="100">
        <v>0</v>
      </c>
      <c r="H104" s="100">
        <v>0</v>
      </c>
      <c r="I104" s="100">
        <v>0</v>
      </c>
      <c r="J104" s="100">
        <v>0</v>
      </c>
      <c r="K104" s="100">
        <v>0</v>
      </c>
      <c r="L104" s="100">
        <v>0</v>
      </c>
      <c r="M104" s="100">
        <v>0</v>
      </c>
      <c r="N104" s="100">
        <v>0</v>
      </c>
      <c r="O104" s="100">
        <v>0</v>
      </c>
      <c r="P104" s="100">
        <v>0</v>
      </c>
      <c r="Q104" s="100">
        <v>0</v>
      </c>
      <c r="R104" s="100">
        <v>0</v>
      </c>
      <c r="S104" s="100">
        <v>0</v>
      </c>
      <c r="T104" s="100">
        <v>0</v>
      </c>
      <c r="U104" s="100">
        <v>0</v>
      </c>
      <c r="V104" s="100">
        <v>0</v>
      </c>
      <c r="W104" s="100">
        <v>0</v>
      </c>
      <c r="X104" s="100">
        <v>0</v>
      </c>
      <c r="Y104" s="100">
        <v>0</v>
      </c>
      <c r="Z104" s="100">
        <v>0</v>
      </c>
      <c r="AA104" s="100">
        <v>0</v>
      </c>
      <c r="AB104" s="100">
        <v>0</v>
      </c>
      <c r="AC104" s="100">
        <v>0</v>
      </c>
      <c r="AD104" s="100">
        <v>0</v>
      </c>
      <c r="AE104" s="100">
        <v>0</v>
      </c>
      <c r="AF104" s="100">
        <v>0</v>
      </c>
      <c r="AG104" s="100">
        <v>0</v>
      </c>
      <c r="AH104" s="100">
        <v>0</v>
      </c>
      <c r="AI104" s="100">
        <v>0</v>
      </c>
      <c r="AJ104" s="100">
        <v>0</v>
      </c>
      <c r="AK104" s="100">
        <v>0</v>
      </c>
      <c r="AL104" s="100">
        <v>0</v>
      </c>
      <c r="AM104" s="100">
        <v>0</v>
      </c>
      <c r="AN104" s="100">
        <v>0</v>
      </c>
      <c r="AO104" s="100">
        <v>0</v>
      </c>
      <c r="AP104" s="100">
        <v>0</v>
      </c>
      <c r="AQ104" s="100">
        <v>0</v>
      </c>
      <c r="AR104" s="100">
        <v>0</v>
      </c>
      <c r="AS104" s="100">
        <v>0</v>
      </c>
      <c r="AT104" s="100">
        <v>0</v>
      </c>
      <c r="AU104" s="100">
        <v>0</v>
      </c>
      <c r="AV104" s="100">
        <v>0</v>
      </c>
      <c r="AW104" s="100">
        <v>0</v>
      </c>
      <c r="AX104" s="100">
        <v>0</v>
      </c>
    </row>
    <row r="105" spans="1:50">
      <c r="B105" s="105" t="s">
        <v>10</v>
      </c>
      <c r="C105" s="100">
        <v>48866.335666237552</v>
      </c>
      <c r="D105" s="100">
        <v>48866.335666237552</v>
      </c>
      <c r="E105" s="100">
        <v>48866.335666237552</v>
      </c>
      <c r="F105" s="100">
        <v>48866.335666237552</v>
      </c>
      <c r="G105" s="100">
        <v>48866.335666237552</v>
      </c>
      <c r="H105" s="100">
        <v>48866.335666237552</v>
      </c>
      <c r="I105" s="100">
        <v>48866.335666237552</v>
      </c>
      <c r="J105" s="100">
        <v>48866.335666237552</v>
      </c>
      <c r="K105" s="100">
        <v>48866.335666237552</v>
      </c>
      <c r="L105" s="100">
        <v>48866.335666237552</v>
      </c>
      <c r="M105" s="100">
        <v>48866.335666237552</v>
      </c>
      <c r="N105" s="100">
        <v>48866.335666237552</v>
      </c>
      <c r="O105" s="100">
        <v>48866.335666237552</v>
      </c>
      <c r="P105" s="100">
        <v>48866.335666237552</v>
      </c>
      <c r="Q105" s="100">
        <v>42687.371962719357</v>
      </c>
      <c r="R105" s="100">
        <v>48866.335666237552</v>
      </c>
      <c r="S105" s="100">
        <v>48866.335666237552</v>
      </c>
      <c r="T105" s="100">
        <v>48866.335666237552</v>
      </c>
      <c r="U105" s="100">
        <v>48866.335666237552</v>
      </c>
      <c r="V105" s="100">
        <v>48866.335666237552</v>
      </c>
      <c r="W105" s="100">
        <v>48866.335666237552</v>
      </c>
      <c r="X105" s="100">
        <v>48866.335666237552</v>
      </c>
      <c r="Y105" s="100">
        <v>48866.335666237552</v>
      </c>
      <c r="Z105" s="100">
        <v>48866.335666237552</v>
      </c>
      <c r="AA105" s="100">
        <v>48866.335666237552</v>
      </c>
      <c r="AB105" s="100">
        <v>48866.335666237552</v>
      </c>
      <c r="AC105" s="100">
        <v>48866.335666237552</v>
      </c>
      <c r="AD105" s="100">
        <v>48866.335666237552</v>
      </c>
      <c r="AE105" s="100">
        <v>48866.335666237552</v>
      </c>
      <c r="AF105" s="100">
        <v>48866.335666237552</v>
      </c>
      <c r="AG105" s="100">
        <v>48866.335666237552</v>
      </c>
      <c r="AH105" s="100">
        <v>48866.335666237552</v>
      </c>
      <c r="AI105" s="100">
        <v>48866.335666237552</v>
      </c>
      <c r="AJ105" s="100">
        <v>48866.335666237552</v>
      </c>
      <c r="AK105" s="100">
        <v>48866.335666237552</v>
      </c>
      <c r="AL105" s="100">
        <v>48866.335666237552</v>
      </c>
      <c r="AM105" s="100">
        <v>48866.335666237552</v>
      </c>
      <c r="AN105" s="100">
        <v>48866.335666237552</v>
      </c>
      <c r="AO105" s="100">
        <v>48866.335666237552</v>
      </c>
      <c r="AP105" s="100">
        <v>48866.335666237552</v>
      </c>
      <c r="AQ105" s="100">
        <v>48866.335666237552</v>
      </c>
      <c r="AR105" s="100">
        <v>48866.335666237552</v>
      </c>
      <c r="AS105" s="100">
        <v>48866.335666237552</v>
      </c>
      <c r="AT105" s="100">
        <v>48866.335666237552</v>
      </c>
      <c r="AU105" s="100">
        <v>48866.335666237552</v>
      </c>
      <c r="AV105" s="100">
        <v>48866.335666237552</v>
      </c>
      <c r="AW105" s="100">
        <v>48866.335666237552</v>
      </c>
      <c r="AX105" s="100">
        <v>48866.335666237552</v>
      </c>
    </row>
    <row r="106" spans="1:50">
      <c r="B106" s="105" t="s">
        <v>12</v>
      </c>
      <c r="C106" s="100">
        <v>0</v>
      </c>
      <c r="D106" s="100">
        <v>0</v>
      </c>
      <c r="E106" s="100">
        <v>0</v>
      </c>
      <c r="F106" s="100">
        <v>0</v>
      </c>
      <c r="G106" s="100">
        <v>0</v>
      </c>
      <c r="H106" s="100">
        <v>0</v>
      </c>
      <c r="I106" s="100">
        <v>0</v>
      </c>
      <c r="J106" s="100">
        <v>0</v>
      </c>
      <c r="K106" s="100">
        <v>0</v>
      </c>
      <c r="L106" s="100">
        <v>0</v>
      </c>
      <c r="M106" s="100">
        <v>0</v>
      </c>
      <c r="N106" s="100">
        <v>0</v>
      </c>
      <c r="O106" s="100">
        <v>0</v>
      </c>
      <c r="P106" s="100">
        <v>0</v>
      </c>
      <c r="Q106" s="100">
        <v>0</v>
      </c>
      <c r="R106" s="100">
        <v>0</v>
      </c>
      <c r="S106" s="100">
        <v>0</v>
      </c>
      <c r="T106" s="100">
        <v>0</v>
      </c>
      <c r="U106" s="100">
        <v>0</v>
      </c>
      <c r="V106" s="100">
        <v>0</v>
      </c>
      <c r="W106" s="100">
        <v>0</v>
      </c>
      <c r="X106" s="100">
        <v>0</v>
      </c>
      <c r="Y106" s="100">
        <v>0</v>
      </c>
      <c r="Z106" s="100">
        <v>0</v>
      </c>
      <c r="AA106" s="100">
        <v>0</v>
      </c>
      <c r="AB106" s="100">
        <v>0</v>
      </c>
      <c r="AC106" s="100">
        <v>0</v>
      </c>
      <c r="AD106" s="100">
        <v>0</v>
      </c>
      <c r="AE106" s="100">
        <v>0</v>
      </c>
      <c r="AF106" s="100">
        <v>0</v>
      </c>
      <c r="AG106" s="100">
        <v>0</v>
      </c>
      <c r="AH106" s="100">
        <v>0</v>
      </c>
      <c r="AI106" s="100">
        <v>0</v>
      </c>
      <c r="AJ106" s="100">
        <v>0</v>
      </c>
      <c r="AK106" s="100">
        <v>0</v>
      </c>
      <c r="AL106" s="100">
        <v>0</v>
      </c>
      <c r="AM106" s="100">
        <v>0</v>
      </c>
      <c r="AN106" s="100">
        <v>0</v>
      </c>
      <c r="AO106" s="100">
        <v>0</v>
      </c>
      <c r="AP106" s="100">
        <v>0</v>
      </c>
      <c r="AQ106" s="100">
        <v>0</v>
      </c>
      <c r="AR106" s="100">
        <v>0</v>
      </c>
      <c r="AS106" s="100">
        <v>0</v>
      </c>
      <c r="AT106" s="100">
        <v>0</v>
      </c>
      <c r="AU106" s="100">
        <v>0</v>
      </c>
      <c r="AV106" s="100">
        <v>0</v>
      </c>
      <c r="AW106" s="100">
        <v>0</v>
      </c>
      <c r="AX106" s="100">
        <v>0</v>
      </c>
    </row>
    <row r="107" spans="1:50">
      <c r="B107" s="105" t="s">
        <v>22</v>
      </c>
      <c r="C107" s="100">
        <v>0</v>
      </c>
      <c r="D107" s="100">
        <v>0</v>
      </c>
      <c r="E107" s="100">
        <v>0</v>
      </c>
      <c r="F107" s="100">
        <v>0</v>
      </c>
      <c r="G107" s="100">
        <v>0</v>
      </c>
      <c r="H107" s="100">
        <v>0</v>
      </c>
      <c r="I107" s="100">
        <v>0</v>
      </c>
      <c r="J107" s="100">
        <v>0</v>
      </c>
      <c r="K107" s="100">
        <v>0</v>
      </c>
      <c r="L107" s="100">
        <v>0</v>
      </c>
      <c r="M107" s="100">
        <v>0</v>
      </c>
      <c r="N107" s="100">
        <v>0</v>
      </c>
      <c r="O107" s="100">
        <v>0</v>
      </c>
      <c r="P107" s="100">
        <v>0</v>
      </c>
      <c r="Q107" s="100">
        <v>0</v>
      </c>
      <c r="R107" s="100">
        <v>0</v>
      </c>
      <c r="S107" s="100">
        <v>0</v>
      </c>
      <c r="T107" s="100">
        <v>0</v>
      </c>
      <c r="U107" s="100">
        <v>0</v>
      </c>
      <c r="V107" s="100">
        <v>0</v>
      </c>
      <c r="W107" s="100">
        <v>0</v>
      </c>
      <c r="X107" s="100">
        <v>0</v>
      </c>
      <c r="Y107" s="100">
        <v>0</v>
      </c>
      <c r="Z107" s="100">
        <v>0</v>
      </c>
      <c r="AA107" s="100">
        <v>0</v>
      </c>
      <c r="AB107" s="100">
        <v>0</v>
      </c>
      <c r="AC107" s="100">
        <v>0</v>
      </c>
      <c r="AD107" s="100">
        <v>0</v>
      </c>
      <c r="AE107" s="100">
        <v>0</v>
      </c>
      <c r="AF107" s="100">
        <v>0</v>
      </c>
      <c r="AG107" s="100">
        <v>0</v>
      </c>
      <c r="AH107" s="100">
        <v>0</v>
      </c>
      <c r="AI107" s="100">
        <v>0</v>
      </c>
      <c r="AJ107" s="100">
        <v>0</v>
      </c>
      <c r="AK107" s="100">
        <v>0</v>
      </c>
      <c r="AL107" s="100">
        <v>0</v>
      </c>
      <c r="AM107" s="100">
        <v>0</v>
      </c>
      <c r="AN107" s="100">
        <v>0</v>
      </c>
      <c r="AO107" s="100">
        <v>0</v>
      </c>
      <c r="AP107" s="100">
        <v>0</v>
      </c>
      <c r="AQ107" s="100">
        <v>0</v>
      </c>
      <c r="AR107" s="100">
        <v>0</v>
      </c>
      <c r="AS107" s="100">
        <v>0</v>
      </c>
      <c r="AT107" s="100">
        <v>0</v>
      </c>
      <c r="AU107" s="100">
        <v>0</v>
      </c>
      <c r="AV107" s="100">
        <v>0</v>
      </c>
      <c r="AW107" s="100">
        <v>0</v>
      </c>
      <c r="AX107" s="100">
        <v>0</v>
      </c>
    </row>
    <row r="108" spans="1:50">
      <c r="B108" s="105" t="s">
        <v>59</v>
      </c>
      <c r="C108" s="100">
        <v>670034.34014340199</v>
      </c>
      <c r="D108" s="100">
        <v>670034.34014340199</v>
      </c>
      <c r="E108" s="100">
        <v>670034.34014340199</v>
      </c>
      <c r="F108" s="100">
        <v>670034.34014340199</v>
      </c>
      <c r="G108" s="100">
        <v>670034.34014340199</v>
      </c>
      <c r="H108" s="100">
        <v>670034.34014340199</v>
      </c>
      <c r="I108" s="100">
        <v>670034.34014340199</v>
      </c>
      <c r="J108" s="100">
        <v>670034.34014340199</v>
      </c>
      <c r="K108" s="100">
        <v>670034.34014340199</v>
      </c>
      <c r="L108" s="100">
        <v>670034.34014340199</v>
      </c>
      <c r="M108" s="100">
        <v>670034.34014340199</v>
      </c>
      <c r="N108" s="100">
        <v>670034.34014340199</v>
      </c>
      <c r="O108" s="100">
        <v>670034.34014340199</v>
      </c>
      <c r="P108" s="100">
        <v>670034.34014340199</v>
      </c>
      <c r="Q108" s="100">
        <v>585311.02681509533</v>
      </c>
      <c r="R108" s="100">
        <v>670034.34014340199</v>
      </c>
      <c r="S108" s="100">
        <v>670034.34014340199</v>
      </c>
      <c r="T108" s="100">
        <v>670034.34014340199</v>
      </c>
      <c r="U108" s="100">
        <v>670034.34014340199</v>
      </c>
      <c r="V108" s="100">
        <v>670034.34014340199</v>
      </c>
      <c r="W108" s="100">
        <v>670034.34014340199</v>
      </c>
      <c r="X108" s="100">
        <v>670034.34014340199</v>
      </c>
      <c r="Y108" s="100">
        <v>670034.34014340199</v>
      </c>
      <c r="Z108" s="100">
        <v>670034.34014340199</v>
      </c>
      <c r="AA108" s="100">
        <v>670034.34014340199</v>
      </c>
      <c r="AB108" s="100">
        <v>670034.34014340199</v>
      </c>
      <c r="AC108" s="100">
        <v>670034.34014340199</v>
      </c>
      <c r="AD108" s="100">
        <v>670034.34014340199</v>
      </c>
      <c r="AE108" s="100">
        <v>670034.34014340199</v>
      </c>
      <c r="AF108" s="100">
        <v>670034.34014340199</v>
      </c>
      <c r="AG108" s="100">
        <v>670034.34014340199</v>
      </c>
      <c r="AH108" s="100">
        <v>670034.34014340199</v>
      </c>
      <c r="AI108" s="100">
        <v>670034.34014340199</v>
      </c>
      <c r="AJ108" s="100">
        <v>670034.34014340199</v>
      </c>
      <c r="AK108" s="100">
        <v>670034.34014340199</v>
      </c>
      <c r="AL108" s="100">
        <v>670034.34014340199</v>
      </c>
      <c r="AM108" s="100">
        <v>670034.34014340199</v>
      </c>
      <c r="AN108" s="100">
        <v>670034.34014340199</v>
      </c>
      <c r="AO108" s="100">
        <v>670034.34014340199</v>
      </c>
      <c r="AP108" s="100">
        <v>670034.34014340199</v>
      </c>
      <c r="AQ108" s="100">
        <v>670034.34014340199</v>
      </c>
      <c r="AR108" s="100">
        <v>670034.34014340199</v>
      </c>
      <c r="AS108" s="100">
        <v>670034.34014340199</v>
      </c>
      <c r="AT108" s="100">
        <v>670034.34014340199</v>
      </c>
      <c r="AU108" s="100">
        <v>670034.34014340199</v>
      </c>
      <c r="AV108" s="100">
        <v>670034.34014340199</v>
      </c>
      <c r="AW108" s="100">
        <v>670034.34014340199</v>
      </c>
      <c r="AX108" s="100">
        <v>670034.34014340199</v>
      </c>
    </row>
    <row r="109" spans="1:50">
      <c r="B109" s="101" t="s">
        <v>278</v>
      </c>
      <c r="C109" s="105">
        <f>SUM(C$104:C$108)</f>
        <v>718900.67580963951</v>
      </c>
      <c r="D109" s="105">
        <f t="shared" ref="D109:AX109" si="6">SUM(D$104:D$108)</f>
        <v>718900.67580963951</v>
      </c>
      <c r="E109" s="105">
        <f t="shared" si="6"/>
        <v>718900.67580963951</v>
      </c>
      <c r="F109" s="105">
        <f t="shared" si="6"/>
        <v>718900.67580963951</v>
      </c>
      <c r="G109" s="105">
        <f t="shared" si="6"/>
        <v>718900.67580963951</v>
      </c>
      <c r="H109" s="105">
        <f t="shared" si="6"/>
        <v>718900.67580963951</v>
      </c>
      <c r="I109" s="105">
        <f t="shared" si="6"/>
        <v>718900.67580963951</v>
      </c>
      <c r="J109" s="105">
        <f t="shared" si="6"/>
        <v>718900.67580963951</v>
      </c>
      <c r="K109" s="105">
        <f t="shared" si="6"/>
        <v>718900.67580963951</v>
      </c>
      <c r="L109" s="105">
        <f t="shared" si="6"/>
        <v>718900.67580963951</v>
      </c>
      <c r="M109" s="105">
        <f t="shared" si="6"/>
        <v>718900.67580963951</v>
      </c>
      <c r="N109" s="105">
        <f t="shared" si="6"/>
        <v>718900.67580963951</v>
      </c>
      <c r="O109" s="105">
        <f t="shared" si="6"/>
        <v>718900.67580963951</v>
      </c>
      <c r="P109" s="105">
        <f t="shared" si="6"/>
        <v>718900.67580963951</v>
      </c>
      <c r="Q109" s="105">
        <f t="shared" si="6"/>
        <v>627998.3987778147</v>
      </c>
      <c r="R109" s="105">
        <f t="shared" si="6"/>
        <v>718900.67580963951</v>
      </c>
      <c r="S109" s="105">
        <f t="shared" si="6"/>
        <v>718900.67580963951</v>
      </c>
      <c r="T109" s="105">
        <f t="shared" si="6"/>
        <v>718900.67580963951</v>
      </c>
      <c r="U109" s="105">
        <f t="shared" si="6"/>
        <v>718900.67580963951</v>
      </c>
      <c r="V109" s="105">
        <f t="shared" si="6"/>
        <v>718900.67580963951</v>
      </c>
      <c r="W109" s="105">
        <f t="shared" si="6"/>
        <v>718900.67580963951</v>
      </c>
      <c r="X109" s="105">
        <f t="shared" si="6"/>
        <v>718900.67580963951</v>
      </c>
      <c r="Y109" s="105">
        <f t="shared" si="6"/>
        <v>718900.67580963951</v>
      </c>
      <c r="Z109" s="105">
        <f t="shared" si="6"/>
        <v>718900.67580963951</v>
      </c>
      <c r="AA109" s="105">
        <f t="shared" si="6"/>
        <v>718900.67580963951</v>
      </c>
      <c r="AB109" s="105">
        <f t="shared" si="6"/>
        <v>718900.67580963951</v>
      </c>
      <c r="AC109" s="105">
        <f t="shared" si="6"/>
        <v>718900.67580963951</v>
      </c>
      <c r="AD109" s="105">
        <f t="shared" si="6"/>
        <v>718900.67580963951</v>
      </c>
      <c r="AE109" s="105">
        <f t="shared" si="6"/>
        <v>718900.67580963951</v>
      </c>
      <c r="AF109" s="105">
        <f t="shared" si="6"/>
        <v>718900.67580963951</v>
      </c>
      <c r="AG109" s="105">
        <f t="shared" si="6"/>
        <v>718900.67580963951</v>
      </c>
      <c r="AH109" s="105">
        <f t="shared" si="6"/>
        <v>718900.67580963951</v>
      </c>
      <c r="AI109" s="105">
        <f t="shared" si="6"/>
        <v>718900.67580963951</v>
      </c>
      <c r="AJ109" s="105">
        <f t="shared" si="6"/>
        <v>718900.67580963951</v>
      </c>
      <c r="AK109" s="105">
        <f t="shared" si="6"/>
        <v>718900.67580963951</v>
      </c>
      <c r="AL109" s="105">
        <f t="shared" si="6"/>
        <v>718900.67580963951</v>
      </c>
      <c r="AM109" s="105">
        <f t="shared" si="6"/>
        <v>718900.67580963951</v>
      </c>
      <c r="AN109" s="105">
        <f t="shared" si="6"/>
        <v>718900.67580963951</v>
      </c>
      <c r="AO109" s="105">
        <f t="shared" si="6"/>
        <v>718900.67580963951</v>
      </c>
      <c r="AP109" s="105">
        <f t="shared" si="6"/>
        <v>718900.67580963951</v>
      </c>
      <c r="AQ109" s="105">
        <f t="shared" si="6"/>
        <v>718900.67580963951</v>
      </c>
      <c r="AR109" s="105">
        <f t="shared" si="6"/>
        <v>718900.67580963951</v>
      </c>
      <c r="AS109" s="105">
        <f t="shared" si="6"/>
        <v>718900.67580963951</v>
      </c>
      <c r="AT109" s="105">
        <f t="shared" si="6"/>
        <v>718900.67580963951</v>
      </c>
      <c r="AU109" s="105">
        <f t="shared" si="6"/>
        <v>718900.67580963951</v>
      </c>
      <c r="AV109" s="105">
        <f t="shared" si="6"/>
        <v>718900.67580963951</v>
      </c>
      <c r="AW109" s="105">
        <f t="shared" si="6"/>
        <v>718900.67580963951</v>
      </c>
      <c r="AX109" s="105">
        <f t="shared" si="6"/>
        <v>718900.67580963951</v>
      </c>
    </row>
    <row r="110" spans="1:50">
      <c r="A110" s="105" t="s">
        <v>106</v>
      </c>
      <c r="B110" s="105" t="s">
        <v>5</v>
      </c>
      <c r="C110" s="100">
        <v>0</v>
      </c>
      <c r="D110" s="100">
        <v>0</v>
      </c>
      <c r="E110" s="100">
        <v>0</v>
      </c>
      <c r="F110" s="100">
        <v>0</v>
      </c>
      <c r="G110" s="100">
        <v>0</v>
      </c>
      <c r="H110" s="100">
        <v>0</v>
      </c>
      <c r="I110" s="100">
        <v>0</v>
      </c>
      <c r="J110" s="100">
        <v>0</v>
      </c>
      <c r="K110" s="100">
        <v>0</v>
      </c>
      <c r="L110" s="100">
        <v>0</v>
      </c>
      <c r="M110" s="100">
        <v>0</v>
      </c>
      <c r="N110" s="100">
        <v>0</v>
      </c>
      <c r="O110" s="100">
        <v>0</v>
      </c>
      <c r="P110" s="100">
        <v>0</v>
      </c>
      <c r="Q110" s="100">
        <v>0</v>
      </c>
      <c r="R110" s="100">
        <v>0</v>
      </c>
      <c r="S110" s="100">
        <v>0</v>
      </c>
      <c r="T110" s="100">
        <v>0</v>
      </c>
      <c r="U110" s="100">
        <v>0</v>
      </c>
      <c r="V110" s="100">
        <v>0</v>
      </c>
      <c r="W110" s="100">
        <v>0</v>
      </c>
      <c r="X110" s="100">
        <v>0</v>
      </c>
      <c r="Y110" s="100">
        <v>0</v>
      </c>
      <c r="Z110" s="100">
        <v>0</v>
      </c>
      <c r="AA110" s="100">
        <v>0</v>
      </c>
      <c r="AB110" s="100">
        <v>0</v>
      </c>
      <c r="AC110" s="100">
        <v>0</v>
      </c>
      <c r="AD110" s="100">
        <v>0</v>
      </c>
      <c r="AE110" s="100">
        <v>0</v>
      </c>
      <c r="AF110" s="100">
        <v>0</v>
      </c>
      <c r="AG110" s="100">
        <v>0</v>
      </c>
      <c r="AH110" s="100">
        <v>0</v>
      </c>
      <c r="AI110" s="100">
        <v>0</v>
      </c>
      <c r="AJ110" s="100">
        <v>0</v>
      </c>
      <c r="AK110" s="100">
        <v>0</v>
      </c>
      <c r="AL110" s="100">
        <v>0</v>
      </c>
      <c r="AM110" s="100">
        <v>0</v>
      </c>
      <c r="AN110" s="100">
        <v>0</v>
      </c>
      <c r="AO110" s="100">
        <v>0</v>
      </c>
      <c r="AP110" s="100">
        <v>0</v>
      </c>
      <c r="AQ110" s="100">
        <v>0</v>
      </c>
      <c r="AR110" s="100">
        <v>0</v>
      </c>
      <c r="AS110" s="100">
        <v>0</v>
      </c>
      <c r="AT110" s="100">
        <v>0</v>
      </c>
      <c r="AU110" s="100">
        <v>0</v>
      </c>
      <c r="AV110" s="100">
        <v>0</v>
      </c>
      <c r="AW110" s="100">
        <v>0</v>
      </c>
      <c r="AX110" s="100">
        <v>0</v>
      </c>
    </row>
    <row r="111" spans="1:50">
      <c r="B111" s="105" t="s">
        <v>10</v>
      </c>
      <c r="C111" s="100">
        <v>83256.25</v>
      </c>
      <c r="D111" s="100">
        <v>83256.25</v>
      </c>
      <c r="E111" s="100">
        <v>83256.25</v>
      </c>
      <c r="F111" s="100">
        <v>83256.25</v>
      </c>
      <c r="G111" s="100">
        <v>83256.25</v>
      </c>
      <c r="H111" s="100">
        <v>83256.25</v>
      </c>
      <c r="I111" s="100">
        <v>83256.25</v>
      </c>
      <c r="J111" s="100">
        <v>83256.25</v>
      </c>
      <c r="K111" s="100">
        <v>83256.25</v>
      </c>
      <c r="L111" s="100">
        <v>83256.25</v>
      </c>
      <c r="M111" s="100">
        <v>83256.25</v>
      </c>
      <c r="N111" s="100">
        <v>83256.25</v>
      </c>
      <c r="O111" s="100">
        <v>83256.25</v>
      </c>
      <c r="P111" s="100">
        <v>83256.25</v>
      </c>
      <c r="Q111" s="100">
        <v>83256.25</v>
      </c>
      <c r="R111" s="100">
        <v>83256.25</v>
      </c>
      <c r="S111" s="100">
        <v>83256.25</v>
      </c>
      <c r="T111" s="100">
        <v>83256.25</v>
      </c>
      <c r="U111" s="100">
        <v>83256.25</v>
      </c>
      <c r="V111" s="100">
        <v>83256.25</v>
      </c>
      <c r="W111" s="100">
        <v>83256.25</v>
      </c>
      <c r="X111" s="100">
        <v>83256.25</v>
      </c>
      <c r="Y111" s="100">
        <v>83256.25</v>
      </c>
      <c r="Z111" s="100">
        <v>83256.25</v>
      </c>
      <c r="AA111" s="100">
        <v>83256.25</v>
      </c>
      <c r="AB111" s="100">
        <v>83256.25</v>
      </c>
      <c r="AC111" s="100">
        <v>83256.25</v>
      </c>
      <c r="AD111" s="100">
        <v>83256.25</v>
      </c>
      <c r="AE111" s="100">
        <v>83256.25</v>
      </c>
      <c r="AF111" s="100">
        <v>83256.25</v>
      </c>
      <c r="AG111" s="100">
        <v>83256.25</v>
      </c>
      <c r="AH111" s="100">
        <v>83256.25</v>
      </c>
      <c r="AI111" s="100">
        <v>83256.25</v>
      </c>
      <c r="AJ111" s="100">
        <v>83256.25</v>
      </c>
      <c r="AK111" s="100">
        <v>83256.25</v>
      </c>
      <c r="AL111" s="100">
        <v>83256.25</v>
      </c>
      <c r="AM111" s="100">
        <v>83256.25</v>
      </c>
      <c r="AN111" s="100">
        <v>83256.25</v>
      </c>
      <c r="AO111" s="100">
        <v>83256.25</v>
      </c>
      <c r="AP111" s="100">
        <v>83256.25</v>
      </c>
      <c r="AQ111" s="100">
        <v>83256.25</v>
      </c>
      <c r="AR111" s="100">
        <v>83256.25</v>
      </c>
      <c r="AS111" s="100">
        <v>83256.25</v>
      </c>
      <c r="AT111" s="100">
        <v>83256.25</v>
      </c>
      <c r="AU111" s="100">
        <v>83256.25</v>
      </c>
      <c r="AV111" s="100">
        <v>83256.25</v>
      </c>
      <c r="AW111" s="100">
        <v>83256.25</v>
      </c>
      <c r="AX111" s="100">
        <v>83256.25</v>
      </c>
    </row>
    <row r="112" spans="1:50">
      <c r="B112" s="105" t="s">
        <v>12</v>
      </c>
      <c r="C112" s="100">
        <v>0</v>
      </c>
      <c r="D112" s="100">
        <v>0</v>
      </c>
      <c r="E112" s="100">
        <v>0</v>
      </c>
      <c r="F112" s="100">
        <v>0</v>
      </c>
      <c r="G112" s="100">
        <v>0</v>
      </c>
      <c r="H112" s="100">
        <v>0</v>
      </c>
      <c r="I112" s="100">
        <v>0</v>
      </c>
      <c r="J112" s="100">
        <v>0</v>
      </c>
      <c r="K112" s="100">
        <v>0</v>
      </c>
      <c r="L112" s="100">
        <v>0</v>
      </c>
      <c r="M112" s="100">
        <v>0</v>
      </c>
      <c r="N112" s="100">
        <v>0</v>
      </c>
      <c r="O112" s="100">
        <v>0</v>
      </c>
      <c r="P112" s="100">
        <v>0</v>
      </c>
      <c r="Q112" s="100">
        <v>0</v>
      </c>
      <c r="R112" s="100">
        <v>0</v>
      </c>
      <c r="S112" s="100">
        <v>0</v>
      </c>
      <c r="T112" s="100">
        <v>0</v>
      </c>
      <c r="U112" s="100">
        <v>0</v>
      </c>
      <c r="V112" s="100">
        <v>0</v>
      </c>
      <c r="W112" s="100">
        <v>0</v>
      </c>
      <c r="X112" s="100">
        <v>0</v>
      </c>
      <c r="Y112" s="100">
        <v>0</v>
      </c>
      <c r="Z112" s="100">
        <v>0</v>
      </c>
      <c r="AA112" s="100">
        <v>0</v>
      </c>
      <c r="AB112" s="100">
        <v>0</v>
      </c>
      <c r="AC112" s="100">
        <v>0</v>
      </c>
      <c r="AD112" s="100">
        <v>0</v>
      </c>
      <c r="AE112" s="100">
        <v>0</v>
      </c>
      <c r="AF112" s="100">
        <v>0</v>
      </c>
      <c r="AG112" s="100">
        <v>0</v>
      </c>
      <c r="AH112" s="100">
        <v>0</v>
      </c>
      <c r="AI112" s="100">
        <v>0</v>
      </c>
      <c r="AJ112" s="100">
        <v>0</v>
      </c>
      <c r="AK112" s="100">
        <v>0</v>
      </c>
      <c r="AL112" s="100">
        <v>0</v>
      </c>
      <c r="AM112" s="100">
        <v>0</v>
      </c>
      <c r="AN112" s="100">
        <v>0</v>
      </c>
      <c r="AO112" s="100">
        <v>0</v>
      </c>
      <c r="AP112" s="100">
        <v>0</v>
      </c>
      <c r="AQ112" s="100">
        <v>0</v>
      </c>
      <c r="AR112" s="100">
        <v>0</v>
      </c>
      <c r="AS112" s="100">
        <v>0</v>
      </c>
      <c r="AT112" s="100">
        <v>0</v>
      </c>
      <c r="AU112" s="100">
        <v>0</v>
      </c>
      <c r="AV112" s="100">
        <v>0</v>
      </c>
      <c r="AW112" s="100">
        <v>0</v>
      </c>
      <c r="AX112" s="100">
        <v>0</v>
      </c>
    </row>
    <row r="113" spans="1:50">
      <c r="B113" s="105" t="s">
        <v>22</v>
      </c>
      <c r="C113" s="100">
        <v>13094.809648429697</v>
      </c>
      <c r="D113" s="100">
        <v>13094.809648429697</v>
      </c>
      <c r="E113" s="100">
        <v>13094.809648429697</v>
      </c>
      <c r="F113" s="100">
        <v>13094.809648429697</v>
      </c>
      <c r="G113" s="100">
        <v>13094.809648429697</v>
      </c>
      <c r="H113" s="100">
        <v>13094.809648429697</v>
      </c>
      <c r="I113" s="100">
        <v>13094.809648429697</v>
      </c>
      <c r="J113" s="100">
        <v>13094.809648429697</v>
      </c>
      <c r="K113" s="100">
        <v>13094.809648429697</v>
      </c>
      <c r="L113" s="100">
        <v>13094.809648429697</v>
      </c>
      <c r="M113" s="100">
        <v>13094.809648429697</v>
      </c>
      <c r="N113" s="100">
        <v>13094.809648429697</v>
      </c>
      <c r="O113" s="100">
        <v>13094.809648429697</v>
      </c>
      <c r="P113" s="100">
        <v>13094.809648429697</v>
      </c>
      <c r="Q113" s="100">
        <v>13094.809648429697</v>
      </c>
      <c r="R113" s="100">
        <v>13094.809648429697</v>
      </c>
      <c r="S113" s="100">
        <v>13094.809648429697</v>
      </c>
      <c r="T113" s="100">
        <v>13094.809648429697</v>
      </c>
      <c r="U113" s="100">
        <v>13094.809648429697</v>
      </c>
      <c r="V113" s="100">
        <v>13094.809648429697</v>
      </c>
      <c r="W113" s="100">
        <v>13094.809648429697</v>
      </c>
      <c r="X113" s="100">
        <v>13094.809648429697</v>
      </c>
      <c r="Y113" s="100">
        <v>13094.809648429697</v>
      </c>
      <c r="Z113" s="100">
        <v>13094.809648429697</v>
      </c>
      <c r="AA113" s="100">
        <v>13094.809648429697</v>
      </c>
      <c r="AB113" s="100">
        <v>13094.809648429697</v>
      </c>
      <c r="AC113" s="100">
        <v>13094.809648429697</v>
      </c>
      <c r="AD113" s="100">
        <v>13094.809648429697</v>
      </c>
      <c r="AE113" s="100">
        <v>13094.809648429697</v>
      </c>
      <c r="AF113" s="100">
        <v>13094.809648429697</v>
      </c>
      <c r="AG113" s="100">
        <v>13094.809648429697</v>
      </c>
      <c r="AH113" s="100">
        <v>13094.809648429697</v>
      </c>
      <c r="AI113" s="100">
        <v>13094.809648429697</v>
      </c>
      <c r="AJ113" s="100">
        <v>13094.809648429697</v>
      </c>
      <c r="AK113" s="100">
        <v>13094.809648429697</v>
      </c>
      <c r="AL113" s="100">
        <v>13094.809648429697</v>
      </c>
      <c r="AM113" s="100">
        <v>13094.809648429697</v>
      </c>
      <c r="AN113" s="100">
        <v>13094.809648429697</v>
      </c>
      <c r="AO113" s="100">
        <v>13094.809648429697</v>
      </c>
      <c r="AP113" s="100">
        <v>13094.809648429697</v>
      </c>
      <c r="AQ113" s="100">
        <v>13094.809648429697</v>
      </c>
      <c r="AR113" s="100">
        <v>13094.809648429697</v>
      </c>
      <c r="AS113" s="100">
        <v>13094.809648429697</v>
      </c>
      <c r="AT113" s="100">
        <v>13094.809648429697</v>
      </c>
      <c r="AU113" s="100">
        <v>13094.809648429697</v>
      </c>
      <c r="AV113" s="100">
        <v>13094.809648429697</v>
      </c>
      <c r="AW113" s="100">
        <v>13094.809648429697</v>
      </c>
      <c r="AX113" s="100">
        <v>13094.809648429697</v>
      </c>
    </row>
    <row r="114" spans="1:50">
      <c r="B114" s="105" t="s">
        <v>59</v>
      </c>
      <c r="C114" s="100">
        <v>198571.97099278829</v>
      </c>
      <c r="D114" s="100">
        <v>198571.97099278829</v>
      </c>
      <c r="E114" s="100">
        <v>198571.97099278829</v>
      </c>
      <c r="F114" s="100">
        <v>198571.97099278829</v>
      </c>
      <c r="G114" s="100">
        <v>198571.97099278829</v>
      </c>
      <c r="H114" s="100">
        <v>198571.97099278829</v>
      </c>
      <c r="I114" s="100">
        <v>198571.97099278829</v>
      </c>
      <c r="J114" s="100">
        <v>198571.97099278829</v>
      </c>
      <c r="K114" s="100">
        <v>198571.97099278829</v>
      </c>
      <c r="L114" s="100">
        <v>198571.97099278829</v>
      </c>
      <c r="M114" s="100">
        <v>198571.97099278829</v>
      </c>
      <c r="N114" s="100">
        <v>198571.97099278829</v>
      </c>
      <c r="O114" s="100">
        <v>198571.97099278829</v>
      </c>
      <c r="P114" s="100">
        <v>198571.97099278829</v>
      </c>
      <c r="Q114" s="100">
        <v>198571.97099278829</v>
      </c>
      <c r="R114" s="100">
        <v>198571.97099278829</v>
      </c>
      <c r="S114" s="100">
        <v>198571.97099278829</v>
      </c>
      <c r="T114" s="100">
        <v>198571.97099278829</v>
      </c>
      <c r="U114" s="100">
        <v>198571.97099278829</v>
      </c>
      <c r="V114" s="100">
        <v>198571.97099278829</v>
      </c>
      <c r="W114" s="100">
        <v>198571.97099278829</v>
      </c>
      <c r="X114" s="100">
        <v>198571.97099278829</v>
      </c>
      <c r="Y114" s="100">
        <v>198571.97099278829</v>
      </c>
      <c r="Z114" s="100">
        <v>198571.97099278829</v>
      </c>
      <c r="AA114" s="100">
        <v>198571.97099278829</v>
      </c>
      <c r="AB114" s="100">
        <v>198571.97099278829</v>
      </c>
      <c r="AC114" s="100">
        <v>198571.97099278829</v>
      </c>
      <c r="AD114" s="100">
        <v>198571.97099278829</v>
      </c>
      <c r="AE114" s="100">
        <v>198571.97099278829</v>
      </c>
      <c r="AF114" s="100">
        <v>198571.97099278829</v>
      </c>
      <c r="AG114" s="100">
        <v>198571.97099278829</v>
      </c>
      <c r="AH114" s="100">
        <v>198571.97099278829</v>
      </c>
      <c r="AI114" s="100">
        <v>198571.97099278829</v>
      </c>
      <c r="AJ114" s="100">
        <v>198571.97099278829</v>
      </c>
      <c r="AK114" s="100">
        <v>198571.97099278829</v>
      </c>
      <c r="AL114" s="100">
        <v>198571.97099278829</v>
      </c>
      <c r="AM114" s="100">
        <v>198571.97099278829</v>
      </c>
      <c r="AN114" s="100">
        <v>198571.97099278829</v>
      </c>
      <c r="AO114" s="100">
        <v>198571.97099278829</v>
      </c>
      <c r="AP114" s="100">
        <v>198571.97099278829</v>
      </c>
      <c r="AQ114" s="100">
        <v>198571.97099278829</v>
      </c>
      <c r="AR114" s="100">
        <v>198571.97099278829</v>
      </c>
      <c r="AS114" s="100">
        <v>198571.97099278829</v>
      </c>
      <c r="AT114" s="100">
        <v>198571.97099278829</v>
      </c>
      <c r="AU114" s="100">
        <v>198571.97099278829</v>
      </c>
      <c r="AV114" s="100">
        <v>198571.97099278829</v>
      </c>
      <c r="AW114" s="100">
        <v>198571.97099278829</v>
      </c>
      <c r="AX114" s="100">
        <v>198571.97099278829</v>
      </c>
    </row>
    <row r="115" spans="1:50">
      <c r="B115" s="100" t="s">
        <v>278</v>
      </c>
      <c r="C115" s="105">
        <f>SUM(C$110:C$114)</f>
        <v>294923.03064121801</v>
      </c>
      <c r="D115" s="105">
        <f t="shared" ref="D115:AX115" si="7">SUM(D$110:D$114)</f>
        <v>294923.03064121801</v>
      </c>
      <c r="E115" s="105">
        <f t="shared" si="7"/>
        <v>294923.03064121801</v>
      </c>
      <c r="F115" s="105">
        <f t="shared" si="7"/>
        <v>294923.03064121801</v>
      </c>
      <c r="G115" s="105">
        <f t="shared" si="7"/>
        <v>294923.03064121801</v>
      </c>
      <c r="H115" s="105">
        <f t="shared" si="7"/>
        <v>294923.03064121801</v>
      </c>
      <c r="I115" s="105">
        <f t="shared" si="7"/>
        <v>294923.03064121801</v>
      </c>
      <c r="J115" s="105">
        <f t="shared" si="7"/>
        <v>294923.03064121801</v>
      </c>
      <c r="K115" s="105">
        <f t="shared" si="7"/>
        <v>294923.03064121801</v>
      </c>
      <c r="L115" s="105">
        <f t="shared" si="7"/>
        <v>294923.03064121801</v>
      </c>
      <c r="M115" s="105">
        <f t="shared" si="7"/>
        <v>294923.03064121801</v>
      </c>
      <c r="N115" s="105">
        <f t="shared" si="7"/>
        <v>294923.03064121801</v>
      </c>
      <c r="O115" s="105">
        <f t="shared" si="7"/>
        <v>294923.03064121801</v>
      </c>
      <c r="P115" s="105">
        <f t="shared" si="7"/>
        <v>294923.03064121801</v>
      </c>
      <c r="Q115" s="105">
        <f t="shared" si="7"/>
        <v>294923.03064121801</v>
      </c>
      <c r="R115" s="105">
        <f t="shared" si="7"/>
        <v>294923.03064121801</v>
      </c>
      <c r="S115" s="105">
        <f t="shared" si="7"/>
        <v>294923.03064121801</v>
      </c>
      <c r="T115" s="105">
        <f t="shared" si="7"/>
        <v>294923.03064121801</v>
      </c>
      <c r="U115" s="105">
        <f t="shared" si="7"/>
        <v>294923.03064121801</v>
      </c>
      <c r="V115" s="105">
        <f t="shared" si="7"/>
        <v>294923.03064121801</v>
      </c>
      <c r="W115" s="105">
        <f t="shared" si="7"/>
        <v>294923.03064121801</v>
      </c>
      <c r="X115" s="105">
        <f t="shared" si="7"/>
        <v>294923.03064121801</v>
      </c>
      <c r="Y115" s="105">
        <f t="shared" si="7"/>
        <v>294923.03064121801</v>
      </c>
      <c r="Z115" s="105">
        <f t="shared" si="7"/>
        <v>294923.03064121801</v>
      </c>
      <c r="AA115" s="105">
        <f t="shared" si="7"/>
        <v>294923.03064121801</v>
      </c>
      <c r="AB115" s="105">
        <f t="shared" si="7"/>
        <v>294923.03064121801</v>
      </c>
      <c r="AC115" s="105">
        <f t="shared" si="7"/>
        <v>294923.03064121801</v>
      </c>
      <c r="AD115" s="105">
        <f t="shared" si="7"/>
        <v>294923.03064121801</v>
      </c>
      <c r="AE115" s="105">
        <f t="shared" si="7"/>
        <v>294923.03064121801</v>
      </c>
      <c r="AF115" s="105">
        <f t="shared" si="7"/>
        <v>294923.03064121801</v>
      </c>
      <c r="AG115" s="105">
        <f t="shared" si="7"/>
        <v>294923.03064121801</v>
      </c>
      <c r="AH115" s="105">
        <f t="shared" si="7"/>
        <v>294923.03064121801</v>
      </c>
      <c r="AI115" s="105">
        <f t="shared" si="7"/>
        <v>294923.03064121801</v>
      </c>
      <c r="AJ115" s="105">
        <f t="shared" si="7"/>
        <v>294923.03064121801</v>
      </c>
      <c r="AK115" s="105">
        <f t="shared" si="7"/>
        <v>294923.03064121801</v>
      </c>
      <c r="AL115" s="105">
        <f t="shared" si="7"/>
        <v>294923.03064121801</v>
      </c>
      <c r="AM115" s="105">
        <f t="shared" si="7"/>
        <v>294923.03064121801</v>
      </c>
      <c r="AN115" s="105">
        <f t="shared" si="7"/>
        <v>294923.03064121801</v>
      </c>
      <c r="AO115" s="105">
        <f t="shared" si="7"/>
        <v>294923.03064121801</v>
      </c>
      <c r="AP115" s="105">
        <f t="shared" si="7"/>
        <v>294923.03064121801</v>
      </c>
      <c r="AQ115" s="105">
        <f t="shared" si="7"/>
        <v>294923.03064121801</v>
      </c>
      <c r="AR115" s="105">
        <f t="shared" si="7"/>
        <v>294923.03064121801</v>
      </c>
      <c r="AS115" s="105">
        <f t="shared" si="7"/>
        <v>294923.03064121801</v>
      </c>
      <c r="AT115" s="105">
        <f t="shared" si="7"/>
        <v>294923.03064121801</v>
      </c>
      <c r="AU115" s="105">
        <f t="shared" si="7"/>
        <v>294923.03064121801</v>
      </c>
      <c r="AV115" s="105">
        <f t="shared" si="7"/>
        <v>294923.03064121801</v>
      </c>
      <c r="AW115" s="105">
        <f t="shared" si="7"/>
        <v>294923.03064121801</v>
      </c>
      <c r="AX115" s="105">
        <f t="shared" si="7"/>
        <v>294923.03064121801</v>
      </c>
    </row>
    <row r="116" spans="1:50">
      <c r="A116" s="105" t="s">
        <v>107</v>
      </c>
      <c r="B116" s="105" t="s">
        <v>5</v>
      </c>
      <c r="C116" s="100">
        <v>0</v>
      </c>
      <c r="D116" s="100">
        <v>0</v>
      </c>
      <c r="E116" s="100">
        <v>0</v>
      </c>
      <c r="F116" s="100">
        <v>0</v>
      </c>
      <c r="G116" s="100">
        <v>0</v>
      </c>
      <c r="H116" s="100">
        <v>0</v>
      </c>
      <c r="I116" s="100">
        <v>0</v>
      </c>
      <c r="J116" s="100">
        <v>0</v>
      </c>
      <c r="K116" s="100">
        <v>0</v>
      </c>
      <c r="L116" s="100">
        <v>0</v>
      </c>
      <c r="M116" s="100">
        <v>0</v>
      </c>
      <c r="N116" s="100">
        <v>0</v>
      </c>
      <c r="O116" s="100">
        <v>0</v>
      </c>
      <c r="P116" s="100">
        <v>0</v>
      </c>
      <c r="Q116" s="100">
        <v>0</v>
      </c>
      <c r="R116" s="100">
        <v>0</v>
      </c>
      <c r="S116" s="100">
        <v>0</v>
      </c>
      <c r="T116" s="100">
        <v>0</v>
      </c>
      <c r="U116" s="100">
        <v>0</v>
      </c>
      <c r="V116" s="100">
        <v>0</v>
      </c>
      <c r="W116" s="100">
        <v>0</v>
      </c>
      <c r="X116" s="100">
        <v>0</v>
      </c>
      <c r="Y116" s="100">
        <v>0</v>
      </c>
      <c r="Z116" s="100">
        <v>0</v>
      </c>
      <c r="AA116" s="100">
        <v>0</v>
      </c>
      <c r="AB116" s="100">
        <v>0</v>
      </c>
      <c r="AC116" s="100">
        <v>0</v>
      </c>
      <c r="AD116" s="100">
        <v>0</v>
      </c>
      <c r="AE116" s="100">
        <v>0</v>
      </c>
      <c r="AF116" s="100">
        <v>0</v>
      </c>
      <c r="AG116" s="100">
        <v>0</v>
      </c>
      <c r="AH116" s="100">
        <v>0</v>
      </c>
      <c r="AI116" s="100">
        <v>0</v>
      </c>
      <c r="AJ116" s="100">
        <v>0</v>
      </c>
      <c r="AK116" s="100">
        <v>0</v>
      </c>
      <c r="AL116" s="100">
        <v>0</v>
      </c>
      <c r="AM116" s="100">
        <v>0</v>
      </c>
      <c r="AN116" s="100">
        <v>0</v>
      </c>
      <c r="AO116" s="100">
        <v>0</v>
      </c>
      <c r="AP116" s="100">
        <v>0</v>
      </c>
      <c r="AQ116" s="100">
        <v>0</v>
      </c>
      <c r="AR116" s="100">
        <v>0</v>
      </c>
      <c r="AS116" s="100">
        <v>0</v>
      </c>
      <c r="AT116" s="100">
        <v>0</v>
      </c>
      <c r="AU116" s="100">
        <v>0</v>
      </c>
      <c r="AV116" s="100">
        <v>0</v>
      </c>
      <c r="AW116" s="100">
        <v>0</v>
      </c>
      <c r="AX116" s="100">
        <v>0</v>
      </c>
    </row>
    <row r="117" spans="1:50">
      <c r="B117" s="105" t="s">
        <v>10</v>
      </c>
      <c r="C117" s="100">
        <v>6213.007052045964</v>
      </c>
      <c r="D117" s="100">
        <v>6213.007052045964</v>
      </c>
      <c r="E117" s="100">
        <v>6213.007052045964</v>
      </c>
      <c r="F117" s="100">
        <v>6213.007052045964</v>
      </c>
      <c r="G117" s="100">
        <v>6213.007052045964</v>
      </c>
      <c r="H117" s="100">
        <v>6213.007052045964</v>
      </c>
      <c r="I117" s="100">
        <v>6213.007052045964</v>
      </c>
      <c r="J117" s="100">
        <v>6213.007052045964</v>
      </c>
      <c r="K117" s="100">
        <v>6213.007052045964</v>
      </c>
      <c r="L117" s="100">
        <v>6213.007052045964</v>
      </c>
      <c r="M117" s="100">
        <v>6213.007052045964</v>
      </c>
      <c r="N117" s="100">
        <v>6213.007052045964</v>
      </c>
      <c r="O117" s="100">
        <v>6213.007052045964</v>
      </c>
      <c r="P117" s="100">
        <v>6213.007052045964</v>
      </c>
      <c r="Q117" s="100">
        <v>6213.007052045964</v>
      </c>
      <c r="R117" s="100">
        <v>1258.392566383769</v>
      </c>
      <c r="S117" s="100">
        <v>6213.007052045964</v>
      </c>
      <c r="T117" s="100">
        <v>6213.007052045964</v>
      </c>
      <c r="U117" s="100">
        <v>6213.007052045964</v>
      </c>
      <c r="V117" s="100">
        <v>6213.007052045964</v>
      </c>
      <c r="W117" s="100">
        <v>6213.007052045964</v>
      </c>
      <c r="X117" s="100">
        <v>6213.007052045964</v>
      </c>
      <c r="Y117" s="100">
        <v>6213.007052045964</v>
      </c>
      <c r="Z117" s="100">
        <v>6213.007052045964</v>
      </c>
      <c r="AA117" s="100">
        <v>6213.007052045964</v>
      </c>
      <c r="AB117" s="100">
        <v>6213.007052045964</v>
      </c>
      <c r="AC117" s="100">
        <v>6213.007052045964</v>
      </c>
      <c r="AD117" s="100">
        <v>6213.007052045964</v>
      </c>
      <c r="AE117" s="100">
        <v>6213.007052045964</v>
      </c>
      <c r="AF117" s="100">
        <v>6213.007052045964</v>
      </c>
      <c r="AG117" s="100">
        <v>6213.007052045964</v>
      </c>
      <c r="AH117" s="100">
        <v>6213.007052045964</v>
      </c>
      <c r="AI117" s="100">
        <v>6213.007052045964</v>
      </c>
      <c r="AJ117" s="100">
        <v>6213.007052045964</v>
      </c>
      <c r="AK117" s="100">
        <v>6213.007052045964</v>
      </c>
      <c r="AL117" s="100">
        <v>6213.007052045964</v>
      </c>
      <c r="AM117" s="100">
        <v>6213.007052045964</v>
      </c>
      <c r="AN117" s="100">
        <v>6213.007052045964</v>
      </c>
      <c r="AO117" s="100">
        <v>6213.007052045964</v>
      </c>
      <c r="AP117" s="100">
        <v>6213.007052045964</v>
      </c>
      <c r="AQ117" s="100">
        <v>6213.007052045964</v>
      </c>
      <c r="AR117" s="100">
        <v>6213.007052045964</v>
      </c>
      <c r="AS117" s="100">
        <v>6213.007052045964</v>
      </c>
      <c r="AT117" s="100">
        <v>6213.007052045964</v>
      </c>
      <c r="AU117" s="100">
        <v>6213.007052045964</v>
      </c>
      <c r="AV117" s="100">
        <v>6213.007052045964</v>
      </c>
      <c r="AW117" s="100">
        <v>6213.007052045964</v>
      </c>
      <c r="AX117" s="100">
        <v>6213.007052045964</v>
      </c>
    </row>
    <row r="118" spans="1:50">
      <c r="B118" s="105" t="s">
        <v>12</v>
      </c>
      <c r="C118" s="100">
        <v>0</v>
      </c>
      <c r="D118" s="100">
        <v>0</v>
      </c>
      <c r="E118" s="100">
        <v>0</v>
      </c>
      <c r="F118" s="100">
        <v>0</v>
      </c>
      <c r="G118" s="100">
        <v>0</v>
      </c>
      <c r="H118" s="100">
        <v>0</v>
      </c>
      <c r="I118" s="100">
        <v>0</v>
      </c>
      <c r="J118" s="100">
        <v>0</v>
      </c>
      <c r="K118" s="100">
        <v>0</v>
      </c>
      <c r="L118" s="100">
        <v>0</v>
      </c>
      <c r="M118" s="100">
        <v>0</v>
      </c>
      <c r="N118" s="100">
        <v>0</v>
      </c>
      <c r="O118" s="100">
        <v>0</v>
      </c>
      <c r="P118" s="100">
        <v>0</v>
      </c>
      <c r="Q118" s="100">
        <v>0</v>
      </c>
      <c r="R118" s="100">
        <v>0</v>
      </c>
      <c r="S118" s="100">
        <v>0</v>
      </c>
      <c r="T118" s="100">
        <v>0</v>
      </c>
      <c r="U118" s="100">
        <v>0</v>
      </c>
      <c r="V118" s="100">
        <v>0</v>
      </c>
      <c r="W118" s="100">
        <v>0</v>
      </c>
      <c r="X118" s="100">
        <v>0</v>
      </c>
      <c r="Y118" s="100">
        <v>0</v>
      </c>
      <c r="Z118" s="100">
        <v>0</v>
      </c>
      <c r="AA118" s="100">
        <v>0</v>
      </c>
      <c r="AB118" s="100">
        <v>0</v>
      </c>
      <c r="AC118" s="100">
        <v>0</v>
      </c>
      <c r="AD118" s="100">
        <v>0</v>
      </c>
      <c r="AE118" s="100">
        <v>0</v>
      </c>
      <c r="AF118" s="100">
        <v>0</v>
      </c>
      <c r="AG118" s="100">
        <v>0</v>
      </c>
      <c r="AH118" s="100">
        <v>0</v>
      </c>
      <c r="AI118" s="100">
        <v>0</v>
      </c>
      <c r="AJ118" s="100">
        <v>0</v>
      </c>
      <c r="AK118" s="100">
        <v>0</v>
      </c>
      <c r="AL118" s="100">
        <v>0</v>
      </c>
      <c r="AM118" s="100">
        <v>0</v>
      </c>
      <c r="AN118" s="100">
        <v>0</v>
      </c>
      <c r="AO118" s="100">
        <v>0</v>
      </c>
      <c r="AP118" s="100">
        <v>0</v>
      </c>
      <c r="AQ118" s="100">
        <v>0</v>
      </c>
      <c r="AR118" s="100">
        <v>0</v>
      </c>
      <c r="AS118" s="100">
        <v>0</v>
      </c>
      <c r="AT118" s="100">
        <v>0</v>
      </c>
      <c r="AU118" s="100">
        <v>0</v>
      </c>
      <c r="AV118" s="100">
        <v>0</v>
      </c>
      <c r="AW118" s="100">
        <v>0</v>
      </c>
      <c r="AX118" s="100">
        <v>0</v>
      </c>
    </row>
    <row r="119" spans="1:50">
      <c r="B119" s="105" t="s">
        <v>22</v>
      </c>
      <c r="C119" s="100">
        <v>0</v>
      </c>
      <c r="D119" s="100">
        <v>0</v>
      </c>
      <c r="E119" s="100">
        <v>0</v>
      </c>
      <c r="F119" s="100">
        <v>0</v>
      </c>
      <c r="G119" s="100">
        <v>0</v>
      </c>
      <c r="H119" s="100">
        <v>0</v>
      </c>
      <c r="I119" s="100">
        <v>0</v>
      </c>
      <c r="J119" s="100">
        <v>0</v>
      </c>
      <c r="K119" s="100">
        <v>0</v>
      </c>
      <c r="L119" s="100">
        <v>0</v>
      </c>
      <c r="M119" s="100">
        <v>0</v>
      </c>
      <c r="N119" s="100">
        <v>0</v>
      </c>
      <c r="O119" s="100">
        <v>0</v>
      </c>
      <c r="P119" s="100">
        <v>0</v>
      </c>
      <c r="Q119" s="100">
        <v>0</v>
      </c>
      <c r="R119" s="100">
        <v>0</v>
      </c>
      <c r="S119" s="100">
        <v>0</v>
      </c>
      <c r="T119" s="100">
        <v>0</v>
      </c>
      <c r="U119" s="100">
        <v>0</v>
      </c>
      <c r="V119" s="100">
        <v>0</v>
      </c>
      <c r="W119" s="100">
        <v>0</v>
      </c>
      <c r="X119" s="100">
        <v>0</v>
      </c>
      <c r="Y119" s="100">
        <v>0</v>
      </c>
      <c r="Z119" s="100">
        <v>0</v>
      </c>
      <c r="AA119" s="100">
        <v>0</v>
      </c>
      <c r="AB119" s="100">
        <v>0</v>
      </c>
      <c r="AC119" s="100">
        <v>0</v>
      </c>
      <c r="AD119" s="100">
        <v>0</v>
      </c>
      <c r="AE119" s="100">
        <v>0</v>
      </c>
      <c r="AF119" s="100">
        <v>0</v>
      </c>
      <c r="AG119" s="100">
        <v>0</v>
      </c>
      <c r="AH119" s="100">
        <v>0</v>
      </c>
      <c r="AI119" s="100">
        <v>0</v>
      </c>
      <c r="AJ119" s="100">
        <v>0</v>
      </c>
      <c r="AK119" s="100">
        <v>0</v>
      </c>
      <c r="AL119" s="100">
        <v>0</v>
      </c>
      <c r="AM119" s="100">
        <v>0</v>
      </c>
      <c r="AN119" s="100">
        <v>0</v>
      </c>
      <c r="AO119" s="100">
        <v>0</v>
      </c>
      <c r="AP119" s="100">
        <v>0</v>
      </c>
      <c r="AQ119" s="100">
        <v>0</v>
      </c>
      <c r="AR119" s="100">
        <v>0</v>
      </c>
      <c r="AS119" s="100">
        <v>0</v>
      </c>
      <c r="AT119" s="100">
        <v>0</v>
      </c>
      <c r="AU119" s="100">
        <v>0</v>
      </c>
      <c r="AV119" s="100">
        <v>0</v>
      </c>
      <c r="AW119" s="100">
        <v>0</v>
      </c>
      <c r="AX119" s="100">
        <v>0</v>
      </c>
    </row>
    <row r="120" spans="1:50">
      <c r="B120" s="105" t="s">
        <v>59</v>
      </c>
      <c r="C120" s="100">
        <v>631718.85221264453</v>
      </c>
      <c r="D120" s="100">
        <v>631718.85221264453</v>
      </c>
      <c r="E120" s="100">
        <v>631718.85221264453</v>
      </c>
      <c r="F120" s="100">
        <v>631718.85221264453</v>
      </c>
      <c r="G120" s="100">
        <v>631718.85221264453</v>
      </c>
      <c r="H120" s="100">
        <v>631718.85221264453</v>
      </c>
      <c r="I120" s="100">
        <v>631718.85221264453</v>
      </c>
      <c r="J120" s="100">
        <v>631718.85221264453</v>
      </c>
      <c r="K120" s="100">
        <v>631718.85221264453</v>
      </c>
      <c r="L120" s="100">
        <v>631718.85221264453</v>
      </c>
      <c r="M120" s="100">
        <v>631718.85221264453</v>
      </c>
      <c r="N120" s="100">
        <v>631718.85221264453</v>
      </c>
      <c r="O120" s="100">
        <v>631718.85221264453</v>
      </c>
      <c r="P120" s="100">
        <v>631718.85221264453</v>
      </c>
      <c r="Q120" s="100">
        <v>631718.85221264453</v>
      </c>
      <c r="R120" s="100">
        <v>127949.36509964186</v>
      </c>
      <c r="S120" s="100">
        <v>631718.85221264453</v>
      </c>
      <c r="T120" s="100">
        <v>631718.85221264453</v>
      </c>
      <c r="U120" s="100">
        <v>631718.85221264453</v>
      </c>
      <c r="V120" s="100">
        <v>631718.85221264453</v>
      </c>
      <c r="W120" s="100">
        <v>631718.85221264453</v>
      </c>
      <c r="X120" s="100">
        <v>631718.85221264453</v>
      </c>
      <c r="Y120" s="100">
        <v>631718.85221264453</v>
      </c>
      <c r="Z120" s="100">
        <v>631718.85221264453</v>
      </c>
      <c r="AA120" s="100">
        <v>631718.85221264453</v>
      </c>
      <c r="AB120" s="100">
        <v>631718.85221264453</v>
      </c>
      <c r="AC120" s="100">
        <v>631718.85221264453</v>
      </c>
      <c r="AD120" s="100">
        <v>631718.85221264453</v>
      </c>
      <c r="AE120" s="100">
        <v>631718.85221264453</v>
      </c>
      <c r="AF120" s="100">
        <v>631718.85221264453</v>
      </c>
      <c r="AG120" s="100">
        <v>631718.85221264453</v>
      </c>
      <c r="AH120" s="100">
        <v>631718.85221264453</v>
      </c>
      <c r="AI120" s="100">
        <v>631718.85221264453</v>
      </c>
      <c r="AJ120" s="100">
        <v>631718.85221264453</v>
      </c>
      <c r="AK120" s="100">
        <v>631718.85221264453</v>
      </c>
      <c r="AL120" s="100">
        <v>631718.85221264453</v>
      </c>
      <c r="AM120" s="100">
        <v>631718.85221264453</v>
      </c>
      <c r="AN120" s="100">
        <v>631718.85221264453</v>
      </c>
      <c r="AO120" s="100">
        <v>631718.85221264453</v>
      </c>
      <c r="AP120" s="100">
        <v>631718.85221264453</v>
      </c>
      <c r="AQ120" s="100">
        <v>631718.85221264453</v>
      </c>
      <c r="AR120" s="100">
        <v>631718.85221264453</v>
      </c>
      <c r="AS120" s="100">
        <v>631718.85221264453</v>
      </c>
      <c r="AT120" s="100">
        <v>631718.85221264453</v>
      </c>
      <c r="AU120" s="100">
        <v>631718.85221264453</v>
      </c>
      <c r="AV120" s="100">
        <v>631718.85221264453</v>
      </c>
      <c r="AW120" s="100">
        <v>631718.85221264453</v>
      </c>
      <c r="AX120" s="100">
        <v>631718.85221264453</v>
      </c>
    </row>
    <row r="121" spans="1:50">
      <c r="B121" s="100" t="s">
        <v>278</v>
      </c>
      <c r="C121" s="105">
        <f>SUM(C$116:C$120)</f>
        <v>637931.85926469055</v>
      </c>
      <c r="D121" s="105">
        <f t="shared" ref="D121:AX121" si="8">SUM(D$116:D$120)</f>
        <v>637931.85926469055</v>
      </c>
      <c r="E121" s="105">
        <f t="shared" si="8"/>
        <v>637931.85926469055</v>
      </c>
      <c r="F121" s="105">
        <f t="shared" si="8"/>
        <v>637931.85926469055</v>
      </c>
      <c r="G121" s="105">
        <f t="shared" si="8"/>
        <v>637931.85926469055</v>
      </c>
      <c r="H121" s="105">
        <f t="shared" si="8"/>
        <v>637931.85926469055</v>
      </c>
      <c r="I121" s="105">
        <f t="shared" si="8"/>
        <v>637931.85926469055</v>
      </c>
      <c r="J121" s="105">
        <f t="shared" si="8"/>
        <v>637931.85926469055</v>
      </c>
      <c r="K121" s="105">
        <f t="shared" si="8"/>
        <v>637931.85926469055</v>
      </c>
      <c r="L121" s="105">
        <f t="shared" si="8"/>
        <v>637931.85926469055</v>
      </c>
      <c r="M121" s="105">
        <f t="shared" si="8"/>
        <v>637931.85926469055</v>
      </c>
      <c r="N121" s="105">
        <f t="shared" si="8"/>
        <v>637931.85926469055</v>
      </c>
      <c r="O121" s="105">
        <f t="shared" si="8"/>
        <v>637931.85926469055</v>
      </c>
      <c r="P121" s="105">
        <f t="shared" si="8"/>
        <v>637931.85926469055</v>
      </c>
      <c r="Q121" s="105">
        <f t="shared" si="8"/>
        <v>637931.85926469055</v>
      </c>
      <c r="R121" s="105">
        <f t="shared" si="8"/>
        <v>129207.75766602563</v>
      </c>
      <c r="S121" s="105">
        <f t="shared" si="8"/>
        <v>637931.85926469055</v>
      </c>
      <c r="T121" s="105">
        <f t="shared" si="8"/>
        <v>637931.85926469055</v>
      </c>
      <c r="U121" s="105">
        <f t="shared" si="8"/>
        <v>637931.85926469055</v>
      </c>
      <c r="V121" s="105">
        <f t="shared" si="8"/>
        <v>637931.85926469055</v>
      </c>
      <c r="W121" s="105">
        <f t="shared" si="8"/>
        <v>637931.85926469055</v>
      </c>
      <c r="X121" s="105">
        <f t="shared" si="8"/>
        <v>637931.85926469055</v>
      </c>
      <c r="Y121" s="105">
        <f t="shared" si="8"/>
        <v>637931.85926469055</v>
      </c>
      <c r="Z121" s="105">
        <f t="shared" si="8"/>
        <v>637931.85926469055</v>
      </c>
      <c r="AA121" s="105">
        <f t="shared" si="8"/>
        <v>637931.85926469055</v>
      </c>
      <c r="AB121" s="105">
        <f t="shared" si="8"/>
        <v>637931.85926469055</v>
      </c>
      <c r="AC121" s="105">
        <f t="shared" si="8"/>
        <v>637931.85926469055</v>
      </c>
      <c r="AD121" s="105">
        <f t="shared" si="8"/>
        <v>637931.85926469055</v>
      </c>
      <c r="AE121" s="105">
        <f t="shared" si="8"/>
        <v>637931.85926469055</v>
      </c>
      <c r="AF121" s="105">
        <f t="shared" si="8"/>
        <v>637931.85926469055</v>
      </c>
      <c r="AG121" s="105">
        <f t="shared" si="8"/>
        <v>637931.85926469055</v>
      </c>
      <c r="AH121" s="105">
        <f t="shared" si="8"/>
        <v>637931.85926469055</v>
      </c>
      <c r="AI121" s="105">
        <f t="shared" si="8"/>
        <v>637931.85926469055</v>
      </c>
      <c r="AJ121" s="105">
        <f t="shared" si="8"/>
        <v>637931.85926469055</v>
      </c>
      <c r="AK121" s="105">
        <f t="shared" si="8"/>
        <v>637931.85926469055</v>
      </c>
      <c r="AL121" s="105">
        <f t="shared" si="8"/>
        <v>637931.85926469055</v>
      </c>
      <c r="AM121" s="105">
        <f t="shared" si="8"/>
        <v>637931.85926469055</v>
      </c>
      <c r="AN121" s="105">
        <f t="shared" si="8"/>
        <v>637931.85926469055</v>
      </c>
      <c r="AO121" s="105">
        <f t="shared" si="8"/>
        <v>637931.85926469055</v>
      </c>
      <c r="AP121" s="105">
        <f t="shared" si="8"/>
        <v>637931.85926469055</v>
      </c>
      <c r="AQ121" s="105">
        <f t="shared" si="8"/>
        <v>637931.85926469055</v>
      </c>
      <c r="AR121" s="105">
        <f t="shared" si="8"/>
        <v>637931.85926469055</v>
      </c>
      <c r="AS121" s="105">
        <f t="shared" si="8"/>
        <v>637931.85926469055</v>
      </c>
      <c r="AT121" s="105">
        <f t="shared" si="8"/>
        <v>637931.85926469055</v>
      </c>
      <c r="AU121" s="105">
        <f t="shared" si="8"/>
        <v>637931.85926469055</v>
      </c>
      <c r="AV121" s="105">
        <f t="shared" si="8"/>
        <v>637931.85926469055</v>
      </c>
      <c r="AW121" s="105">
        <f t="shared" si="8"/>
        <v>637931.85926469055</v>
      </c>
      <c r="AX121" s="105">
        <f t="shared" si="8"/>
        <v>637931.85926469055</v>
      </c>
    </row>
    <row r="122" spans="1:50">
      <c r="A122" s="105" t="s">
        <v>108</v>
      </c>
      <c r="B122" s="105" t="s">
        <v>5</v>
      </c>
      <c r="C122" s="100">
        <v>10896.41640782214</v>
      </c>
      <c r="D122" s="100">
        <v>10896.41640782214</v>
      </c>
      <c r="E122" s="100">
        <v>10896.41640782214</v>
      </c>
      <c r="F122" s="100">
        <v>10896.41640782214</v>
      </c>
      <c r="G122" s="100">
        <v>10896.41640782214</v>
      </c>
      <c r="H122" s="100">
        <v>10896.41640782214</v>
      </c>
      <c r="I122" s="100">
        <v>10896.41640782214</v>
      </c>
      <c r="J122" s="100">
        <v>10896.41640782214</v>
      </c>
      <c r="K122" s="100">
        <v>10896.41640782214</v>
      </c>
      <c r="L122" s="100">
        <v>10896.41640782214</v>
      </c>
      <c r="M122" s="100">
        <v>10896.41640782214</v>
      </c>
      <c r="N122" s="100">
        <v>10896.41640782214</v>
      </c>
      <c r="O122" s="100">
        <v>10896.41640782214</v>
      </c>
      <c r="P122" s="100">
        <v>10896.41640782214</v>
      </c>
      <c r="Q122" s="100">
        <v>10896.41640782214</v>
      </c>
      <c r="R122" s="100">
        <v>10896.41640782214</v>
      </c>
      <c r="S122" s="100">
        <v>10896.41640782214</v>
      </c>
      <c r="T122" s="100">
        <v>10896.41640782214</v>
      </c>
      <c r="U122" s="100">
        <v>10896.41640782214</v>
      </c>
      <c r="V122" s="100">
        <v>10896.41640782214</v>
      </c>
      <c r="W122" s="100">
        <v>10896.41640782214</v>
      </c>
      <c r="X122" s="100">
        <v>10896.41640782214</v>
      </c>
      <c r="Y122" s="100">
        <v>10896.41640782214</v>
      </c>
      <c r="Z122" s="100">
        <v>10896.41640782214</v>
      </c>
      <c r="AA122" s="100">
        <v>10896.41640782214</v>
      </c>
      <c r="AB122" s="100">
        <v>10896.41640782214</v>
      </c>
      <c r="AC122" s="100">
        <v>10896.41640782214</v>
      </c>
      <c r="AD122" s="100">
        <v>10896.41640782214</v>
      </c>
      <c r="AE122" s="100">
        <v>10896.41640782214</v>
      </c>
      <c r="AF122" s="100">
        <v>10896.41640782214</v>
      </c>
      <c r="AG122" s="100">
        <v>10896.41640782214</v>
      </c>
      <c r="AH122" s="100">
        <v>10896.41640782214</v>
      </c>
      <c r="AI122" s="100">
        <v>10896.41640782214</v>
      </c>
      <c r="AJ122" s="100">
        <v>10896.41640782214</v>
      </c>
      <c r="AK122" s="100">
        <v>10896.41640782214</v>
      </c>
      <c r="AL122" s="100">
        <v>10896.41640782214</v>
      </c>
      <c r="AM122" s="100">
        <v>10896.41640782214</v>
      </c>
      <c r="AN122" s="100">
        <v>10896.41640782214</v>
      </c>
      <c r="AO122" s="100">
        <v>10896.41640782214</v>
      </c>
      <c r="AP122" s="100">
        <v>10896.41640782214</v>
      </c>
      <c r="AQ122" s="100">
        <v>10896.41640782214</v>
      </c>
      <c r="AR122" s="100">
        <v>10896.41640782214</v>
      </c>
      <c r="AS122" s="100">
        <v>10896.41640782214</v>
      </c>
      <c r="AT122" s="100">
        <v>10896.41640782214</v>
      </c>
      <c r="AU122" s="100">
        <v>10896.41640782214</v>
      </c>
      <c r="AV122" s="100">
        <v>10896.41640782214</v>
      </c>
      <c r="AW122" s="100">
        <v>10896.41640782214</v>
      </c>
      <c r="AX122" s="100">
        <v>10896.41640782214</v>
      </c>
    </row>
    <row r="123" spans="1:50">
      <c r="B123" s="105" t="s">
        <v>10</v>
      </c>
      <c r="C123" s="100">
        <v>0</v>
      </c>
      <c r="D123" s="100">
        <v>0</v>
      </c>
      <c r="E123" s="100">
        <v>0</v>
      </c>
      <c r="F123" s="100">
        <v>0</v>
      </c>
      <c r="G123" s="100">
        <v>0</v>
      </c>
      <c r="H123" s="100">
        <v>0</v>
      </c>
      <c r="I123" s="100">
        <v>0</v>
      </c>
      <c r="J123" s="100">
        <v>0</v>
      </c>
      <c r="K123" s="100">
        <v>0</v>
      </c>
      <c r="L123" s="100">
        <v>0</v>
      </c>
      <c r="M123" s="100">
        <v>0</v>
      </c>
      <c r="N123" s="100">
        <v>0</v>
      </c>
      <c r="O123" s="100">
        <v>0</v>
      </c>
      <c r="P123" s="100">
        <v>0</v>
      </c>
      <c r="Q123" s="100">
        <v>0</v>
      </c>
      <c r="R123" s="100">
        <v>0</v>
      </c>
      <c r="S123" s="100">
        <v>0</v>
      </c>
      <c r="T123" s="100">
        <v>0</v>
      </c>
      <c r="U123" s="100">
        <v>0</v>
      </c>
      <c r="V123" s="100">
        <v>0</v>
      </c>
      <c r="W123" s="100">
        <v>0</v>
      </c>
      <c r="X123" s="100">
        <v>0</v>
      </c>
      <c r="Y123" s="100">
        <v>0</v>
      </c>
      <c r="Z123" s="100">
        <v>0</v>
      </c>
      <c r="AA123" s="100">
        <v>0</v>
      </c>
      <c r="AB123" s="100">
        <v>0</v>
      </c>
      <c r="AC123" s="100">
        <v>0</v>
      </c>
      <c r="AD123" s="100">
        <v>0</v>
      </c>
      <c r="AE123" s="100">
        <v>0</v>
      </c>
      <c r="AF123" s="100">
        <v>0</v>
      </c>
      <c r="AG123" s="100">
        <v>0</v>
      </c>
      <c r="AH123" s="100">
        <v>0</v>
      </c>
      <c r="AI123" s="100">
        <v>0</v>
      </c>
      <c r="AJ123" s="100">
        <v>0</v>
      </c>
      <c r="AK123" s="100">
        <v>0</v>
      </c>
      <c r="AL123" s="100">
        <v>0</v>
      </c>
      <c r="AM123" s="100">
        <v>0</v>
      </c>
      <c r="AN123" s="100">
        <v>0</v>
      </c>
      <c r="AO123" s="100">
        <v>0</v>
      </c>
      <c r="AP123" s="100">
        <v>0</v>
      </c>
      <c r="AQ123" s="100">
        <v>0</v>
      </c>
      <c r="AR123" s="100">
        <v>0</v>
      </c>
      <c r="AS123" s="100">
        <v>0</v>
      </c>
      <c r="AT123" s="100">
        <v>0</v>
      </c>
      <c r="AU123" s="100">
        <v>0</v>
      </c>
      <c r="AV123" s="100">
        <v>0</v>
      </c>
      <c r="AW123" s="100">
        <v>0</v>
      </c>
      <c r="AX123" s="100">
        <v>0</v>
      </c>
    </row>
    <row r="124" spans="1:50">
      <c r="B124" s="105" t="s">
        <v>12</v>
      </c>
      <c r="C124" s="100">
        <v>74600.238846295804</v>
      </c>
      <c r="D124" s="100">
        <v>74600.238846295804</v>
      </c>
      <c r="E124" s="100">
        <v>74600.238846295804</v>
      </c>
      <c r="F124" s="100">
        <v>74600.238846295804</v>
      </c>
      <c r="G124" s="100">
        <v>74600.238846295804</v>
      </c>
      <c r="H124" s="100">
        <v>74600.238846295804</v>
      </c>
      <c r="I124" s="100">
        <v>74600.238846295804</v>
      </c>
      <c r="J124" s="100">
        <v>74600.238846295804</v>
      </c>
      <c r="K124" s="100">
        <v>74600.238846295804</v>
      </c>
      <c r="L124" s="100">
        <v>74600.238846295804</v>
      </c>
      <c r="M124" s="100">
        <v>74600.238846295804</v>
      </c>
      <c r="N124" s="100">
        <v>74600.238846295804</v>
      </c>
      <c r="O124" s="100">
        <v>74600.238846295804</v>
      </c>
      <c r="P124" s="100">
        <v>74600.238846295804</v>
      </c>
      <c r="Q124" s="100">
        <v>74600.238846295804</v>
      </c>
      <c r="R124" s="100">
        <v>74600.238846295804</v>
      </c>
      <c r="S124" s="100">
        <v>74600.238846295804</v>
      </c>
      <c r="T124" s="100">
        <v>74600.238846295804</v>
      </c>
      <c r="U124" s="100">
        <v>74600.238846295804</v>
      </c>
      <c r="V124" s="100">
        <v>74600.238846295804</v>
      </c>
      <c r="W124" s="100">
        <v>74600.238846295804</v>
      </c>
      <c r="X124" s="100">
        <v>74600.238846295804</v>
      </c>
      <c r="Y124" s="100">
        <v>74600.238846295804</v>
      </c>
      <c r="Z124" s="100">
        <v>74600.238846295804</v>
      </c>
      <c r="AA124" s="100">
        <v>74600.238846295804</v>
      </c>
      <c r="AB124" s="100">
        <v>74600.238846295804</v>
      </c>
      <c r="AC124" s="100">
        <v>74600.238846295804</v>
      </c>
      <c r="AD124" s="100">
        <v>74600.238846295804</v>
      </c>
      <c r="AE124" s="100">
        <v>74600.238846295804</v>
      </c>
      <c r="AF124" s="100">
        <v>74600.238846295804</v>
      </c>
      <c r="AG124" s="100">
        <v>74600.238846295804</v>
      </c>
      <c r="AH124" s="100">
        <v>74600.238846295804</v>
      </c>
      <c r="AI124" s="100">
        <v>74600.238846295804</v>
      </c>
      <c r="AJ124" s="100">
        <v>74600.238846295804</v>
      </c>
      <c r="AK124" s="100">
        <v>74600.238846295804</v>
      </c>
      <c r="AL124" s="100">
        <v>74600.238846295804</v>
      </c>
      <c r="AM124" s="100">
        <v>74600.238846295804</v>
      </c>
      <c r="AN124" s="100">
        <v>74600.238846295804</v>
      </c>
      <c r="AO124" s="100">
        <v>74600.238846295804</v>
      </c>
      <c r="AP124" s="100">
        <v>74600.238846295804</v>
      </c>
      <c r="AQ124" s="100">
        <v>74600.238846295804</v>
      </c>
      <c r="AR124" s="100">
        <v>74600.238846295804</v>
      </c>
      <c r="AS124" s="100">
        <v>74600.238846295804</v>
      </c>
      <c r="AT124" s="100">
        <v>74600.238846295804</v>
      </c>
      <c r="AU124" s="100">
        <v>74600.238846295804</v>
      </c>
      <c r="AV124" s="100">
        <v>74600.238846295804</v>
      </c>
      <c r="AW124" s="100">
        <v>74600.238846295804</v>
      </c>
      <c r="AX124" s="100">
        <v>74600.238846295804</v>
      </c>
    </row>
    <row r="125" spans="1:50">
      <c r="B125" s="105" t="s">
        <v>22</v>
      </c>
      <c r="C125" s="100">
        <v>119202.33312920529</v>
      </c>
      <c r="D125" s="100">
        <v>119202.33312920529</v>
      </c>
      <c r="E125" s="100">
        <v>119202.33312920529</v>
      </c>
      <c r="F125" s="100">
        <v>119202.33312920529</v>
      </c>
      <c r="G125" s="100">
        <v>119202.33312920529</v>
      </c>
      <c r="H125" s="100">
        <v>119202.33312920529</v>
      </c>
      <c r="I125" s="100">
        <v>119202.33312920529</v>
      </c>
      <c r="J125" s="100">
        <v>119202.33312920529</v>
      </c>
      <c r="K125" s="100">
        <v>119202.33312920529</v>
      </c>
      <c r="L125" s="100">
        <v>119202.33312920529</v>
      </c>
      <c r="M125" s="100">
        <v>119202.33312920529</v>
      </c>
      <c r="N125" s="100">
        <v>119202.33312920529</v>
      </c>
      <c r="O125" s="100">
        <v>119202.33312920529</v>
      </c>
      <c r="P125" s="100">
        <v>119202.33312920529</v>
      </c>
      <c r="Q125" s="100">
        <v>119202.33312920529</v>
      </c>
      <c r="R125" s="100">
        <v>119202.33312920529</v>
      </c>
      <c r="S125" s="100">
        <v>119202.33312920529</v>
      </c>
      <c r="T125" s="100">
        <v>119202.33312920529</v>
      </c>
      <c r="U125" s="100">
        <v>119202.33312920529</v>
      </c>
      <c r="V125" s="100">
        <v>119202.33312920529</v>
      </c>
      <c r="W125" s="100">
        <v>119202.33312920529</v>
      </c>
      <c r="X125" s="100">
        <v>119202.33312920529</v>
      </c>
      <c r="Y125" s="100">
        <v>119202.33312920529</v>
      </c>
      <c r="Z125" s="100">
        <v>119202.33312920529</v>
      </c>
      <c r="AA125" s="100">
        <v>119202.33312920529</v>
      </c>
      <c r="AB125" s="100">
        <v>119202.33312920529</v>
      </c>
      <c r="AC125" s="100">
        <v>119202.33312920529</v>
      </c>
      <c r="AD125" s="100">
        <v>119202.33312920529</v>
      </c>
      <c r="AE125" s="100">
        <v>119202.33312920529</v>
      </c>
      <c r="AF125" s="100">
        <v>119202.33312920529</v>
      </c>
      <c r="AG125" s="100">
        <v>119202.33312920529</v>
      </c>
      <c r="AH125" s="100">
        <v>119202.33312920529</v>
      </c>
      <c r="AI125" s="100">
        <v>119202.33312920529</v>
      </c>
      <c r="AJ125" s="100">
        <v>119202.33312920529</v>
      </c>
      <c r="AK125" s="100">
        <v>119202.33312920529</v>
      </c>
      <c r="AL125" s="100">
        <v>119202.33312920529</v>
      </c>
      <c r="AM125" s="100">
        <v>119202.33312920529</v>
      </c>
      <c r="AN125" s="100">
        <v>119202.33312920529</v>
      </c>
      <c r="AO125" s="100">
        <v>119202.33312920529</v>
      </c>
      <c r="AP125" s="100">
        <v>119202.33312920529</v>
      </c>
      <c r="AQ125" s="100">
        <v>119202.33312920529</v>
      </c>
      <c r="AR125" s="100">
        <v>119202.33312920529</v>
      </c>
      <c r="AS125" s="100">
        <v>119202.33312920529</v>
      </c>
      <c r="AT125" s="100">
        <v>119202.33312920529</v>
      </c>
      <c r="AU125" s="100">
        <v>119202.33312920529</v>
      </c>
      <c r="AV125" s="100">
        <v>119202.33312920529</v>
      </c>
      <c r="AW125" s="100">
        <v>119202.33312920529</v>
      </c>
      <c r="AX125" s="100">
        <v>119202.33312920529</v>
      </c>
    </row>
    <row r="126" spans="1:50">
      <c r="B126" s="105" t="s">
        <v>59</v>
      </c>
      <c r="C126" s="100">
        <v>252338.07737997081</v>
      </c>
      <c r="D126" s="100">
        <v>252338.07737997081</v>
      </c>
      <c r="E126" s="100">
        <v>252338.07737997081</v>
      </c>
      <c r="F126" s="100">
        <v>252338.07737997081</v>
      </c>
      <c r="G126" s="100">
        <v>252338.07737997081</v>
      </c>
      <c r="H126" s="100">
        <v>252338.07737997081</v>
      </c>
      <c r="I126" s="100">
        <v>252338.07737997081</v>
      </c>
      <c r="J126" s="100">
        <v>252338.07737997081</v>
      </c>
      <c r="K126" s="100">
        <v>252338.07737997081</v>
      </c>
      <c r="L126" s="100">
        <v>252338.07737997081</v>
      </c>
      <c r="M126" s="100">
        <v>252338.07737997081</v>
      </c>
      <c r="N126" s="100">
        <v>252338.07737997081</v>
      </c>
      <c r="O126" s="100">
        <v>252338.07737997081</v>
      </c>
      <c r="P126" s="100">
        <v>252338.07737997081</v>
      </c>
      <c r="Q126" s="100">
        <v>252338.07737997081</v>
      </c>
      <c r="R126" s="100">
        <v>252338.07737997081</v>
      </c>
      <c r="S126" s="100">
        <v>252338.07737997081</v>
      </c>
      <c r="T126" s="100">
        <v>252338.07737997081</v>
      </c>
      <c r="U126" s="100">
        <v>252338.07737997081</v>
      </c>
      <c r="V126" s="100">
        <v>252338.07737997081</v>
      </c>
      <c r="W126" s="100">
        <v>252338.07737997081</v>
      </c>
      <c r="X126" s="100">
        <v>252338.07737997081</v>
      </c>
      <c r="Y126" s="100">
        <v>252338.07737997081</v>
      </c>
      <c r="Z126" s="100">
        <v>252338.07737997081</v>
      </c>
      <c r="AA126" s="100">
        <v>252338.07737997081</v>
      </c>
      <c r="AB126" s="100">
        <v>252338.07737997081</v>
      </c>
      <c r="AC126" s="100">
        <v>252338.07737997081</v>
      </c>
      <c r="AD126" s="100">
        <v>252338.07737997081</v>
      </c>
      <c r="AE126" s="100">
        <v>252338.07737997081</v>
      </c>
      <c r="AF126" s="100">
        <v>252338.07737997081</v>
      </c>
      <c r="AG126" s="100">
        <v>252338.07737997081</v>
      </c>
      <c r="AH126" s="100">
        <v>252338.07737997081</v>
      </c>
      <c r="AI126" s="100">
        <v>252338.07737997081</v>
      </c>
      <c r="AJ126" s="100">
        <v>252338.07737997081</v>
      </c>
      <c r="AK126" s="100">
        <v>252338.07737997081</v>
      </c>
      <c r="AL126" s="100">
        <v>252338.07737997081</v>
      </c>
      <c r="AM126" s="100">
        <v>252338.07737997081</v>
      </c>
      <c r="AN126" s="100">
        <v>252338.07737997081</v>
      </c>
      <c r="AO126" s="100">
        <v>252338.07737997081</v>
      </c>
      <c r="AP126" s="100">
        <v>252338.07737997081</v>
      </c>
      <c r="AQ126" s="100">
        <v>252338.07737997081</v>
      </c>
      <c r="AR126" s="100">
        <v>252338.07737997081</v>
      </c>
      <c r="AS126" s="100">
        <v>252338.07737997081</v>
      </c>
      <c r="AT126" s="100">
        <v>252338.07737997081</v>
      </c>
      <c r="AU126" s="100">
        <v>252338.07737997081</v>
      </c>
      <c r="AV126" s="100">
        <v>252338.07737997081</v>
      </c>
      <c r="AW126" s="100">
        <v>252338.07737997081</v>
      </c>
      <c r="AX126" s="100">
        <v>252338.07737997081</v>
      </c>
    </row>
    <row r="127" spans="1:50">
      <c r="B127" s="100" t="s">
        <v>278</v>
      </c>
      <c r="C127" s="105">
        <f>SUM(C$122:C$126)</f>
        <v>457037.06576329406</v>
      </c>
      <c r="D127" s="105">
        <f t="shared" ref="D127:AX127" si="9">SUM(D$122:D$126)</f>
        <v>457037.06576329406</v>
      </c>
      <c r="E127" s="105">
        <f t="shared" si="9"/>
        <v>457037.06576329406</v>
      </c>
      <c r="F127" s="105">
        <f t="shared" si="9"/>
        <v>457037.06576329406</v>
      </c>
      <c r="G127" s="105">
        <f t="shared" si="9"/>
        <v>457037.06576329406</v>
      </c>
      <c r="H127" s="105">
        <f t="shared" si="9"/>
        <v>457037.06576329406</v>
      </c>
      <c r="I127" s="105">
        <f t="shared" si="9"/>
        <v>457037.06576329406</v>
      </c>
      <c r="J127" s="105">
        <f t="shared" si="9"/>
        <v>457037.06576329406</v>
      </c>
      <c r="K127" s="105">
        <f t="shared" si="9"/>
        <v>457037.06576329406</v>
      </c>
      <c r="L127" s="105">
        <f t="shared" si="9"/>
        <v>457037.06576329406</v>
      </c>
      <c r="M127" s="105">
        <f t="shared" si="9"/>
        <v>457037.06576329406</v>
      </c>
      <c r="N127" s="105">
        <f t="shared" si="9"/>
        <v>457037.06576329406</v>
      </c>
      <c r="O127" s="105">
        <f t="shared" si="9"/>
        <v>457037.06576329406</v>
      </c>
      <c r="P127" s="105">
        <f t="shared" si="9"/>
        <v>457037.06576329406</v>
      </c>
      <c r="Q127" s="105">
        <f t="shared" si="9"/>
        <v>457037.06576329406</v>
      </c>
      <c r="R127" s="105">
        <f t="shared" si="9"/>
        <v>457037.06576329406</v>
      </c>
      <c r="S127" s="105">
        <f t="shared" si="9"/>
        <v>457037.06576329406</v>
      </c>
      <c r="T127" s="105">
        <f t="shared" si="9"/>
        <v>457037.06576329406</v>
      </c>
      <c r="U127" s="105">
        <f t="shared" si="9"/>
        <v>457037.06576329406</v>
      </c>
      <c r="V127" s="105">
        <f t="shared" si="9"/>
        <v>457037.06576329406</v>
      </c>
      <c r="W127" s="105">
        <f t="shared" si="9"/>
        <v>457037.06576329406</v>
      </c>
      <c r="X127" s="105">
        <f t="shared" si="9"/>
        <v>457037.06576329406</v>
      </c>
      <c r="Y127" s="105">
        <f t="shared" si="9"/>
        <v>457037.06576329406</v>
      </c>
      <c r="Z127" s="105">
        <f t="shared" si="9"/>
        <v>457037.06576329406</v>
      </c>
      <c r="AA127" s="105">
        <f t="shared" si="9"/>
        <v>457037.06576329406</v>
      </c>
      <c r="AB127" s="105">
        <f t="shared" si="9"/>
        <v>457037.06576329406</v>
      </c>
      <c r="AC127" s="105">
        <f t="shared" si="9"/>
        <v>457037.06576329406</v>
      </c>
      <c r="AD127" s="105">
        <f t="shared" si="9"/>
        <v>457037.06576329406</v>
      </c>
      <c r="AE127" s="105">
        <f t="shared" si="9"/>
        <v>457037.06576329406</v>
      </c>
      <c r="AF127" s="105">
        <f t="shared" si="9"/>
        <v>457037.06576329406</v>
      </c>
      <c r="AG127" s="105">
        <f t="shared" si="9"/>
        <v>457037.06576329406</v>
      </c>
      <c r="AH127" s="105">
        <f t="shared" si="9"/>
        <v>457037.06576329406</v>
      </c>
      <c r="AI127" s="105">
        <f t="shared" si="9"/>
        <v>457037.06576329406</v>
      </c>
      <c r="AJ127" s="105">
        <f t="shared" si="9"/>
        <v>457037.06576329406</v>
      </c>
      <c r="AK127" s="105">
        <f t="shared" si="9"/>
        <v>457037.06576329406</v>
      </c>
      <c r="AL127" s="105">
        <f t="shared" si="9"/>
        <v>457037.06576329406</v>
      </c>
      <c r="AM127" s="105">
        <f t="shared" si="9"/>
        <v>457037.06576329406</v>
      </c>
      <c r="AN127" s="105">
        <f t="shared" si="9"/>
        <v>457037.06576329406</v>
      </c>
      <c r="AO127" s="105">
        <f t="shared" si="9"/>
        <v>457037.06576329406</v>
      </c>
      <c r="AP127" s="105">
        <f t="shared" si="9"/>
        <v>457037.06576329406</v>
      </c>
      <c r="AQ127" s="105">
        <f t="shared" si="9"/>
        <v>457037.06576329406</v>
      </c>
      <c r="AR127" s="105">
        <f t="shared" si="9"/>
        <v>457037.06576329406</v>
      </c>
      <c r="AS127" s="105">
        <f t="shared" si="9"/>
        <v>457037.06576329406</v>
      </c>
      <c r="AT127" s="105">
        <f t="shared" si="9"/>
        <v>457037.06576329406</v>
      </c>
      <c r="AU127" s="105">
        <f t="shared" si="9"/>
        <v>457037.06576329406</v>
      </c>
      <c r="AV127" s="105">
        <f t="shared" si="9"/>
        <v>457037.06576329406</v>
      </c>
      <c r="AW127" s="105">
        <f t="shared" si="9"/>
        <v>457037.06576329406</v>
      </c>
      <c r="AX127" s="105">
        <f t="shared" si="9"/>
        <v>457037.06576329406</v>
      </c>
    </row>
    <row r="128" spans="1:50">
      <c r="A128" s="105" t="s">
        <v>109</v>
      </c>
      <c r="B128" s="105" t="s">
        <v>5</v>
      </c>
      <c r="C128" s="100">
        <v>9171.755278594801</v>
      </c>
      <c r="D128" s="100">
        <v>9171.755278594801</v>
      </c>
      <c r="E128" s="100">
        <v>9171.755278594801</v>
      </c>
      <c r="F128" s="100">
        <v>9171.755278594801</v>
      </c>
      <c r="G128" s="100">
        <v>9171.755278594801</v>
      </c>
      <c r="H128" s="100">
        <v>9171.755278594801</v>
      </c>
      <c r="I128" s="100">
        <v>9171.755278594801</v>
      </c>
      <c r="J128" s="100">
        <v>9171.755278594801</v>
      </c>
      <c r="K128" s="100">
        <v>9171.755278594801</v>
      </c>
      <c r="L128" s="100">
        <v>9171.755278594801</v>
      </c>
      <c r="M128" s="100">
        <v>9171.755278594801</v>
      </c>
      <c r="N128" s="100">
        <v>9171.755278594801</v>
      </c>
      <c r="O128" s="100">
        <v>9171.755278594801</v>
      </c>
      <c r="P128" s="100">
        <v>9171.755278594801</v>
      </c>
      <c r="Q128" s="100">
        <v>9171.755278594801</v>
      </c>
      <c r="R128" s="100">
        <v>9171.755278594801</v>
      </c>
      <c r="S128" s="100">
        <v>9171.755278594801</v>
      </c>
      <c r="T128" s="100">
        <v>9171.755278594801</v>
      </c>
      <c r="U128" s="100">
        <v>9171.755278594801</v>
      </c>
      <c r="V128" s="100">
        <v>9171.755278594801</v>
      </c>
      <c r="W128" s="100">
        <v>9171.755278594801</v>
      </c>
      <c r="X128" s="100">
        <v>9171.755278594801</v>
      </c>
      <c r="Y128" s="100">
        <v>9171.755278594801</v>
      </c>
      <c r="Z128" s="100">
        <v>9171.755278594801</v>
      </c>
      <c r="AA128" s="100">
        <v>9171.755278594801</v>
      </c>
      <c r="AB128" s="100">
        <v>9171.755278594801</v>
      </c>
      <c r="AC128" s="100">
        <v>9171.755278594801</v>
      </c>
      <c r="AD128" s="100">
        <v>9171.755278594801</v>
      </c>
      <c r="AE128" s="100">
        <v>9171.755278594801</v>
      </c>
      <c r="AF128" s="100">
        <v>9171.755278594801</v>
      </c>
      <c r="AG128" s="100">
        <v>9171.755278594801</v>
      </c>
      <c r="AH128" s="100">
        <v>9171.755278594801</v>
      </c>
      <c r="AI128" s="100">
        <v>9171.755278594801</v>
      </c>
      <c r="AJ128" s="100">
        <v>9171.755278594801</v>
      </c>
      <c r="AK128" s="100">
        <v>9171.755278594801</v>
      </c>
      <c r="AL128" s="100">
        <v>9171.755278594801</v>
      </c>
      <c r="AM128" s="100">
        <v>9171.755278594801</v>
      </c>
      <c r="AN128" s="100">
        <v>9171.755278594801</v>
      </c>
      <c r="AO128" s="100">
        <v>9171.755278594801</v>
      </c>
      <c r="AP128" s="100">
        <v>9171.755278594801</v>
      </c>
      <c r="AQ128" s="100">
        <v>9171.755278594801</v>
      </c>
      <c r="AR128" s="100">
        <v>9171.755278594801</v>
      </c>
      <c r="AS128" s="100">
        <v>9171.755278594801</v>
      </c>
      <c r="AT128" s="100">
        <v>9171.755278594801</v>
      </c>
      <c r="AU128" s="100">
        <v>9171.755278594801</v>
      </c>
      <c r="AV128" s="100">
        <v>9171.755278594801</v>
      </c>
      <c r="AW128" s="100">
        <v>9171.755278594801</v>
      </c>
      <c r="AX128" s="100">
        <v>9171.755278594801</v>
      </c>
    </row>
    <row r="129" spans="2:50">
      <c r="B129" s="105" t="s">
        <v>10</v>
      </c>
      <c r="C129" s="100">
        <v>0</v>
      </c>
      <c r="D129" s="100">
        <v>0</v>
      </c>
      <c r="E129" s="100">
        <v>0</v>
      </c>
      <c r="F129" s="100">
        <v>0</v>
      </c>
      <c r="G129" s="100">
        <v>0</v>
      </c>
      <c r="H129" s="100">
        <v>0</v>
      </c>
      <c r="I129" s="100">
        <v>0</v>
      </c>
      <c r="J129" s="100">
        <v>0</v>
      </c>
      <c r="K129" s="100">
        <v>0</v>
      </c>
      <c r="L129" s="100">
        <v>0</v>
      </c>
      <c r="M129" s="100">
        <v>0</v>
      </c>
      <c r="N129" s="100">
        <v>0</v>
      </c>
      <c r="O129" s="100">
        <v>0</v>
      </c>
      <c r="P129" s="100">
        <v>0</v>
      </c>
      <c r="Q129" s="100">
        <v>0</v>
      </c>
      <c r="R129" s="100">
        <v>0</v>
      </c>
      <c r="S129" s="100">
        <v>0</v>
      </c>
      <c r="T129" s="100">
        <v>0</v>
      </c>
      <c r="U129" s="100">
        <v>0</v>
      </c>
      <c r="V129" s="100">
        <v>0</v>
      </c>
      <c r="W129" s="100">
        <v>0</v>
      </c>
      <c r="X129" s="100">
        <v>0</v>
      </c>
      <c r="Y129" s="100">
        <v>0</v>
      </c>
      <c r="Z129" s="100">
        <v>0</v>
      </c>
      <c r="AA129" s="100">
        <v>0</v>
      </c>
      <c r="AB129" s="100">
        <v>0</v>
      </c>
      <c r="AC129" s="100">
        <v>0</v>
      </c>
      <c r="AD129" s="100">
        <v>0</v>
      </c>
      <c r="AE129" s="100">
        <v>0</v>
      </c>
      <c r="AF129" s="100">
        <v>0</v>
      </c>
      <c r="AG129" s="100">
        <v>0</v>
      </c>
      <c r="AH129" s="100">
        <v>0</v>
      </c>
      <c r="AI129" s="100">
        <v>0</v>
      </c>
      <c r="AJ129" s="100">
        <v>0</v>
      </c>
      <c r="AK129" s="100">
        <v>0</v>
      </c>
      <c r="AL129" s="100">
        <v>0</v>
      </c>
      <c r="AM129" s="100">
        <v>0</v>
      </c>
      <c r="AN129" s="100">
        <v>0</v>
      </c>
      <c r="AO129" s="100">
        <v>0</v>
      </c>
      <c r="AP129" s="100">
        <v>0</v>
      </c>
      <c r="AQ129" s="100">
        <v>0</v>
      </c>
      <c r="AR129" s="100">
        <v>0</v>
      </c>
      <c r="AS129" s="100">
        <v>0</v>
      </c>
      <c r="AT129" s="100">
        <v>0</v>
      </c>
      <c r="AU129" s="100">
        <v>0</v>
      </c>
      <c r="AV129" s="100">
        <v>0</v>
      </c>
      <c r="AW129" s="100">
        <v>0</v>
      </c>
      <c r="AX129" s="100">
        <v>0</v>
      </c>
    </row>
    <row r="130" spans="2:50">
      <c r="B130" s="105" t="s">
        <v>12</v>
      </c>
      <c r="C130" s="100">
        <v>62792.675024035743</v>
      </c>
      <c r="D130" s="100">
        <v>62792.675024035743</v>
      </c>
      <c r="E130" s="100">
        <v>62792.675024035743</v>
      </c>
      <c r="F130" s="100">
        <v>62792.675024035743</v>
      </c>
      <c r="G130" s="100">
        <v>62792.675024035743</v>
      </c>
      <c r="H130" s="100">
        <v>62792.675024035743</v>
      </c>
      <c r="I130" s="100">
        <v>62792.675024035743</v>
      </c>
      <c r="J130" s="100">
        <v>62792.675024035743</v>
      </c>
      <c r="K130" s="100">
        <v>62792.675024035743</v>
      </c>
      <c r="L130" s="100">
        <v>62792.675024035743</v>
      </c>
      <c r="M130" s="100">
        <v>62792.675024035743</v>
      </c>
      <c r="N130" s="100">
        <v>62792.675024035743</v>
      </c>
      <c r="O130" s="100">
        <v>62792.675024035743</v>
      </c>
      <c r="P130" s="100">
        <v>62792.675024035743</v>
      </c>
      <c r="Q130" s="100">
        <v>62792.675024035743</v>
      </c>
      <c r="R130" s="100">
        <v>62792.675024035743</v>
      </c>
      <c r="S130" s="100">
        <v>62792.675024035743</v>
      </c>
      <c r="T130" s="100">
        <v>62792.675024035743</v>
      </c>
      <c r="U130" s="100">
        <v>62792.675024035743</v>
      </c>
      <c r="V130" s="100">
        <v>62792.675024035743</v>
      </c>
      <c r="W130" s="100">
        <v>62792.675024035743</v>
      </c>
      <c r="X130" s="100">
        <v>62792.675024035743</v>
      </c>
      <c r="Y130" s="100">
        <v>62792.675024035743</v>
      </c>
      <c r="Z130" s="100">
        <v>62792.675024035743</v>
      </c>
      <c r="AA130" s="100">
        <v>62792.675024035743</v>
      </c>
      <c r="AB130" s="100">
        <v>62792.675024035743</v>
      </c>
      <c r="AC130" s="100">
        <v>62792.675024035743</v>
      </c>
      <c r="AD130" s="100">
        <v>62792.675024035743</v>
      </c>
      <c r="AE130" s="100">
        <v>62792.675024035743</v>
      </c>
      <c r="AF130" s="100">
        <v>62792.675024035743</v>
      </c>
      <c r="AG130" s="100">
        <v>62792.675024035743</v>
      </c>
      <c r="AH130" s="100">
        <v>62792.675024035743</v>
      </c>
      <c r="AI130" s="100">
        <v>62792.675024035743</v>
      </c>
      <c r="AJ130" s="100">
        <v>62792.675024035743</v>
      </c>
      <c r="AK130" s="100">
        <v>62792.675024035743</v>
      </c>
      <c r="AL130" s="100">
        <v>62792.675024035743</v>
      </c>
      <c r="AM130" s="100">
        <v>62792.675024035743</v>
      </c>
      <c r="AN130" s="100">
        <v>62792.675024035743</v>
      </c>
      <c r="AO130" s="100">
        <v>62792.675024035743</v>
      </c>
      <c r="AP130" s="100">
        <v>62792.675024035743</v>
      </c>
      <c r="AQ130" s="100">
        <v>62792.675024035743</v>
      </c>
      <c r="AR130" s="100">
        <v>62792.675024035743</v>
      </c>
      <c r="AS130" s="100">
        <v>62792.675024035743</v>
      </c>
      <c r="AT130" s="100">
        <v>62792.675024035743</v>
      </c>
      <c r="AU130" s="100">
        <v>62792.675024035743</v>
      </c>
      <c r="AV130" s="100">
        <v>62792.675024035743</v>
      </c>
      <c r="AW130" s="100">
        <v>62792.675024035743</v>
      </c>
      <c r="AX130" s="100">
        <v>62792.675024035743</v>
      </c>
    </row>
    <row r="131" spans="2:50">
      <c r="B131" s="105" t="s">
        <v>22</v>
      </c>
      <c r="C131" s="100">
        <v>0</v>
      </c>
      <c r="D131" s="100">
        <v>0</v>
      </c>
      <c r="E131" s="100">
        <v>0</v>
      </c>
      <c r="F131" s="100">
        <v>0</v>
      </c>
      <c r="G131" s="100">
        <v>0</v>
      </c>
      <c r="H131" s="100">
        <v>0</v>
      </c>
      <c r="I131" s="100">
        <v>0</v>
      </c>
      <c r="J131" s="100">
        <v>0</v>
      </c>
      <c r="K131" s="100">
        <v>0</v>
      </c>
      <c r="L131" s="100">
        <v>0</v>
      </c>
      <c r="M131" s="100">
        <v>0</v>
      </c>
      <c r="N131" s="100">
        <v>0</v>
      </c>
      <c r="O131" s="100">
        <v>0</v>
      </c>
      <c r="P131" s="100">
        <v>0</v>
      </c>
      <c r="Q131" s="100">
        <v>0</v>
      </c>
      <c r="R131" s="100">
        <v>0</v>
      </c>
      <c r="S131" s="100">
        <v>0</v>
      </c>
      <c r="T131" s="100">
        <v>0</v>
      </c>
      <c r="U131" s="100">
        <v>0</v>
      </c>
      <c r="V131" s="100">
        <v>0</v>
      </c>
      <c r="W131" s="100">
        <v>0</v>
      </c>
      <c r="X131" s="100">
        <v>0</v>
      </c>
      <c r="Y131" s="100">
        <v>0</v>
      </c>
      <c r="Z131" s="100">
        <v>0</v>
      </c>
      <c r="AA131" s="100">
        <v>0</v>
      </c>
      <c r="AB131" s="100">
        <v>0</v>
      </c>
      <c r="AC131" s="100">
        <v>0</v>
      </c>
      <c r="AD131" s="100">
        <v>0</v>
      </c>
      <c r="AE131" s="100">
        <v>0</v>
      </c>
      <c r="AF131" s="100">
        <v>0</v>
      </c>
      <c r="AG131" s="100">
        <v>0</v>
      </c>
      <c r="AH131" s="100">
        <v>0</v>
      </c>
      <c r="AI131" s="100">
        <v>0</v>
      </c>
      <c r="AJ131" s="100">
        <v>0</v>
      </c>
      <c r="AK131" s="100">
        <v>0</v>
      </c>
      <c r="AL131" s="100">
        <v>0</v>
      </c>
      <c r="AM131" s="100">
        <v>0</v>
      </c>
      <c r="AN131" s="100">
        <v>0</v>
      </c>
      <c r="AO131" s="100">
        <v>0</v>
      </c>
      <c r="AP131" s="100">
        <v>0</v>
      </c>
      <c r="AQ131" s="100">
        <v>0</v>
      </c>
      <c r="AR131" s="100">
        <v>0</v>
      </c>
      <c r="AS131" s="100">
        <v>0</v>
      </c>
      <c r="AT131" s="100">
        <v>0</v>
      </c>
      <c r="AU131" s="100">
        <v>0</v>
      </c>
      <c r="AV131" s="100">
        <v>0</v>
      </c>
      <c r="AW131" s="100">
        <v>0</v>
      </c>
      <c r="AX131" s="100">
        <v>0</v>
      </c>
    </row>
    <row r="132" spans="2:50">
      <c r="B132" s="105" t="s">
        <v>59</v>
      </c>
      <c r="C132" s="100">
        <v>290467.43591739744</v>
      </c>
      <c r="D132" s="100">
        <v>290467.43591739744</v>
      </c>
      <c r="E132" s="100">
        <v>290467.43591739744</v>
      </c>
      <c r="F132" s="100">
        <v>290467.43591739744</v>
      </c>
      <c r="G132" s="100">
        <v>290467.43591739744</v>
      </c>
      <c r="H132" s="100">
        <v>290467.43591739744</v>
      </c>
      <c r="I132" s="100">
        <v>290467.43591739744</v>
      </c>
      <c r="J132" s="100">
        <v>290467.43591739744</v>
      </c>
      <c r="K132" s="100">
        <v>290467.43591739744</v>
      </c>
      <c r="L132" s="100">
        <v>290467.43591739744</v>
      </c>
      <c r="M132" s="100">
        <v>290467.43591739744</v>
      </c>
      <c r="N132" s="100">
        <v>290467.43591739744</v>
      </c>
      <c r="O132" s="100">
        <v>290467.43591739744</v>
      </c>
      <c r="P132" s="100">
        <v>290467.43591739744</v>
      </c>
      <c r="Q132" s="100">
        <v>290467.43591739744</v>
      </c>
      <c r="R132" s="100">
        <v>290467.43591739744</v>
      </c>
      <c r="S132" s="100">
        <v>290467.43591739744</v>
      </c>
      <c r="T132" s="100">
        <v>290467.43591739744</v>
      </c>
      <c r="U132" s="100">
        <v>290467.43591739744</v>
      </c>
      <c r="V132" s="100">
        <v>290467.43591739744</v>
      </c>
      <c r="W132" s="100">
        <v>290467.43591739744</v>
      </c>
      <c r="X132" s="100">
        <v>290467.43591739744</v>
      </c>
      <c r="Y132" s="100">
        <v>290467.43591739744</v>
      </c>
      <c r="Z132" s="100">
        <v>290467.43591739744</v>
      </c>
      <c r="AA132" s="100">
        <v>290467.43591739744</v>
      </c>
      <c r="AB132" s="100">
        <v>290467.43591739744</v>
      </c>
      <c r="AC132" s="100">
        <v>290467.43591739744</v>
      </c>
      <c r="AD132" s="100">
        <v>290467.43591739744</v>
      </c>
      <c r="AE132" s="100">
        <v>290467.43591739744</v>
      </c>
      <c r="AF132" s="100">
        <v>290467.43591739744</v>
      </c>
      <c r="AG132" s="100">
        <v>290467.43591739744</v>
      </c>
      <c r="AH132" s="100">
        <v>290467.43591739744</v>
      </c>
      <c r="AI132" s="100">
        <v>290467.43591739744</v>
      </c>
      <c r="AJ132" s="100">
        <v>290467.43591739744</v>
      </c>
      <c r="AK132" s="100">
        <v>290467.43591739744</v>
      </c>
      <c r="AL132" s="100">
        <v>290467.43591739744</v>
      </c>
      <c r="AM132" s="100">
        <v>290467.43591739744</v>
      </c>
      <c r="AN132" s="100">
        <v>290467.43591739744</v>
      </c>
      <c r="AO132" s="100">
        <v>290467.43591739744</v>
      </c>
      <c r="AP132" s="100">
        <v>290467.43591739744</v>
      </c>
      <c r="AQ132" s="100">
        <v>290467.43591739744</v>
      </c>
      <c r="AR132" s="100">
        <v>290467.43591739744</v>
      </c>
      <c r="AS132" s="100">
        <v>290467.43591739744</v>
      </c>
      <c r="AT132" s="100">
        <v>290467.43591739744</v>
      </c>
      <c r="AU132" s="100">
        <v>290467.43591739744</v>
      </c>
      <c r="AV132" s="100">
        <v>290467.43591739744</v>
      </c>
      <c r="AW132" s="100">
        <v>290467.43591739744</v>
      </c>
      <c r="AX132" s="100">
        <v>290467.43591739744</v>
      </c>
    </row>
    <row r="133" spans="2:50">
      <c r="B133" s="100" t="s">
        <v>278</v>
      </c>
      <c r="C133" s="105">
        <f>SUM(C$128:C$132)</f>
        <v>362431.86622002797</v>
      </c>
      <c r="D133" s="105">
        <f t="shared" ref="D133:AX133" si="10">SUM(D$128:D$132)</f>
        <v>362431.86622002797</v>
      </c>
      <c r="E133" s="105">
        <f t="shared" si="10"/>
        <v>362431.86622002797</v>
      </c>
      <c r="F133" s="105">
        <f t="shared" si="10"/>
        <v>362431.86622002797</v>
      </c>
      <c r="G133" s="105">
        <f t="shared" si="10"/>
        <v>362431.86622002797</v>
      </c>
      <c r="H133" s="105">
        <f t="shared" si="10"/>
        <v>362431.86622002797</v>
      </c>
      <c r="I133" s="105">
        <f t="shared" si="10"/>
        <v>362431.86622002797</v>
      </c>
      <c r="J133" s="105">
        <f t="shared" si="10"/>
        <v>362431.86622002797</v>
      </c>
      <c r="K133" s="105">
        <f t="shared" si="10"/>
        <v>362431.86622002797</v>
      </c>
      <c r="L133" s="105">
        <f t="shared" si="10"/>
        <v>362431.86622002797</v>
      </c>
      <c r="M133" s="105">
        <f t="shared" si="10"/>
        <v>362431.86622002797</v>
      </c>
      <c r="N133" s="105">
        <f t="shared" si="10"/>
        <v>362431.86622002797</v>
      </c>
      <c r="O133" s="105">
        <f t="shared" si="10"/>
        <v>362431.86622002797</v>
      </c>
      <c r="P133" s="105">
        <f t="shared" si="10"/>
        <v>362431.86622002797</v>
      </c>
      <c r="Q133" s="105">
        <f t="shared" si="10"/>
        <v>362431.86622002797</v>
      </c>
      <c r="R133" s="105">
        <f t="shared" si="10"/>
        <v>362431.86622002797</v>
      </c>
      <c r="S133" s="105">
        <f t="shared" si="10"/>
        <v>362431.86622002797</v>
      </c>
      <c r="T133" s="105">
        <f t="shared" si="10"/>
        <v>362431.86622002797</v>
      </c>
      <c r="U133" s="105">
        <f t="shared" si="10"/>
        <v>362431.86622002797</v>
      </c>
      <c r="V133" s="105">
        <f t="shared" si="10"/>
        <v>362431.86622002797</v>
      </c>
      <c r="W133" s="105">
        <f t="shared" si="10"/>
        <v>362431.86622002797</v>
      </c>
      <c r="X133" s="105">
        <f t="shared" si="10"/>
        <v>362431.86622002797</v>
      </c>
      <c r="Y133" s="105">
        <f t="shared" si="10"/>
        <v>362431.86622002797</v>
      </c>
      <c r="Z133" s="105">
        <f t="shared" si="10"/>
        <v>362431.86622002797</v>
      </c>
      <c r="AA133" s="105">
        <f t="shared" si="10"/>
        <v>362431.86622002797</v>
      </c>
      <c r="AB133" s="105">
        <f t="shared" si="10"/>
        <v>362431.86622002797</v>
      </c>
      <c r="AC133" s="105">
        <f t="shared" si="10"/>
        <v>362431.86622002797</v>
      </c>
      <c r="AD133" s="105">
        <f t="shared" si="10"/>
        <v>362431.86622002797</v>
      </c>
      <c r="AE133" s="105">
        <f t="shared" si="10"/>
        <v>362431.86622002797</v>
      </c>
      <c r="AF133" s="105">
        <f t="shared" si="10"/>
        <v>362431.86622002797</v>
      </c>
      <c r="AG133" s="105">
        <f t="shared" si="10"/>
        <v>362431.86622002797</v>
      </c>
      <c r="AH133" s="105">
        <f t="shared" si="10"/>
        <v>362431.86622002797</v>
      </c>
      <c r="AI133" s="105">
        <f t="shared" si="10"/>
        <v>362431.86622002797</v>
      </c>
      <c r="AJ133" s="105">
        <f t="shared" si="10"/>
        <v>362431.86622002797</v>
      </c>
      <c r="AK133" s="105">
        <f t="shared" si="10"/>
        <v>362431.86622002797</v>
      </c>
      <c r="AL133" s="105">
        <f t="shared" si="10"/>
        <v>362431.86622002797</v>
      </c>
      <c r="AM133" s="105">
        <f t="shared" si="10"/>
        <v>362431.86622002797</v>
      </c>
      <c r="AN133" s="105">
        <f t="shared" si="10"/>
        <v>362431.86622002797</v>
      </c>
      <c r="AO133" s="105">
        <f t="shared" si="10"/>
        <v>362431.86622002797</v>
      </c>
      <c r="AP133" s="105">
        <f t="shared" si="10"/>
        <v>362431.86622002797</v>
      </c>
      <c r="AQ133" s="105">
        <f t="shared" si="10"/>
        <v>362431.86622002797</v>
      </c>
      <c r="AR133" s="105">
        <f t="shared" si="10"/>
        <v>362431.86622002797</v>
      </c>
      <c r="AS133" s="105">
        <f t="shared" si="10"/>
        <v>362431.86622002797</v>
      </c>
      <c r="AT133" s="105">
        <f t="shared" si="10"/>
        <v>362431.86622002797</v>
      </c>
      <c r="AU133" s="105">
        <f t="shared" si="10"/>
        <v>362431.86622002797</v>
      </c>
      <c r="AV133" s="105">
        <f t="shared" si="10"/>
        <v>362431.86622002797</v>
      </c>
      <c r="AW133" s="105">
        <f t="shared" si="10"/>
        <v>362431.86622002797</v>
      </c>
      <c r="AX133" s="105">
        <f t="shared" si="10"/>
        <v>362431.86622002797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5</v>
      </c>
      <c r="E2" s="110"/>
    </row>
    <row r="3" spans="1:52">
      <c r="A3" s="100" t="s">
        <v>286</v>
      </c>
      <c r="B3" s="107">
        <v>345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423.3790373238819</v>
      </c>
      <c r="E7" s="144">
        <v>423.3790373238819</v>
      </c>
      <c r="F7" s="144">
        <v>423.3790373238819</v>
      </c>
      <c r="G7" s="144">
        <v>423.3790373238819</v>
      </c>
      <c r="H7" s="144">
        <v>423.37903732388207</v>
      </c>
      <c r="I7" s="144">
        <v>423.37903732388207</v>
      </c>
      <c r="J7" s="144">
        <v>423.37903732388207</v>
      </c>
      <c r="K7" s="144">
        <v>423.37903732388207</v>
      </c>
      <c r="L7" s="144">
        <v>423.37903732388207</v>
      </c>
      <c r="M7" s="144">
        <v>423.37903732388207</v>
      </c>
      <c r="N7" s="144">
        <v>423.37903732388207</v>
      </c>
      <c r="O7" s="144">
        <v>423.37903732388207</v>
      </c>
      <c r="P7" s="144">
        <v>423.37903732388207</v>
      </c>
      <c r="Q7" s="144">
        <v>423.37903732388207</v>
      </c>
      <c r="R7" s="144">
        <v>423.37903732388207</v>
      </c>
      <c r="S7" s="144">
        <v>423.37903732388207</v>
      </c>
      <c r="T7" s="144">
        <v>423.37903732388207</v>
      </c>
      <c r="U7" s="144">
        <v>423.37903732388207</v>
      </c>
      <c r="V7" s="144">
        <v>423.37903732388207</v>
      </c>
      <c r="W7" s="144">
        <v>423.37903732388207</v>
      </c>
      <c r="X7" s="144">
        <v>423.37903732388207</v>
      </c>
      <c r="Y7" s="144">
        <v>423.37903732388207</v>
      </c>
      <c r="Z7" s="144">
        <v>423.37903732388207</v>
      </c>
      <c r="AA7" s="144">
        <v>423.37903732388207</v>
      </c>
      <c r="AB7" s="144">
        <v>423.37903732388207</v>
      </c>
      <c r="AC7" s="144">
        <v>423.37903732388207</v>
      </c>
      <c r="AD7" s="144">
        <v>423.37903732388207</v>
      </c>
      <c r="AE7" s="144">
        <v>423.37903732388207</v>
      </c>
      <c r="AF7" s="144">
        <v>423.37903732388207</v>
      </c>
      <c r="AG7" s="144">
        <v>423.37903732388207</v>
      </c>
      <c r="AH7" s="144">
        <v>423.37903732388207</v>
      </c>
      <c r="AI7" s="144">
        <v>423.37903732388207</v>
      </c>
      <c r="AJ7" s="144">
        <v>423.37903732388207</v>
      </c>
      <c r="AK7" s="144">
        <v>423.37903732388207</v>
      </c>
      <c r="AL7" s="144">
        <v>423.37903732388207</v>
      </c>
      <c r="AM7" s="144">
        <v>423.37903732388207</v>
      </c>
      <c r="AN7" s="144">
        <v>423.37903732388207</v>
      </c>
      <c r="AO7" s="144">
        <v>423.37903732388207</v>
      </c>
      <c r="AP7" s="144">
        <v>423.37903732388207</v>
      </c>
      <c r="AQ7" s="144">
        <v>423.37903732388207</v>
      </c>
      <c r="AR7" s="144">
        <v>423.37903732388207</v>
      </c>
      <c r="AS7" s="144">
        <v>423.37903732388207</v>
      </c>
      <c r="AT7" s="144">
        <v>423.37903732388207</v>
      </c>
      <c r="AU7" s="144">
        <v>423.37903732388207</v>
      </c>
      <c r="AV7" s="144">
        <v>423.37903732388207</v>
      </c>
      <c r="AW7" s="144">
        <v>423.37903732388207</v>
      </c>
      <c r="AX7" s="144">
        <v>423.37903732388207</v>
      </c>
      <c r="AY7" s="144">
        <v>423.37903732388207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78.379037323881903</v>
      </c>
      <c r="E10" s="144">
        <f t="shared" si="0"/>
        <v>78.379037323881903</v>
      </c>
      <c r="F10" s="144">
        <f t="shared" si="0"/>
        <v>78.379037323881903</v>
      </c>
      <c r="G10" s="144">
        <f t="shared" si="0"/>
        <v>78.379037323881903</v>
      </c>
      <c r="H10" s="144">
        <f t="shared" si="0"/>
        <v>78.379037323882073</v>
      </c>
      <c r="I10" s="144">
        <f t="shared" si="0"/>
        <v>78.379037323882073</v>
      </c>
      <c r="J10" s="144">
        <f t="shared" si="0"/>
        <v>78.379037323882073</v>
      </c>
      <c r="K10" s="144">
        <f t="shared" si="0"/>
        <v>78.379037323882073</v>
      </c>
      <c r="L10" s="144">
        <f t="shared" si="0"/>
        <v>78.379037323882073</v>
      </c>
      <c r="M10" s="144">
        <f t="shared" si="0"/>
        <v>78.379037323882073</v>
      </c>
      <c r="N10" s="144">
        <f t="shared" si="0"/>
        <v>78.379037323882073</v>
      </c>
      <c r="O10" s="144">
        <f t="shared" si="0"/>
        <v>78.379037323882073</v>
      </c>
      <c r="P10" s="144">
        <f t="shared" si="0"/>
        <v>78.379037323882073</v>
      </c>
      <c r="Q10" s="144">
        <f t="shared" si="0"/>
        <v>78.379037323882073</v>
      </c>
      <c r="R10" s="144">
        <f t="shared" si="0"/>
        <v>78.379037323882073</v>
      </c>
      <c r="S10" s="144">
        <f t="shared" si="0"/>
        <v>78.379037323882073</v>
      </c>
      <c r="T10" s="144">
        <f t="shared" si="0"/>
        <v>78.379037323882073</v>
      </c>
      <c r="U10" s="144">
        <f t="shared" si="0"/>
        <v>78.379037323882073</v>
      </c>
      <c r="V10" s="144">
        <f t="shared" si="0"/>
        <v>78.379037323882073</v>
      </c>
      <c r="W10" s="144">
        <f t="shared" si="0"/>
        <v>78.379037323882073</v>
      </c>
      <c r="X10" s="144">
        <f t="shared" si="0"/>
        <v>78.379037323882073</v>
      </c>
      <c r="Y10" s="144">
        <f t="shared" si="0"/>
        <v>78.379037323882073</v>
      </c>
      <c r="Z10" s="144">
        <f t="shared" si="0"/>
        <v>78.379037323882073</v>
      </c>
      <c r="AA10" s="144">
        <f t="shared" si="0"/>
        <v>78.379037323882073</v>
      </c>
      <c r="AB10" s="144">
        <f t="shared" si="0"/>
        <v>78.379037323882073</v>
      </c>
      <c r="AC10" s="144">
        <f t="shared" si="0"/>
        <v>78.379037323882073</v>
      </c>
      <c r="AD10" s="144">
        <f t="shared" si="0"/>
        <v>78.379037323882073</v>
      </c>
      <c r="AE10" s="144">
        <f t="shared" si="0"/>
        <v>78.379037323882073</v>
      </c>
      <c r="AF10" s="144">
        <f t="shared" si="0"/>
        <v>78.379037323882073</v>
      </c>
      <c r="AG10" s="144">
        <f t="shared" si="0"/>
        <v>78.379037323882073</v>
      </c>
      <c r="AH10" s="144">
        <f t="shared" si="0"/>
        <v>78.379037323882073</v>
      </c>
      <c r="AI10" s="144">
        <f t="shared" si="0"/>
        <v>78.379037323882073</v>
      </c>
      <c r="AJ10" s="144">
        <f t="shared" si="0"/>
        <v>78.379037323882073</v>
      </c>
      <c r="AK10" s="144">
        <f t="shared" si="0"/>
        <v>78.379037323882073</v>
      </c>
      <c r="AL10" s="144">
        <f t="shared" si="0"/>
        <v>78.379037323882073</v>
      </c>
      <c r="AM10" s="144">
        <f t="shared" si="0"/>
        <v>78.379037323882073</v>
      </c>
      <c r="AN10" s="144">
        <f t="shared" si="0"/>
        <v>78.379037323882073</v>
      </c>
      <c r="AO10" s="144">
        <f t="shared" si="0"/>
        <v>423.37903732388213</v>
      </c>
      <c r="AP10" s="144">
        <f t="shared" si="0"/>
        <v>78.379037323882073</v>
      </c>
      <c r="AQ10" s="144">
        <f t="shared" si="0"/>
        <v>78.379037323882073</v>
      </c>
      <c r="AR10" s="144">
        <f t="shared" si="0"/>
        <v>423.37903732388213</v>
      </c>
      <c r="AS10" s="144">
        <f t="shared" si="0"/>
        <v>78.379037323882073</v>
      </c>
      <c r="AT10" s="144">
        <f t="shared" si="0"/>
        <v>78.379037323882073</v>
      </c>
      <c r="AU10" s="144">
        <f t="shared" si="0"/>
        <v>78.379037323882073</v>
      </c>
      <c r="AV10" s="144">
        <f t="shared" si="0"/>
        <v>78.379037323882073</v>
      </c>
      <c r="AW10" s="144">
        <f t="shared" si="0"/>
        <v>78.379037323882073</v>
      </c>
      <c r="AX10" s="144">
        <f t="shared" si="0"/>
        <v>78.379037323882073</v>
      </c>
      <c r="AY10" s="144">
        <f t="shared" si="0"/>
        <v>78.379037323882073</v>
      </c>
      <c r="AZ10" s="151">
        <f>SUM($D10:$AY10)</f>
        <v>4452.1937915463386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345</v>
      </c>
      <c r="D13" s="138">
        <f t="shared" ref="D13:AY13" si="1">D$7-D$10</f>
        <v>345</v>
      </c>
      <c r="E13" s="138">
        <f t="shared" si="1"/>
        <v>345</v>
      </c>
      <c r="F13" s="138">
        <f t="shared" si="1"/>
        <v>345</v>
      </c>
      <c r="G13" s="138">
        <f t="shared" si="1"/>
        <v>345</v>
      </c>
      <c r="H13" s="138">
        <f t="shared" si="1"/>
        <v>345</v>
      </c>
      <c r="I13" s="138">
        <f t="shared" si="1"/>
        <v>345</v>
      </c>
      <c r="J13" s="138">
        <f t="shared" si="1"/>
        <v>345</v>
      </c>
      <c r="K13" s="138">
        <f t="shared" si="1"/>
        <v>345</v>
      </c>
      <c r="L13" s="138">
        <f t="shared" si="1"/>
        <v>345</v>
      </c>
      <c r="M13" s="138">
        <f t="shared" si="1"/>
        <v>345</v>
      </c>
      <c r="N13" s="138">
        <f t="shared" si="1"/>
        <v>345</v>
      </c>
      <c r="O13" s="138">
        <f t="shared" si="1"/>
        <v>345</v>
      </c>
      <c r="P13" s="138">
        <f t="shared" si="1"/>
        <v>345</v>
      </c>
      <c r="Q13" s="138">
        <f t="shared" si="1"/>
        <v>345</v>
      </c>
      <c r="R13" s="138">
        <f t="shared" si="1"/>
        <v>345</v>
      </c>
      <c r="S13" s="138">
        <f t="shared" si="1"/>
        <v>345</v>
      </c>
      <c r="T13" s="138">
        <f t="shared" si="1"/>
        <v>345</v>
      </c>
      <c r="U13" s="138">
        <f t="shared" si="1"/>
        <v>345</v>
      </c>
      <c r="V13" s="138">
        <f t="shared" si="1"/>
        <v>345</v>
      </c>
      <c r="W13" s="138">
        <f t="shared" si="1"/>
        <v>345</v>
      </c>
      <c r="X13" s="138">
        <f t="shared" si="1"/>
        <v>345</v>
      </c>
      <c r="Y13" s="138">
        <f t="shared" si="1"/>
        <v>345</v>
      </c>
      <c r="Z13" s="138">
        <f t="shared" si="1"/>
        <v>345</v>
      </c>
      <c r="AA13" s="138">
        <f t="shared" si="1"/>
        <v>345</v>
      </c>
      <c r="AB13" s="138">
        <f t="shared" si="1"/>
        <v>345</v>
      </c>
      <c r="AC13" s="138">
        <f t="shared" si="1"/>
        <v>345</v>
      </c>
      <c r="AD13" s="138">
        <f t="shared" si="1"/>
        <v>345</v>
      </c>
      <c r="AE13" s="138">
        <f t="shared" si="1"/>
        <v>345</v>
      </c>
      <c r="AF13" s="138">
        <f t="shared" si="1"/>
        <v>345</v>
      </c>
      <c r="AG13" s="138">
        <f t="shared" si="1"/>
        <v>345</v>
      </c>
      <c r="AH13" s="138">
        <f t="shared" si="1"/>
        <v>345</v>
      </c>
      <c r="AI13" s="138">
        <f t="shared" si="1"/>
        <v>345</v>
      </c>
      <c r="AJ13" s="138">
        <f t="shared" si="1"/>
        <v>345</v>
      </c>
      <c r="AK13" s="138">
        <f t="shared" si="1"/>
        <v>345</v>
      </c>
      <c r="AL13" s="138">
        <f t="shared" si="1"/>
        <v>345</v>
      </c>
      <c r="AM13" s="138">
        <f t="shared" si="1"/>
        <v>345</v>
      </c>
      <c r="AN13" s="138">
        <f t="shared" si="1"/>
        <v>345</v>
      </c>
      <c r="AO13" s="138">
        <f t="shared" si="1"/>
        <v>0</v>
      </c>
      <c r="AP13" s="138">
        <f t="shared" si="1"/>
        <v>345</v>
      </c>
      <c r="AQ13" s="138">
        <f t="shared" si="1"/>
        <v>345</v>
      </c>
      <c r="AR13" s="138">
        <f t="shared" si="1"/>
        <v>0</v>
      </c>
      <c r="AS13" s="138">
        <f t="shared" si="1"/>
        <v>345</v>
      </c>
      <c r="AT13" s="138">
        <f t="shared" si="1"/>
        <v>345</v>
      </c>
      <c r="AU13" s="138">
        <f t="shared" si="1"/>
        <v>345</v>
      </c>
      <c r="AV13" s="138">
        <f t="shared" si="1"/>
        <v>345</v>
      </c>
      <c r="AW13" s="138">
        <f t="shared" si="1"/>
        <v>345</v>
      </c>
      <c r="AX13" s="138">
        <f t="shared" si="1"/>
        <v>345</v>
      </c>
      <c r="AY13" s="138">
        <f t="shared" si="1"/>
        <v>345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345</v>
      </c>
      <c r="AP14" s="106">
        <f t="shared" si="2"/>
        <v>0</v>
      </c>
      <c r="AQ14" s="106">
        <f t="shared" si="2"/>
        <v>0</v>
      </c>
      <c r="AR14" s="106">
        <f t="shared" si="2"/>
        <v>345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 t="s">
        <v>313</v>
      </c>
      <c r="AO20" s="117"/>
      <c r="AP20" s="117"/>
      <c r="AQ20" s="117" t="s">
        <v>313</v>
      </c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shipping_manufacturing!$C$19/100</f>
        <v>0.7</v>
      </c>
      <c r="C21" s="156" t="s">
        <v>293</v>
      </c>
      <c r="D21" s="106">
        <f>IF(C$20="Yes",0,SUM(C$13:C$16)*$B$21)</f>
        <v>241.49999999999997</v>
      </c>
      <c r="E21" s="106">
        <f t="shared" ref="E21:AY21" si="3">IF(D$20="Yes",0,SUM(D$13:D$16)*$B$21)</f>
        <v>241.49999999999997</v>
      </c>
      <c r="F21" s="106">
        <f t="shared" si="3"/>
        <v>241.49999999999997</v>
      </c>
      <c r="G21" s="106">
        <f t="shared" si="3"/>
        <v>241.49999999999997</v>
      </c>
      <c r="H21" s="106">
        <f t="shared" si="3"/>
        <v>241.49999999999997</v>
      </c>
      <c r="I21" s="106">
        <f t="shared" si="3"/>
        <v>241.49999999999997</v>
      </c>
      <c r="J21" s="106">
        <f t="shared" si="3"/>
        <v>241.49999999999997</v>
      </c>
      <c r="K21" s="106">
        <f t="shared" si="3"/>
        <v>241.49999999999997</v>
      </c>
      <c r="L21" s="106">
        <f t="shared" si="3"/>
        <v>241.49999999999997</v>
      </c>
      <c r="M21" s="106">
        <f t="shared" si="3"/>
        <v>241.49999999999997</v>
      </c>
      <c r="N21" s="106">
        <f t="shared" si="3"/>
        <v>241.49999999999997</v>
      </c>
      <c r="O21" s="106">
        <f t="shared" si="3"/>
        <v>241.49999999999997</v>
      </c>
      <c r="P21" s="106">
        <f t="shared" si="3"/>
        <v>241.49999999999997</v>
      </c>
      <c r="Q21" s="106">
        <f t="shared" si="3"/>
        <v>241.49999999999997</v>
      </c>
      <c r="R21" s="106">
        <f t="shared" si="3"/>
        <v>241.49999999999997</v>
      </c>
      <c r="S21" s="106">
        <f t="shared" si="3"/>
        <v>241.49999999999997</v>
      </c>
      <c r="T21" s="106">
        <f t="shared" si="3"/>
        <v>241.49999999999997</v>
      </c>
      <c r="U21" s="106">
        <f t="shared" si="3"/>
        <v>241.49999999999997</v>
      </c>
      <c r="V21" s="106">
        <f t="shared" si="3"/>
        <v>241.49999999999997</v>
      </c>
      <c r="W21" s="106">
        <f t="shared" si="3"/>
        <v>241.49999999999997</v>
      </c>
      <c r="X21" s="106">
        <f t="shared" si="3"/>
        <v>241.49999999999997</v>
      </c>
      <c r="Y21" s="106">
        <f t="shared" si="3"/>
        <v>241.49999999999997</v>
      </c>
      <c r="Z21" s="106">
        <f t="shared" si="3"/>
        <v>241.49999999999997</v>
      </c>
      <c r="AA21" s="106">
        <f t="shared" si="3"/>
        <v>241.49999999999997</v>
      </c>
      <c r="AB21" s="106">
        <f t="shared" si="3"/>
        <v>241.49999999999997</v>
      </c>
      <c r="AC21" s="106">
        <f t="shared" si="3"/>
        <v>241.49999999999997</v>
      </c>
      <c r="AD21" s="106">
        <f t="shared" si="3"/>
        <v>241.49999999999997</v>
      </c>
      <c r="AE21" s="106">
        <f t="shared" si="3"/>
        <v>241.49999999999997</v>
      </c>
      <c r="AF21" s="106">
        <f t="shared" si="3"/>
        <v>241.49999999999997</v>
      </c>
      <c r="AG21" s="106">
        <f t="shared" si="3"/>
        <v>241.49999999999997</v>
      </c>
      <c r="AH21" s="106">
        <f t="shared" si="3"/>
        <v>241.49999999999997</v>
      </c>
      <c r="AI21" s="106">
        <f t="shared" si="3"/>
        <v>241.49999999999997</v>
      </c>
      <c r="AJ21" s="106">
        <f t="shared" si="3"/>
        <v>241.49999999999997</v>
      </c>
      <c r="AK21" s="106">
        <f t="shared" si="3"/>
        <v>241.49999999999997</v>
      </c>
      <c r="AL21" s="106">
        <f t="shared" si="3"/>
        <v>241.49999999999997</v>
      </c>
      <c r="AM21" s="106">
        <f t="shared" si="3"/>
        <v>241.49999999999997</v>
      </c>
      <c r="AN21" s="106">
        <f t="shared" si="3"/>
        <v>241.49999999999997</v>
      </c>
      <c r="AO21" s="106">
        <f t="shared" si="3"/>
        <v>0</v>
      </c>
      <c r="AP21" s="106">
        <f t="shared" si="3"/>
        <v>241.49999999999997</v>
      </c>
      <c r="AQ21" s="106">
        <f t="shared" si="3"/>
        <v>241.49999999999997</v>
      </c>
      <c r="AR21" s="106">
        <f t="shared" si="3"/>
        <v>0</v>
      </c>
      <c r="AS21" s="106">
        <f t="shared" si="3"/>
        <v>241.49999999999997</v>
      </c>
      <c r="AT21" s="106">
        <f t="shared" si="3"/>
        <v>241.49999999999997</v>
      </c>
      <c r="AU21" s="106">
        <f t="shared" si="3"/>
        <v>241.49999999999997</v>
      </c>
      <c r="AV21" s="106">
        <f t="shared" si="3"/>
        <v>241.49999999999997</v>
      </c>
      <c r="AW21" s="106">
        <f t="shared" si="3"/>
        <v>241.49999999999997</v>
      </c>
      <c r="AX21" s="106">
        <f t="shared" si="3"/>
        <v>241.49999999999997</v>
      </c>
      <c r="AY21" s="106">
        <f t="shared" si="3"/>
        <v>241.49999999999997</v>
      </c>
      <c r="AZ21" s="157">
        <f>SUM($D21:$AY21)</f>
        <v>11108.999999999998</v>
      </c>
    </row>
    <row r="22" spans="1:52" s="110" customFormat="1">
      <c r="A22" s="158" t="s">
        <v>123</v>
      </c>
      <c r="B22" s="159">
        <f>1-$B$21</f>
        <v>0.30000000000000004</v>
      </c>
      <c r="C22" s="159" t="s">
        <v>293</v>
      </c>
      <c r="D22" s="114">
        <f>IF(C$20="Yes",0,SUM(C$13:C$16)*$B$22)</f>
        <v>103.50000000000001</v>
      </c>
      <c r="E22" s="114">
        <f t="shared" ref="E22:AY22" si="4">IF(D$20="Yes",0,SUM(D$13:D$16)*$B$22)</f>
        <v>103.50000000000001</v>
      </c>
      <c r="F22" s="114">
        <f t="shared" si="4"/>
        <v>103.50000000000001</v>
      </c>
      <c r="G22" s="114">
        <f t="shared" si="4"/>
        <v>103.50000000000001</v>
      </c>
      <c r="H22" s="114">
        <f t="shared" si="4"/>
        <v>103.50000000000001</v>
      </c>
      <c r="I22" s="114">
        <f t="shared" si="4"/>
        <v>103.50000000000001</v>
      </c>
      <c r="J22" s="114">
        <f t="shared" si="4"/>
        <v>103.50000000000001</v>
      </c>
      <c r="K22" s="114">
        <f t="shared" si="4"/>
        <v>103.50000000000001</v>
      </c>
      <c r="L22" s="114">
        <f t="shared" si="4"/>
        <v>103.50000000000001</v>
      </c>
      <c r="M22" s="114">
        <f t="shared" si="4"/>
        <v>103.50000000000001</v>
      </c>
      <c r="N22" s="114">
        <f t="shared" si="4"/>
        <v>103.50000000000001</v>
      </c>
      <c r="O22" s="114">
        <f t="shared" si="4"/>
        <v>103.50000000000001</v>
      </c>
      <c r="P22" s="114">
        <f t="shared" si="4"/>
        <v>103.50000000000001</v>
      </c>
      <c r="Q22" s="114">
        <f t="shared" si="4"/>
        <v>103.50000000000001</v>
      </c>
      <c r="R22" s="114">
        <f t="shared" si="4"/>
        <v>103.50000000000001</v>
      </c>
      <c r="S22" s="114">
        <f t="shared" si="4"/>
        <v>103.50000000000001</v>
      </c>
      <c r="T22" s="114">
        <f t="shared" si="4"/>
        <v>103.50000000000001</v>
      </c>
      <c r="U22" s="114">
        <f t="shared" si="4"/>
        <v>103.50000000000001</v>
      </c>
      <c r="V22" s="114">
        <f t="shared" si="4"/>
        <v>103.50000000000001</v>
      </c>
      <c r="W22" s="114">
        <f t="shared" si="4"/>
        <v>103.50000000000001</v>
      </c>
      <c r="X22" s="114">
        <f t="shared" si="4"/>
        <v>103.50000000000001</v>
      </c>
      <c r="Y22" s="114">
        <f t="shared" si="4"/>
        <v>103.50000000000001</v>
      </c>
      <c r="Z22" s="114">
        <f t="shared" si="4"/>
        <v>103.50000000000001</v>
      </c>
      <c r="AA22" s="114">
        <f t="shared" si="4"/>
        <v>103.50000000000001</v>
      </c>
      <c r="AB22" s="114">
        <f t="shared" si="4"/>
        <v>103.50000000000001</v>
      </c>
      <c r="AC22" s="114">
        <f t="shared" si="4"/>
        <v>103.50000000000001</v>
      </c>
      <c r="AD22" s="114">
        <f t="shared" si="4"/>
        <v>103.50000000000001</v>
      </c>
      <c r="AE22" s="114">
        <f t="shared" si="4"/>
        <v>103.50000000000001</v>
      </c>
      <c r="AF22" s="114">
        <f t="shared" si="4"/>
        <v>103.50000000000001</v>
      </c>
      <c r="AG22" s="114">
        <f t="shared" si="4"/>
        <v>103.50000000000001</v>
      </c>
      <c r="AH22" s="114">
        <f t="shared" si="4"/>
        <v>103.50000000000001</v>
      </c>
      <c r="AI22" s="114">
        <f t="shared" si="4"/>
        <v>103.50000000000001</v>
      </c>
      <c r="AJ22" s="114">
        <f t="shared" si="4"/>
        <v>103.50000000000001</v>
      </c>
      <c r="AK22" s="114">
        <f t="shared" si="4"/>
        <v>103.50000000000001</v>
      </c>
      <c r="AL22" s="114">
        <f t="shared" si="4"/>
        <v>103.50000000000001</v>
      </c>
      <c r="AM22" s="114">
        <f t="shared" si="4"/>
        <v>103.50000000000001</v>
      </c>
      <c r="AN22" s="114">
        <f t="shared" si="4"/>
        <v>103.50000000000001</v>
      </c>
      <c r="AO22" s="114">
        <f t="shared" si="4"/>
        <v>0</v>
      </c>
      <c r="AP22" s="114">
        <f t="shared" si="4"/>
        <v>103.50000000000001</v>
      </c>
      <c r="AQ22" s="114">
        <f t="shared" si="4"/>
        <v>103.50000000000001</v>
      </c>
      <c r="AR22" s="114">
        <f t="shared" si="4"/>
        <v>0</v>
      </c>
      <c r="AS22" s="114">
        <f t="shared" si="4"/>
        <v>103.50000000000001</v>
      </c>
      <c r="AT22" s="114">
        <f t="shared" si="4"/>
        <v>103.50000000000001</v>
      </c>
      <c r="AU22" s="114">
        <f t="shared" si="4"/>
        <v>103.50000000000001</v>
      </c>
      <c r="AV22" s="114">
        <f t="shared" si="4"/>
        <v>103.50000000000001</v>
      </c>
      <c r="AW22" s="114">
        <f t="shared" si="4"/>
        <v>103.50000000000001</v>
      </c>
      <c r="AX22" s="114">
        <f t="shared" si="4"/>
        <v>103.50000000000001</v>
      </c>
      <c r="AY22" s="114">
        <f t="shared" si="4"/>
        <v>103.50000000000001</v>
      </c>
      <c r="AZ22" s="141">
        <f t="shared" ref="AZ22:AZ30" si="5">SUM($D22:$AY22)</f>
        <v>4761.0000000000009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482999.99999999994</v>
      </c>
      <c r="E23" s="100">
        <f t="shared" ref="E23:AY23" si="6">E$21*$B$23</f>
        <v>482999.99999999994</v>
      </c>
      <c r="F23" s="100">
        <f t="shared" si="6"/>
        <v>482999.99999999994</v>
      </c>
      <c r="G23" s="100">
        <f t="shared" si="6"/>
        <v>482999.99999999994</v>
      </c>
      <c r="H23" s="100">
        <f t="shared" si="6"/>
        <v>482999.99999999994</v>
      </c>
      <c r="I23" s="100">
        <f t="shared" si="6"/>
        <v>482999.99999999994</v>
      </c>
      <c r="J23" s="100">
        <f t="shared" si="6"/>
        <v>482999.99999999994</v>
      </c>
      <c r="K23" s="100">
        <f t="shared" si="6"/>
        <v>482999.99999999994</v>
      </c>
      <c r="L23" s="100">
        <f t="shared" si="6"/>
        <v>482999.99999999994</v>
      </c>
      <c r="M23" s="100">
        <f t="shared" si="6"/>
        <v>482999.99999999994</v>
      </c>
      <c r="N23" s="100">
        <f t="shared" si="6"/>
        <v>482999.99999999994</v>
      </c>
      <c r="O23" s="100">
        <f t="shared" si="6"/>
        <v>482999.99999999994</v>
      </c>
      <c r="P23" s="100">
        <f t="shared" si="6"/>
        <v>482999.99999999994</v>
      </c>
      <c r="Q23" s="100">
        <f t="shared" si="6"/>
        <v>482999.99999999994</v>
      </c>
      <c r="R23" s="100">
        <f t="shared" si="6"/>
        <v>482999.99999999994</v>
      </c>
      <c r="S23" s="100">
        <f t="shared" si="6"/>
        <v>482999.99999999994</v>
      </c>
      <c r="T23" s="100">
        <f t="shared" si="6"/>
        <v>482999.99999999994</v>
      </c>
      <c r="U23" s="100">
        <f t="shared" si="6"/>
        <v>482999.99999999994</v>
      </c>
      <c r="V23" s="100">
        <f t="shared" si="6"/>
        <v>482999.99999999994</v>
      </c>
      <c r="W23" s="100">
        <f t="shared" si="6"/>
        <v>482999.99999999994</v>
      </c>
      <c r="X23" s="100">
        <f t="shared" si="6"/>
        <v>482999.99999999994</v>
      </c>
      <c r="Y23" s="100">
        <f t="shared" si="6"/>
        <v>482999.99999999994</v>
      </c>
      <c r="Z23" s="100">
        <f t="shared" si="6"/>
        <v>482999.99999999994</v>
      </c>
      <c r="AA23" s="100">
        <f t="shared" si="6"/>
        <v>482999.99999999994</v>
      </c>
      <c r="AB23" s="100">
        <f t="shared" si="6"/>
        <v>482999.99999999994</v>
      </c>
      <c r="AC23" s="100">
        <f t="shared" si="6"/>
        <v>482999.99999999994</v>
      </c>
      <c r="AD23" s="100">
        <f t="shared" si="6"/>
        <v>482999.99999999994</v>
      </c>
      <c r="AE23" s="100">
        <f t="shared" si="6"/>
        <v>482999.99999999994</v>
      </c>
      <c r="AF23" s="100">
        <f t="shared" si="6"/>
        <v>482999.99999999994</v>
      </c>
      <c r="AG23" s="100">
        <f t="shared" si="6"/>
        <v>482999.99999999994</v>
      </c>
      <c r="AH23" s="100">
        <f t="shared" si="6"/>
        <v>482999.99999999994</v>
      </c>
      <c r="AI23" s="100">
        <f t="shared" si="6"/>
        <v>482999.99999999994</v>
      </c>
      <c r="AJ23" s="100">
        <f t="shared" si="6"/>
        <v>482999.99999999994</v>
      </c>
      <c r="AK23" s="100">
        <f t="shared" si="6"/>
        <v>482999.99999999994</v>
      </c>
      <c r="AL23" s="100">
        <f t="shared" si="6"/>
        <v>482999.99999999994</v>
      </c>
      <c r="AM23" s="100">
        <f t="shared" si="6"/>
        <v>482999.99999999994</v>
      </c>
      <c r="AN23" s="100">
        <f t="shared" si="6"/>
        <v>482999.99999999994</v>
      </c>
      <c r="AO23" s="100">
        <f t="shared" si="6"/>
        <v>0</v>
      </c>
      <c r="AP23" s="100">
        <f t="shared" si="6"/>
        <v>482999.99999999994</v>
      </c>
      <c r="AQ23" s="100">
        <f t="shared" si="6"/>
        <v>482999.99999999994</v>
      </c>
      <c r="AR23" s="100">
        <f t="shared" si="6"/>
        <v>0</v>
      </c>
      <c r="AS23" s="100">
        <f t="shared" si="6"/>
        <v>482999.99999999994</v>
      </c>
      <c r="AT23" s="100">
        <f t="shared" si="6"/>
        <v>482999.99999999994</v>
      </c>
      <c r="AU23" s="100">
        <f t="shared" si="6"/>
        <v>482999.99999999994</v>
      </c>
      <c r="AV23" s="100">
        <f t="shared" si="6"/>
        <v>482999.99999999994</v>
      </c>
      <c r="AW23" s="100">
        <f t="shared" si="6"/>
        <v>482999.99999999994</v>
      </c>
      <c r="AX23" s="100">
        <f t="shared" si="6"/>
        <v>482999.99999999994</v>
      </c>
      <c r="AY23" s="100">
        <f t="shared" si="6"/>
        <v>482999.99999999994</v>
      </c>
      <c r="AZ23" s="139">
        <f t="shared" si="5"/>
        <v>22217999.999999996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103500.00000000001</v>
      </c>
      <c r="E24" s="106">
        <f t="shared" ref="E24:AY24" si="7">E$22*$B$24</f>
        <v>103500.00000000001</v>
      </c>
      <c r="F24" s="106">
        <f t="shared" si="7"/>
        <v>103500.00000000001</v>
      </c>
      <c r="G24" s="106">
        <f t="shared" si="7"/>
        <v>103500.00000000001</v>
      </c>
      <c r="H24" s="106">
        <f t="shared" si="7"/>
        <v>103500.00000000001</v>
      </c>
      <c r="I24" s="106">
        <f t="shared" si="7"/>
        <v>103500.00000000001</v>
      </c>
      <c r="J24" s="106">
        <f t="shared" si="7"/>
        <v>103500.00000000001</v>
      </c>
      <c r="K24" s="106">
        <f t="shared" si="7"/>
        <v>103500.00000000001</v>
      </c>
      <c r="L24" s="106">
        <f t="shared" si="7"/>
        <v>103500.00000000001</v>
      </c>
      <c r="M24" s="106">
        <f t="shared" si="7"/>
        <v>103500.00000000001</v>
      </c>
      <c r="N24" s="106">
        <f t="shared" si="7"/>
        <v>103500.00000000001</v>
      </c>
      <c r="O24" s="106">
        <f t="shared" si="7"/>
        <v>103500.00000000001</v>
      </c>
      <c r="P24" s="106">
        <f t="shared" si="7"/>
        <v>103500.00000000001</v>
      </c>
      <c r="Q24" s="106">
        <f t="shared" si="7"/>
        <v>103500.00000000001</v>
      </c>
      <c r="R24" s="106">
        <f t="shared" si="7"/>
        <v>103500.00000000001</v>
      </c>
      <c r="S24" s="106">
        <f t="shared" si="7"/>
        <v>103500.00000000001</v>
      </c>
      <c r="T24" s="106">
        <f t="shared" si="7"/>
        <v>103500.00000000001</v>
      </c>
      <c r="U24" s="106">
        <f t="shared" si="7"/>
        <v>103500.00000000001</v>
      </c>
      <c r="V24" s="106">
        <f t="shared" si="7"/>
        <v>103500.00000000001</v>
      </c>
      <c r="W24" s="106">
        <f t="shared" si="7"/>
        <v>103500.00000000001</v>
      </c>
      <c r="X24" s="106">
        <f t="shared" si="7"/>
        <v>103500.00000000001</v>
      </c>
      <c r="Y24" s="106">
        <f t="shared" si="7"/>
        <v>103500.00000000001</v>
      </c>
      <c r="Z24" s="106">
        <f t="shared" si="7"/>
        <v>103500.00000000001</v>
      </c>
      <c r="AA24" s="106">
        <f t="shared" si="7"/>
        <v>103500.00000000001</v>
      </c>
      <c r="AB24" s="106">
        <f t="shared" si="7"/>
        <v>103500.00000000001</v>
      </c>
      <c r="AC24" s="106">
        <f t="shared" si="7"/>
        <v>103500.00000000001</v>
      </c>
      <c r="AD24" s="106">
        <f t="shared" si="7"/>
        <v>103500.00000000001</v>
      </c>
      <c r="AE24" s="106">
        <f t="shared" si="7"/>
        <v>103500.00000000001</v>
      </c>
      <c r="AF24" s="106">
        <f t="shared" si="7"/>
        <v>103500.00000000001</v>
      </c>
      <c r="AG24" s="106">
        <f t="shared" si="7"/>
        <v>103500.00000000001</v>
      </c>
      <c r="AH24" s="106">
        <f t="shared" si="7"/>
        <v>103500.00000000001</v>
      </c>
      <c r="AI24" s="106">
        <f t="shared" si="7"/>
        <v>103500.00000000001</v>
      </c>
      <c r="AJ24" s="106">
        <f t="shared" si="7"/>
        <v>103500.00000000001</v>
      </c>
      <c r="AK24" s="106">
        <f t="shared" si="7"/>
        <v>103500.00000000001</v>
      </c>
      <c r="AL24" s="106">
        <f t="shared" si="7"/>
        <v>103500.00000000001</v>
      </c>
      <c r="AM24" s="106">
        <f t="shared" si="7"/>
        <v>103500.00000000001</v>
      </c>
      <c r="AN24" s="106">
        <f t="shared" si="7"/>
        <v>103500.00000000001</v>
      </c>
      <c r="AO24" s="106">
        <f t="shared" si="7"/>
        <v>0</v>
      </c>
      <c r="AP24" s="106">
        <f t="shared" si="7"/>
        <v>103500.00000000001</v>
      </c>
      <c r="AQ24" s="106">
        <f t="shared" si="7"/>
        <v>103500.00000000001</v>
      </c>
      <c r="AR24" s="106">
        <f t="shared" si="7"/>
        <v>0</v>
      </c>
      <c r="AS24" s="106">
        <f t="shared" si="7"/>
        <v>103500.00000000001</v>
      </c>
      <c r="AT24" s="106">
        <f t="shared" si="7"/>
        <v>103500.00000000001</v>
      </c>
      <c r="AU24" s="106">
        <f t="shared" si="7"/>
        <v>103500.00000000001</v>
      </c>
      <c r="AV24" s="106">
        <f t="shared" si="7"/>
        <v>103500.00000000001</v>
      </c>
      <c r="AW24" s="106">
        <f t="shared" si="7"/>
        <v>103500.00000000001</v>
      </c>
      <c r="AX24" s="106">
        <f t="shared" si="7"/>
        <v>103500.00000000001</v>
      </c>
      <c r="AY24" s="106">
        <f t="shared" si="7"/>
        <v>103500.00000000001</v>
      </c>
      <c r="AZ24" s="141">
        <f t="shared" si="5"/>
        <v>4761000.0000000009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11</v>
      </c>
      <c r="D27" s="124">
        <f>C$27-C$28+C$29</f>
        <v>0</v>
      </c>
      <c r="E27" s="124">
        <f t="shared" ref="E27:AY27" si="8">D27-D28+D29</f>
        <v>11</v>
      </c>
      <c r="F27" s="124">
        <f t="shared" si="8"/>
        <v>0</v>
      </c>
      <c r="G27" s="124">
        <f t="shared" si="8"/>
        <v>11</v>
      </c>
      <c r="H27" s="124">
        <f t="shared" si="8"/>
        <v>0</v>
      </c>
      <c r="I27" s="124">
        <f t="shared" si="8"/>
        <v>11</v>
      </c>
      <c r="J27" s="124">
        <f t="shared" si="8"/>
        <v>0</v>
      </c>
      <c r="K27" s="124">
        <f t="shared" si="8"/>
        <v>11</v>
      </c>
      <c r="L27" s="124">
        <f t="shared" si="8"/>
        <v>0</v>
      </c>
      <c r="M27" s="124">
        <f t="shared" si="8"/>
        <v>11</v>
      </c>
      <c r="N27" s="124">
        <f t="shared" si="8"/>
        <v>0</v>
      </c>
      <c r="O27" s="124">
        <f t="shared" si="8"/>
        <v>11</v>
      </c>
      <c r="P27" s="124">
        <f t="shared" si="8"/>
        <v>0</v>
      </c>
      <c r="Q27" s="124">
        <f t="shared" si="8"/>
        <v>11</v>
      </c>
      <c r="R27" s="124">
        <f t="shared" si="8"/>
        <v>0</v>
      </c>
      <c r="S27" s="124">
        <f t="shared" si="8"/>
        <v>11</v>
      </c>
      <c r="T27" s="124">
        <f t="shared" si="8"/>
        <v>0</v>
      </c>
      <c r="U27" s="124">
        <f t="shared" si="8"/>
        <v>11</v>
      </c>
      <c r="V27" s="124">
        <f t="shared" si="8"/>
        <v>0</v>
      </c>
      <c r="W27" s="124">
        <f t="shared" si="8"/>
        <v>11</v>
      </c>
      <c r="X27" s="124">
        <f t="shared" si="8"/>
        <v>0</v>
      </c>
      <c r="Y27" s="124">
        <f t="shared" si="8"/>
        <v>11</v>
      </c>
      <c r="Z27" s="124">
        <f t="shared" si="8"/>
        <v>0</v>
      </c>
      <c r="AA27" s="124">
        <f t="shared" si="8"/>
        <v>11</v>
      </c>
      <c r="AB27" s="124">
        <f t="shared" si="8"/>
        <v>0</v>
      </c>
      <c r="AC27" s="124">
        <f t="shared" si="8"/>
        <v>11</v>
      </c>
      <c r="AD27" s="124">
        <f t="shared" si="8"/>
        <v>0</v>
      </c>
      <c r="AE27" s="124">
        <f t="shared" si="8"/>
        <v>11</v>
      </c>
      <c r="AF27" s="124">
        <f t="shared" si="8"/>
        <v>0</v>
      </c>
      <c r="AG27" s="124">
        <f t="shared" si="8"/>
        <v>11</v>
      </c>
      <c r="AH27" s="124">
        <f t="shared" si="8"/>
        <v>0</v>
      </c>
      <c r="AI27" s="124">
        <f t="shared" si="8"/>
        <v>11</v>
      </c>
      <c r="AJ27" s="124">
        <f t="shared" si="8"/>
        <v>0</v>
      </c>
      <c r="AK27" s="124">
        <f t="shared" si="8"/>
        <v>11</v>
      </c>
      <c r="AL27" s="124">
        <f t="shared" si="8"/>
        <v>0</v>
      </c>
      <c r="AM27" s="124">
        <f t="shared" si="8"/>
        <v>11</v>
      </c>
      <c r="AN27" s="124">
        <f t="shared" si="8"/>
        <v>0</v>
      </c>
      <c r="AO27" s="124">
        <f t="shared" si="8"/>
        <v>11</v>
      </c>
      <c r="AP27" s="124">
        <f t="shared" si="8"/>
        <v>11</v>
      </c>
      <c r="AQ27" s="124">
        <f t="shared" si="8"/>
        <v>0</v>
      </c>
      <c r="AR27" s="124">
        <f t="shared" si="8"/>
        <v>11</v>
      </c>
      <c r="AS27" s="124">
        <f t="shared" si="8"/>
        <v>11</v>
      </c>
      <c r="AT27" s="124">
        <f t="shared" si="8"/>
        <v>0</v>
      </c>
      <c r="AU27" s="124">
        <f t="shared" si="8"/>
        <v>11</v>
      </c>
      <c r="AV27" s="124">
        <f t="shared" si="8"/>
        <v>0</v>
      </c>
      <c r="AW27" s="124">
        <f t="shared" si="8"/>
        <v>11</v>
      </c>
      <c r="AX27" s="124">
        <f t="shared" si="8"/>
        <v>0</v>
      </c>
      <c r="AY27" s="164">
        <f t="shared" si="8"/>
        <v>11</v>
      </c>
      <c r="AZ27" s="106"/>
    </row>
    <row r="28" spans="1:52">
      <c r="B28" s="165" t="s">
        <v>310</v>
      </c>
      <c r="C28" s="110">
        <v>11</v>
      </c>
      <c r="D28" s="110">
        <v>0</v>
      </c>
      <c r="E28" s="110">
        <v>11</v>
      </c>
      <c r="F28" s="110">
        <v>0</v>
      </c>
      <c r="G28" s="110">
        <v>11</v>
      </c>
      <c r="H28" s="110">
        <v>0</v>
      </c>
      <c r="I28" s="110">
        <v>11</v>
      </c>
      <c r="J28" s="110">
        <v>0</v>
      </c>
      <c r="K28" s="110">
        <v>11</v>
      </c>
      <c r="L28" s="110">
        <v>0</v>
      </c>
      <c r="M28" s="110">
        <v>11</v>
      </c>
      <c r="N28" s="110">
        <v>0</v>
      </c>
      <c r="O28" s="110">
        <v>11</v>
      </c>
      <c r="P28" s="110">
        <v>0</v>
      </c>
      <c r="Q28" s="110">
        <v>11</v>
      </c>
      <c r="R28" s="110">
        <v>0</v>
      </c>
      <c r="S28" s="110">
        <v>11</v>
      </c>
      <c r="T28" s="110">
        <v>0</v>
      </c>
      <c r="U28" s="110">
        <v>11</v>
      </c>
      <c r="V28" s="110">
        <v>0</v>
      </c>
      <c r="W28" s="110">
        <v>11</v>
      </c>
      <c r="X28" s="110">
        <v>0</v>
      </c>
      <c r="Y28" s="110">
        <v>11</v>
      </c>
      <c r="Z28" s="110">
        <v>0</v>
      </c>
      <c r="AA28" s="110">
        <v>11</v>
      </c>
      <c r="AB28" s="110">
        <v>0</v>
      </c>
      <c r="AC28" s="110">
        <v>11</v>
      </c>
      <c r="AD28" s="110">
        <v>0</v>
      </c>
      <c r="AE28" s="110">
        <v>11</v>
      </c>
      <c r="AF28" s="110">
        <v>0</v>
      </c>
      <c r="AG28" s="110">
        <v>11</v>
      </c>
      <c r="AH28" s="110">
        <v>0</v>
      </c>
      <c r="AI28" s="110">
        <v>11</v>
      </c>
      <c r="AJ28" s="110">
        <v>0</v>
      </c>
      <c r="AK28" s="110">
        <v>11</v>
      </c>
      <c r="AL28" s="110">
        <v>0</v>
      </c>
      <c r="AM28" s="110">
        <v>11</v>
      </c>
      <c r="AN28" s="110">
        <v>0</v>
      </c>
      <c r="AO28" s="110">
        <v>0</v>
      </c>
      <c r="AP28" s="110">
        <v>11</v>
      </c>
      <c r="AQ28" s="110">
        <v>0</v>
      </c>
      <c r="AR28" s="110">
        <v>0</v>
      </c>
      <c r="AS28" s="110">
        <v>11</v>
      </c>
      <c r="AT28" s="110">
        <v>0</v>
      </c>
      <c r="AU28" s="110">
        <v>11</v>
      </c>
      <c r="AV28" s="110">
        <v>0</v>
      </c>
      <c r="AW28" s="110">
        <v>11</v>
      </c>
      <c r="AX28" s="110">
        <v>0</v>
      </c>
      <c r="AY28" s="166">
        <v>11</v>
      </c>
      <c r="AZ28" s="106"/>
    </row>
    <row r="29" spans="1:52">
      <c r="B29" s="136" t="s">
        <v>311</v>
      </c>
      <c r="C29" s="125">
        <v>0</v>
      </c>
      <c r="D29" s="125">
        <f>C$28</f>
        <v>11</v>
      </c>
      <c r="E29" s="125">
        <f t="shared" ref="E29:AY29" si="9">D$28</f>
        <v>0</v>
      </c>
      <c r="F29" s="125">
        <f t="shared" si="9"/>
        <v>11</v>
      </c>
      <c r="G29" s="125">
        <f t="shared" si="9"/>
        <v>0</v>
      </c>
      <c r="H29" s="125">
        <f t="shared" si="9"/>
        <v>11</v>
      </c>
      <c r="I29" s="125">
        <f t="shared" si="9"/>
        <v>0</v>
      </c>
      <c r="J29" s="125">
        <f t="shared" si="9"/>
        <v>11</v>
      </c>
      <c r="K29" s="125">
        <f t="shared" si="9"/>
        <v>0</v>
      </c>
      <c r="L29" s="125">
        <f t="shared" si="9"/>
        <v>11</v>
      </c>
      <c r="M29" s="125">
        <f t="shared" si="9"/>
        <v>0</v>
      </c>
      <c r="N29" s="125">
        <f t="shared" si="9"/>
        <v>11</v>
      </c>
      <c r="O29" s="125">
        <f t="shared" si="9"/>
        <v>0</v>
      </c>
      <c r="P29" s="125">
        <f t="shared" si="9"/>
        <v>11</v>
      </c>
      <c r="Q29" s="125">
        <f t="shared" si="9"/>
        <v>0</v>
      </c>
      <c r="R29" s="125">
        <f t="shared" si="9"/>
        <v>11</v>
      </c>
      <c r="S29" s="125">
        <f t="shared" si="9"/>
        <v>0</v>
      </c>
      <c r="T29" s="125">
        <f t="shared" si="9"/>
        <v>11</v>
      </c>
      <c r="U29" s="125">
        <f t="shared" si="9"/>
        <v>0</v>
      </c>
      <c r="V29" s="125">
        <f t="shared" si="9"/>
        <v>11</v>
      </c>
      <c r="W29" s="125">
        <f t="shared" si="9"/>
        <v>0</v>
      </c>
      <c r="X29" s="125">
        <f t="shared" si="9"/>
        <v>11</v>
      </c>
      <c r="Y29" s="125">
        <f t="shared" si="9"/>
        <v>0</v>
      </c>
      <c r="Z29" s="125">
        <f t="shared" si="9"/>
        <v>11</v>
      </c>
      <c r="AA29" s="125">
        <f t="shared" si="9"/>
        <v>0</v>
      </c>
      <c r="AB29" s="125">
        <f t="shared" si="9"/>
        <v>11</v>
      </c>
      <c r="AC29" s="125">
        <f t="shared" si="9"/>
        <v>0</v>
      </c>
      <c r="AD29" s="125">
        <f t="shared" si="9"/>
        <v>11</v>
      </c>
      <c r="AE29" s="125">
        <f t="shared" si="9"/>
        <v>0</v>
      </c>
      <c r="AF29" s="125">
        <f t="shared" si="9"/>
        <v>11</v>
      </c>
      <c r="AG29" s="125">
        <f t="shared" si="9"/>
        <v>0</v>
      </c>
      <c r="AH29" s="125">
        <f t="shared" si="9"/>
        <v>11</v>
      </c>
      <c r="AI29" s="125">
        <f t="shared" si="9"/>
        <v>0</v>
      </c>
      <c r="AJ29" s="125">
        <f t="shared" si="9"/>
        <v>11</v>
      </c>
      <c r="AK29" s="125">
        <f t="shared" si="9"/>
        <v>0</v>
      </c>
      <c r="AL29" s="125">
        <f t="shared" si="9"/>
        <v>11</v>
      </c>
      <c r="AM29" s="125">
        <f t="shared" si="9"/>
        <v>0</v>
      </c>
      <c r="AN29" s="125">
        <f t="shared" si="9"/>
        <v>11</v>
      </c>
      <c r="AO29" s="125">
        <f t="shared" si="9"/>
        <v>0</v>
      </c>
      <c r="AP29" s="125">
        <f t="shared" si="9"/>
        <v>0</v>
      </c>
      <c r="AQ29" s="125">
        <f t="shared" si="9"/>
        <v>11</v>
      </c>
      <c r="AR29" s="125">
        <f t="shared" si="9"/>
        <v>0</v>
      </c>
      <c r="AS29" s="125">
        <f t="shared" si="9"/>
        <v>0</v>
      </c>
      <c r="AT29" s="125">
        <f t="shared" si="9"/>
        <v>11</v>
      </c>
      <c r="AU29" s="125">
        <f t="shared" si="9"/>
        <v>0</v>
      </c>
      <c r="AV29" s="125">
        <f t="shared" si="9"/>
        <v>11</v>
      </c>
      <c r="AW29" s="125">
        <f t="shared" si="9"/>
        <v>0</v>
      </c>
      <c r="AX29" s="125">
        <f t="shared" si="9"/>
        <v>11</v>
      </c>
      <c r="AY29" s="167">
        <f t="shared" si="9"/>
        <v>0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0</v>
      </c>
      <c r="E30" s="117">
        <f t="shared" ref="E30:AY30" si="10">E$27*$B$30</f>
        <v>110</v>
      </c>
      <c r="F30" s="117">
        <f t="shared" si="10"/>
        <v>0</v>
      </c>
      <c r="G30" s="117">
        <f t="shared" si="10"/>
        <v>110</v>
      </c>
      <c r="H30" s="117">
        <f t="shared" si="10"/>
        <v>0</v>
      </c>
      <c r="I30" s="117">
        <f t="shared" si="10"/>
        <v>110</v>
      </c>
      <c r="J30" s="117">
        <f t="shared" si="10"/>
        <v>0</v>
      </c>
      <c r="K30" s="117">
        <f t="shared" si="10"/>
        <v>110</v>
      </c>
      <c r="L30" s="117">
        <f t="shared" si="10"/>
        <v>0</v>
      </c>
      <c r="M30" s="117">
        <f t="shared" si="10"/>
        <v>110</v>
      </c>
      <c r="N30" s="117">
        <f t="shared" si="10"/>
        <v>0</v>
      </c>
      <c r="O30" s="117">
        <f t="shared" si="10"/>
        <v>110</v>
      </c>
      <c r="P30" s="117">
        <f t="shared" si="10"/>
        <v>0</v>
      </c>
      <c r="Q30" s="117">
        <f t="shared" si="10"/>
        <v>110</v>
      </c>
      <c r="R30" s="117">
        <f>R$27*$B$30</f>
        <v>0</v>
      </c>
      <c r="S30" s="117">
        <f t="shared" si="10"/>
        <v>110</v>
      </c>
      <c r="T30" s="117">
        <f t="shared" si="10"/>
        <v>0</v>
      </c>
      <c r="U30" s="117">
        <f t="shared" si="10"/>
        <v>110</v>
      </c>
      <c r="V30" s="117">
        <f t="shared" si="10"/>
        <v>0</v>
      </c>
      <c r="W30" s="117">
        <f t="shared" si="10"/>
        <v>110</v>
      </c>
      <c r="X30" s="117">
        <f t="shared" si="10"/>
        <v>0</v>
      </c>
      <c r="Y30" s="117">
        <f t="shared" si="10"/>
        <v>110</v>
      </c>
      <c r="Z30" s="117">
        <f t="shared" si="10"/>
        <v>0</v>
      </c>
      <c r="AA30" s="117">
        <f t="shared" si="10"/>
        <v>110</v>
      </c>
      <c r="AB30" s="117">
        <f t="shared" si="10"/>
        <v>0</v>
      </c>
      <c r="AC30" s="117">
        <f t="shared" si="10"/>
        <v>110</v>
      </c>
      <c r="AD30" s="117">
        <f t="shared" si="10"/>
        <v>0</v>
      </c>
      <c r="AE30" s="117">
        <f>AE$27*$B$30</f>
        <v>110</v>
      </c>
      <c r="AF30" s="117">
        <f t="shared" si="10"/>
        <v>0</v>
      </c>
      <c r="AG30" s="117">
        <f t="shared" si="10"/>
        <v>110</v>
      </c>
      <c r="AH30" s="117">
        <f t="shared" si="10"/>
        <v>0</v>
      </c>
      <c r="AI30" s="117">
        <f t="shared" si="10"/>
        <v>110</v>
      </c>
      <c r="AJ30" s="117">
        <f t="shared" si="10"/>
        <v>0</v>
      </c>
      <c r="AK30" s="117">
        <f t="shared" si="10"/>
        <v>110</v>
      </c>
      <c r="AL30" s="117">
        <f t="shared" si="10"/>
        <v>0</v>
      </c>
      <c r="AM30" s="117">
        <f t="shared" si="10"/>
        <v>110</v>
      </c>
      <c r="AN30" s="117">
        <f t="shared" si="10"/>
        <v>0</v>
      </c>
      <c r="AO30" s="117">
        <f t="shared" si="10"/>
        <v>110</v>
      </c>
      <c r="AP30" s="117">
        <f t="shared" si="10"/>
        <v>110</v>
      </c>
      <c r="AQ30" s="117">
        <f t="shared" si="10"/>
        <v>0</v>
      </c>
      <c r="AR30" s="117">
        <f t="shared" si="10"/>
        <v>110</v>
      </c>
      <c r="AS30" s="117">
        <f t="shared" si="10"/>
        <v>110</v>
      </c>
      <c r="AT30" s="117">
        <f t="shared" si="10"/>
        <v>0</v>
      </c>
      <c r="AU30" s="117">
        <f t="shared" si="10"/>
        <v>110</v>
      </c>
      <c r="AV30" s="117">
        <f t="shared" si="10"/>
        <v>0</v>
      </c>
      <c r="AW30" s="117">
        <f t="shared" si="10"/>
        <v>110</v>
      </c>
      <c r="AX30" s="117">
        <f t="shared" si="10"/>
        <v>0</v>
      </c>
      <c r="AY30" s="117">
        <f t="shared" si="10"/>
        <v>110</v>
      </c>
      <c r="AZ30" s="141">
        <f t="shared" si="5"/>
        <v>2750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D$21*shipping_manufacturing!$D$27/100</f>
        <v>241.49999999999997</v>
      </c>
      <c r="E33" s="124">
        <f>E$21*shipping_manufacturing!$D$27/100</f>
        <v>241.49999999999997</v>
      </c>
      <c r="F33" s="124">
        <f>F$21*shipping_manufacturing!$D$27/100</f>
        <v>241.49999999999997</v>
      </c>
      <c r="G33" s="124">
        <f>G$21*shipping_manufacturing!$D$27/100</f>
        <v>241.49999999999997</v>
      </c>
      <c r="H33" s="124">
        <f>H$21*shipping_manufacturing!$D$27/100</f>
        <v>241.49999999999997</v>
      </c>
      <c r="I33" s="124">
        <f>I$21*shipping_manufacturing!$D$27/100</f>
        <v>241.49999999999997</v>
      </c>
      <c r="J33" s="124">
        <f>J$21*shipping_manufacturing!$D$27/100</f>
        <v>241.49999999999997</v>
      </c>
      <c r="K33" s="124">
        <f>K$21*shipping_manufacturing!$D$27/100</f>
        <v>241.49999999999997</v>
      </c>
      <c r="L33" s="124">
        <f>L$21*shipping_manufacturing!$D$27/100</f>
        <v>241.49999999999997</v>
      </c>
      <c r="M33" s="124">
        <f>M$21*shipping_manufacturing!$D$27/100</f>
        <v>241.49999999999997</v>
      </c>
      <c r="N33" s="124">
        <f>N$21*shipping_manufacturing!$D$27/100</f>
        <v>241.49999999999997</v>
      </c>
      <c r="O33" s="124">
        <f>O$21*shipping_manufacturing!$D$27/100</f>
        <v>241.49999999999997</v>
      </c>
      <c r="P33" s="124">
        <f>P$21*shipping_manufacturing!$D$27/100</f>
        <v>241.49999999999997</v>
      </c>
      <c r="Q33" s="124">
        <f>Q$21*shipping_manufacturing!$D$27/100</f>
        <v>241.49999999999997</v>
      </c>
      <c r="R33" s="124">
        <f>R$21*shipping_manufacturing!$D$27/100</f>
        <v>241.49999999999997</v>
      </c>
      <c r="S33" s="124">
        <f>S$21*shipping_manufacturing!$D$27/100</f>
        <v>241.49999999999997</v>
      </c>
      <c r="T33" s="124">
        <f>T$21*shipping_manufacturing!$D$27/100</f>
        <v>241.49999999999997</v>
      </c>
      <c r="U33" s="124">
        <f>U$21*shipping_manufacturing!$D$27/100</f>
        <v>241.49999999999997</v>
      </c>
      <c r="V33" s="124">
        <f>V$21*shipping_manufacturing!$D$27/100</f>
        <v>241.49999999999997</v>
      </c>
      <c r="W33" s="124">
        <f>W$21*shipping_manufacturing!$D$27/100</f>
        <v>241.49999999999997</v>
      </c>
      <c r="X33" s="124">
        <f>X$21*shipping_manufacturing!$D$27/100</f>
        <v>241.49999999999997</v>
      </c>
      <c r="Y33" s="124">
        <f>Y$21*shipping_manufacturing!$D$27/100</f>
        <v>241.49999999999997</v>
      </c>
      <c r="Z33" s="124">
        <f>Z$21*shipping_manufacturing!$D$27/100</f>
        <v>241.49999999999997</v>
      </c>
      <c r="AA33" s="124">
        <f>AA$21*shipping_manufacturing!$D$27/100</f>
        <v>241.49999999999997</v>
      </c>
      <c r="AB33" s="124">
        <f>AB$21*shipping_manufacturing!$D$27/100</f>
        <v>241.49999999999997</v>
      </c>
      <c r="AC33" s="124">
        <f>AC$21*shipping_manufacturing!$D$27/100</f>
        <v>241.49999999999997</v>
      </c>
      <c r="AD33" s="124">
        <f>AD$21*shipping_manufacturing!$D$27/100</f>
        <v>241.49999999999997</v>
      </c>
      <c r="AE33" s="124">
        <f>AE$21*shipping_manufacturing!$D$27/100</f>
        <v>241.49999999999997</v>
      </c>
      <c r="AF33" s="124">
        <f>AF$21*shipping_manufacturing!$D$27/100</f>
        <v>241.49999999999997</v>
      </c>
      <c r="AG33" s="124">
        <f>AG$21*shipping_manufacturing!$D$27/100</f>
        <v>241.49999999999997</v>
      </c>
      <c r="AH33" s="124">
        <f>AH$21*shipping_manufacturing!$D$27/100</f>
        <v>241.49999999999997</v>
      </c>
      <c r="AI33" s="124">
        <f>AI$21*shipping_manufacturing!$D$27/100</f>
        <v>241.49999999999997</v>
      </c>
      <c r="AJ33" s="124">
        <f>AJ$21*shipping_manufacturing!$D$27/100</f>
        <v>241.49999999999997</v>
      </c>
      <c r="AK33" s="124">
        <f>AK$21*shipping_manufacturing!$D$27/100</f>
        <v>241.49999999999997</v>
      </c>
      <c r="AL33" s="124">
        <f>AL$21*shipping_manufacturing!$D$27/100</f>
        <v>241.49999999999997</v>
      </c>
      <c r="AM33" s="124">
        <f>AM$21*shipping_manufacturing!$D$27/100</f>
        <v>241.49999999999997</v>
      </c>
      <c r="AN33" s="124">
        <f>AN$21*shipping_manufacturing!$D$27/100</f>
        <v>241.49999999999997</v>
      </c>
      <c r="AO33" s="124">
        <f>AO$21*shipping_manufacturing!$D$27/100</f>
        <v>0</v>
      </c>
      <c r="AP33" s="124">
        <f>AP$21*shipping_manufacturing!$D$27/100</f>
        <v>241.49999999999997</v>
      </c>
      <c r="AQ33" s="124">
        <f>AQ$21*shipping_manufacturing!$D$27/100</f>
        <v>241.49999999999997</v>
      </c>
      <c r="AR33" s="124">
        <f>AR$21*shipping_manufacturing!$D$27/100</f>
        <v>0</v>
      </c>
      <c r="AS33" s="124">
        <f>AS$21*shipping_manufacturing!$D$27/100</f>
        <v>241.49999999999997</v>
      </c>
      <c r="AT33" s="124">
        <f>AT$21*shipping_manufacturing!$D$27/100</f>
        <v>241.49999999999997</v>
      </c>
      <c r="AU33" s="124">
        <f>AU$21*shipping_manufacturing!$D$27/100</f>
        <v>241.49999999999997</v>
      </c>
      <c r="AV33" s="124">
        <f>AV$21*shipping_manufacturing!$D$27/100</f>
        <v>241.49999999999997</v>
      </c>
      <c r="AW33" s="124">
        <f>AW$21*shipping_manufacturing!$D$27/100</f>
        <v>241.49999999999997</v>
      </c>
      <c r="AX33" s="124">
        <f>AX$21*shipping_manufacturing!$D$27/100</f>
        <v>241.49999999999997</v>
      </c>
      <c r="AY33" s="124">
        <f>AY$21*shipping_manufacturing!$D$27/100</f>
        <v>241.49999999999997</v>
      </c>
    </row>
    <row r="34" spans="1:52">
      <c r="A34" s="113" t="s">
        <v>340</v>
      </c>
      <c r="B34" s="165" t="s">
        <v>342</v>
      </c>
      <c r="C34" s="110"/>
      <c r="D34" s="110">
        <f>D$22*shipping_manufacturing!$E$27/100</f>
        <v>103.50000000000001</v>
      </c>
      <c r="E34" s="110">
        <f>E$22*shipping_manufacturing!$E$27/100</f>
        <v>103.50000000000001</v>
      </c>
      <c r="F34" s="110">
        <f>F$22*shipping_manufacturing!$E$27/100</f>
        <v>103.50000000000001</v>
      </c>
      <c r="G34" s="110">
        <f>G$22*shipping_manufacturing!$E$27/100</f>
        <v>103.50000000000001</v>
      </c>
      <c r="H34" s="110">
        <f>H$22*shipping_manufacturing!$E$27/100</f>
        <v>103.50000000000001</v>
      </c>
      <c r="I34" s="110">
        <f>I$22*shipping_manufacturing!$E$27/100</f>
        <v>103.50000000000001</v>
      </c>
      <c r="J34" s="110">
        <f>J$22*shipping_manufacturing!$E$27/100</f>
        <v>103.50000000000001</v>
      </c>
      <c r="K34" s="110">
        <f>K$22*shipping_manufacturing!$E$27/100</f>
        <v>103.50000000000001</v>
      </c>
      <c r="L34" s="110">
        <f>L$22*shipping_manufacturing!$E$27/100</f>
        <v>103.50000000000001</v>
      </c>
      <c r="M34" s="110">
        <f>M$22*shipping_manufacturing!$E$27/100</f>
        <v>103.50000000000001</v>
      </c>
      <c r="N34" s="110">
        <f>N$22*shipping_manufacturing!$E$27/100</f>
        <v>103.50000000000001</v>
      </c>
      <c r="O34" s="110">
        <f>O$22*shipping_manufacturing!$E$27/100</f>
        <v>103.50000000000001</v>
      </c>
      <c r="P34" s="110">
        <f>P$22*shipping_manufacturing!$E$27/100</f>
        <v>103.50000000000001</v>
      </c>
      <c r="Q34" s="110">
        <f>Q$22*shipping_manufacturing!$E$27/100</f>
        <v>103.50000000000001</v>
      </c>
      <c r="R34" s="110">
        <f>R$22*shipping_manufacturing!$E$27/100</f>
        <v>103.50000000000001</v>
      </c>
      <c r="S34" s="110">
        <f>S$22*shipping_manufacturing!$E$27/100</f>
        <v>103.50000000000001</v>
      </c>
      <c r="T34" s="110">
        <f>T$22*shipping_manufacturing!$E$27/100</f>
        <v>103.50000000000001</v>
      </c>
      <c r="U34" s="110">
        <f>U$22*shipping_manufacturing!$E$27/100</f>
        <v>103.50000000000001</v>
      </c>
      <c r="V34" s="110">
        <f>V$22*shipping_manufacturing!$E$27/100</f>
        <v>103.50000000000001</v>
      </c>
      <c r="W34" s="110">
        <f>W$22*shipping_manufacturing!$E$27/100</f>
        <v>103.50000000000001</v>
      </c>
      <c r="X34" s="110">
        <f>X$22*shipping_manufacturing!$E$27/100</f>
        <v>103.50000000000001</v>
      </c>
      <c r="Y34" s="110">
        <f>Y$22*shipping_manufacturing!$E$27/100</f>
        <v>103.50000000000001</v>
      </c>
      <c r="Z34" s="110">
        <f>Z$22*shipping_manufacturing!$E$27/100</f>
        <v>103.50000000000001</v>
      </c>
      <c r="AA34" s="110">
        <f>AA$22*shipping_manufacturing!$E$27/100</f>
        <v>103.50000000000001</v>
      </c>
      <c r="AB34" s="110">
        <f>AB$22*shipping_manufacturing!$E$27/100</f>
        <v>103.50000000000001</v>
      </c>
      <c r="AC34" s="110">
        <f>AC$22*shipping_manufacturing!$E$27/100</f>
        <v>103.50000000000001</v>
      </c>
      <c r="AD34" s="110">
        <f>AD$22*shipping_manufacturing!$E$27/100</f>
        <v>103.50000000000001</v>
      </c>
      <c r="AE34" s="110">
        <f>AE$22*shipping_manufacturing!$E$27/100</f>
        <v>103.50000000000001</v>
      </c>
      <c r="AF34" s="110">
        <f>AF$22*shipping_manufacturing!$E$27/100</f>
        <v>103.50000000000001</v>
      </c>
      <c r="AG34" s="110">
        <f>AG$22*shipping_manufacturing!$E$27/100</f>
        <v>103.50000000000001</v>
      </c>
      <c r="AH34" s="110">
        <f>AH$22*shipping_manufacturing!$E$27/100</f>
        <v>103.50000000000001</v>
      </c>
      <c r="AI34" s="110">
        <f>AI$22*shipping_manufacturing!$E$27/100</f>
        <v>103.50000000000001</v>
      </c>
      <c r="AJ34" s="110">
        <f>AJ$22*shipping_manufacturing!$E$27/100</f>
        <v>103.50000000000001</v>
      </c>
      <c r="AK34" s="110">
        <f>AK$22*shipping_manufacturing!$E$27/100</f>
        <v>103.50000000000001</v>
      </c>
      <c r="AL34" s="110">
        <f>AL$22*shipping_manufacturing!$E$27/100</f>
        <v>103.50000000000001</v>
      </c>
      <c r="AM34" s="110">
        <f>AM$22*shipping_manufacturing!$E$27/100</f>
        <v>103.50000000000001</v>
      </c>
      <c r="AN34" s="110">
        <f>AN$22*shipping_manufacturing!$E$27/100</f>
        <v>103.50000000000001</v>
      </c>
      <c r="AO34" s="110">
        <f>AO$22*shipping_manufacturing!$E$27/100</f>
        <v>0</v>
      </c>
      <c r="AP34" s="110">
        <f>AP$22*shipping_manufacturing!$E$27/100</f>
        <v>103.50000000000001</v>
      </c>
      <c r="AQ34" s="110">
        <f>AQ$22*shipping_manufacturing!$E$27/100</f>
        <v>103.50000000000001</v>
      </c>
      <c r="AR34" s="110">
        <f>AR$22*shipping_manufacturing!$E$27/100</f>
        <v>0</v>
      </c>
      <c r="AS34" s="110">
        <f>AS$22*shipping_manufacturing!$E$27/100</f>
        <v>103.50000000000001</v>
      </c>
      <c r="AT34" s="110">
        <f>AT$22*shipping_manufacturing!$E$27/100</f>
        <v>103.50000000000001</v>
      </c>
      <c r="AU34" s="110">
        <f>AU$22*shipping_manufacturing!$E$27/100</f>
        <v>103.50000000000001</v>
      </c>
      <c r="AV34" s="110">
        <f>AV$22*shipping_manufacturing!$E$27/100</f>
        <v>103.50000000000001</v>
      </c>
      <c r="AW34" s="110">
        <f>AW$22*shipping_manufacturing!$E$27/100</f>
        <v>103.50000000000001</v>
      </c>
      <c r="AX34" s="110">
        <f>AX$22*shipping_manufacturing!$E$27/100</f>
        <v>103.50000000000001</v>
      </c>
      <c r="AY34" s="110">
        <f>AY$22*shipping_manufacturing!$E$27/100</f>
        <v>103.50000000000001</v>
      </c>
    </row>
    <row r="35" spans="1:52">
      <c r="A35" s="110">
        <v>1335</v>
      </c>
      <c r="B35" s="165" t="s">
        <v>343</v>
      </c>
      <c r="C35" s="110"/>
      <c r="D35" s="110">
        <f>SUM(D33:D34)</f>
        <v>345</v>
      </c>
      <c r="E35" s="110">
        <f t="shared" ref="E35:AY35" si="11">SUM(E33:E34)</f>
        <v>345</v>
      </c>
      <c r="F35" s="110">
        <f t="shared" si="11"/>
        <v>345</v>
      </c>
      <c r="G35" s="110">
        <f t="shared" si="11"/>
        <v>345</v>
      </c>
      <c r="H35" s="110">
        <f t="shared" si="11"/>
        <v>345</v>
      </c>
      <c r="I35" s="110">
        <f t="shared" si="11"/>
        <v>345</v>
      </c>
      <c r="J35" s="110">
        <f t="shared" si="11"/>
        <v>345</v>
      </c>
      <c r="K35" s="110">
        <f t="shared" si="11"/>
        <v>345</v>
      </c>
      <c r="L35" s="110">
        <f t="shared" si="11"/>
        <v>345</v>
      </c>
      <c r="M35" s="110">
        <f t="shared" si="11"/>
        <v>345</v>
      </c>
      <c r="N35" s="110">
        <f t="shared" si="11"/>
        <v>345</v>
      </c>
      <c r="O35" s="110">
        <f t="shared" si="11"/>
        <v>345</v>
      </c>
      <c r="P35" s="110">
        <f t="shared" si="11"/>
        <v>345</v>
      </c>
      <c r="Q35" s="110">
        <f t="shared" si="11"/>
        <v>345</v>
      </c>
      <c r="R35" s="110">
        <f t="shared" si="11"/>
        <v>345</v>
      </c>
      <c r="S35" s="110">
        <f t="shared" si="11"/>
        <v>345</v>
      </c>
      <c r="T35" s="110">
        <f t="shared" si="11"/>
        <v>345</v>
      </c>
      <c r="U35" s="110">
        <f t="shared" si="11"/>
        <v>345</v>
      </c>
      <c r="V35" s="110">
        <f t="shared" si="11"/>
        <v>345</v>
      </c>
      <c r="W35" s="110">
        <f t="shared" si="11"/>
        <v>345</v>
      </c>
      <c r="X35" s="110">
        <f t="shared" si="11"/>
        <v>345</v>
      </c>
      <c r="Y35" s="110">
        <f t="shared" si="11"/>
        <v>345</v>
      </c>
      <c r="Z35" s="110">
        <f t="shared" si="11"/>
        <v>345</v>
      </c>
      <c r="AA35" s="110">
        <f t="shared" si="11"/>
        <v>345</v>
      </c>
      <c r="AB35" s="110">
        <f t="shared" si="11"/>
        <v>345</v>
      </c>
      <c r="AC35" s="110">
        <f t="shared" si="11"/>
        <v>345</v>
      </c>
      <c r="AD35" s="110">
        <f t="shared" si="11"/>
        <v>345</v>
      </c>
      <c r="AE35" s="110">
        <f t="shared" si="11"/>
        <v>345</v>
      </c>
      <c r="AF35" s="110">
        <f t="shared" si="11"/>
        <v>345</v>
      </c>
      <c r="AG35" s="110">
        <f t="shared" si="11"/>
        <v>345</v>
      </c>
      <c r="AH35" s="110">
        <f t="shared" si="11"/>
        <v>345</v>
      </c>
      <c r="AI35" s="110">
        <f t="shared" si="11"/>
        <v>345</v>
      </c>
      <c r="AJ35" s="110">
        <f t="shared" si="11"/>
        <v>345</v>
      </c>
      <c r="AK35" s="110">
        <f t="shared" si="11"/>
        <v>345</v>
      </c>
      <c r="AL35" s="110">
        <f t="shared" si="11"/>
        <v>345</v>
      </c>
      <c r="AM35" s="110">
        <f t="shared" si="11"/>
        <v>345</v>
      </c>
      <c r="AN35" s="110">
        <f t="shared" si="11"/>
        <v>345</v>
      </c>
      <c r="AO35" s="110">
        <f t="shared" si="11"/>
        <v>0</v>
      </c>
      <c r="AP35" s="110">
        <f t="shared" si="11"/>
        <v>345</v>
      </c>
      <c r="AQ35" s="110">
        <f t="shared" si="11"/>
        <v>345</v>
      </c>
      <c r="AR35" s="110">
        <f t="shared" si="11"/>
        <v>0</v>
      </c>
      <c r="AS35" s="110">
        <f t="shared" si="11"/>
        <v>345</v>
      </c>
      <c r="AT35" s="110">
        <f t="shared" si="11"/>
        <v>345</v>
      </c>
      <c r="AU35" s="110">
        <f t="shared" si="11"/>
        <v>345</v>
      </c>
      <c r="AV35" s="110">
        <f t="shared" si="11"/>
        <v>345</v>
      </c>
      <c r="AW35" s="110">
        <f t="shared" si="11"/>
        <v>345</v>
      </c>
      <c r="AX35" s="110">
        <f t="shared" si="11"/>
        <v>345</v>
      </c>
      <c r="AY35" s="110">
        <f t="shared" si="11"/>
        <v>345</v>
      </c>
    </row>
    <row r="36" spans="1:52">
      <c r="A36" s="110"/>
      <c r="B36" s="165" t="s">
        <v>344</v>
      </c>
      <c r="C36" s="110"/>
      <c r="D36" s="110"/>
      <c r="E36" s="110">
        <v>230.99999999999997</v>
      </c>
      <c r="F36" s="110"/>
      <c r="G36" s="110">
        <v>230.99999999999997</v>
      </c>
      <c r="H36" s="110"/>
      <c r="I36" s="110">
        <v>230.99999999999997</v>
      </c>
      <c r="J36" s="110"/>
      <c r="K36" s="110">
        <v>230.99999999999997</v>
      </c>
      <c r="L36" s="110"/>
      <c r="M36" s="110">
        <v>230.99999999999997</v>
      </c>
      <c r="N36" s="110"/>
      <c r="O36" s="110">
        <v>230.99999999999997</v>
      </c>
      <c r="P36" s="110"/>
      <c r="Q36" s="110">
        <v>230.99999999999997</v>
      </c>
      <c r="R36" s="110"/>
      <c r="S36" s="110">
        <v>230.99999999999997</v>
      </c>
      <c r="T36" s="110"/>
      <c r="U36" s="110">
        <v>230.99999999999997</v>
      </c>
      <c r="V36" s="110"/>
      <c r="W36" s="110">
        <v>230.99999999999997</v>
      </c>
      <c r="X36" s="110"/>
      <c r="Y36" s="110">
        <v>230.99999999999997</v>
      </c>
      <c r="Z36" s="110"/>
      <c r="AA36" s="110">
        <v>230.99999999999997</v>
      </c>
      <c r="AB36" s="110"/>
      <c r="AC36" s="110">
        <v>230.99999999999997</v>
      </c>
      <c r="AD36" s="110"/>
      <c r="AE36" s="110">
        <v>230.99999999999997</v>
      </c>
      <c r="AF36" s="110"/>
      <c r="AG36" s="110">
        <v>230.99999999999997</v>
      </c>
      <c r="AH36" s="110"/>
      <c r="AI36" s="110">
        <v>230.99999999999997</v>
      </c>
      <c r="AJ36" s="110"/>
      <c r="AK36" s="110">
        <v>230.99999999999997</v>
      </c>
      <c r="AL36" s="110"/>
      <c r="AM36" s="110">
        <v>230.99999999999997</v>
      </c>
      <c r="AN36" s="110"/>
      <c r="AO36" s="110"/>
      <c r="AP36" s="110">
        <v>230.99999999999997</v>
      </c>
      <c r="AQ36" s="110"/>
      <c r="AR36" s="110"/>
      <c r="AS36" s="110">
        <v>230.99999999999997</v>
      </c>
      <c r="AT36" s="110"/>
      <c r="AU36" s="110">
        <v>230.99999999999997</v>
      </c>
      <c r="AV36" s="110"/>
      <c r="AW36" s="110">
        <v>230.99999999999997</v>
      </c>
      <c r="AX36" s="110"/>
      <c r="AY36" s="110">
        <v>230.99999999999997</v>
      </c>
    </row>
    <row r="37" spans="1:52">
      <c r="A37" s="110"/>
      <c r="B37" s="165" t="s">
        <v>345</v>
      </c>
      <c r="C37" s="110"/>
      <c r="D37" s="110"/>
      <c r="E37" s="110">
        <v>99.000000000000014</v>
      </c>
      <c r="F37" s="110"/>
      <c r="G37" s="110">
        <v>99.000000000000014</v>
      </c>
      <c r="H37" s="110"/>
      <c r="I37" s="110">
        <v>99.000000000000014</v>
      </c>
      <c r="J37" s="110"/>
      <c r="K37" s="110">
        <v>99.000000000000014</v>
      </c>
      <c r="L37" s="110"/>
      <c r="M37" s="110">
        <v>99.000000000000014</v>
      </c>
      <c r="N37" s="110"/>
      <c r="O37" s="110">
        <v>99.000000000000014</v>
      </c>
      <c r="P37" s="110"/>
      <c r="Q37" s="110">
        <v>99.000000000000014</v>
      </c>
      <c r="R37" s="110"/>
      <c r="S37" s="110">
        <v>99.000000000000014</v>
      </c>
      <c r="T37" s="110"/>
      <c r="U37" s="110">
        <v>99.000000000000014</v>
      </c>
      <c r="V37" s="110"/>
      <c r="W37" s="110">
        <v>99.000000000000014</v>
      </c>
      <c r="X37" s="110"/>
      <c r="Y37" s="110">
        <v>99.000000000000014</v>
      </c>
      <c r="Z37" s="110"/>
      <c r="AA37" s="110">
        <v>99.000000000000014</v>
      </c>
      <c r="AB37" s="110"/>
      <c r="AC37" s="110">
        <v>99.000000000000014</v>
      </c>
      <c r="AD37" s="110"/>
      <c r="AE37" s="110">
        <v>99.000000000000014</v>
      </c>
      <c r="AF37" s="110"/>
      <c r="AG37" s="110">
        <v>99.000000000000014</v>
      </c>
      <c r="AH37" s="110"/>
      <c r="AI37" s="110">
        <v>99.000000000000014</v>
      </c>
      <c r="AJ37" s="110"/>
      <c r="AK37" s="110">
        <v>99.000000000000014</v>
      </c>
      <c r="AL37" s="110"/>
      <c r="AM37" s="110">
        <v>99.000000000000014</v>
      </c>
      <c r="AN37" s="110"/>
      <c r="AO37" s="110"/>
      <c r="AP37" s="110">
        <v>99.000000000000014</v>
      </c>
      <c r="AQ37" s="110"/>
      <c r="AR37" s="110"/>
      <c r="AS37" s="110">
        <v>99.000000000000014</v>
      </c>
      <c r="AT37" s="110"/>
      <c r="AU37" s="110">
        <v>99.000000000000014</v>
      </c>
      <c r="AV37" s="110"/>
      <c r="AW37" s="110">
        <v>99.000000000000014</v>
      </c>
      <c r="AX37" s="110"/>
      <c r="AY37" s="110">
        <v>99.000000000000014</v>
      </c>
    </row>
    <row r="38" spans="1:52">
      <c r="A38" s="110"/>
      <c r="B38" s="165" t="s">
        <v>346</v>
      </c>
      <c r="C38" s="110"/>
      <c r="D38" s="110"/>
      <c r="E38" s="110">
        <v>11</v>
      </c>
      <c r="F38" s="110"/>
      <c r="G38" s="110">
        <v>11</v>
      </c>
      <c r="H38" s="110"/>
      <c r="I38" s="110">
        <v>11</v>
      </c>
      <c r="J38" s="110"/>
      <c r="K38" s="110">
        <v>11</v>
      </c>
      <c r="L38" s="110"/>
      <c r="M38" s="110">
        <v>11</v>
      </c>
      <c r="N38" s="110"/>
      <c r="O38" s="110">
        <v>11</v>
      </c>
      <c r="P38" s="110"/>
      <c r="Q38" s="110">
        <v>11</v>
      </c>
      <c r="R38" s="110"/>
      <c r="S38" s="110">
        <v>11</v>
      </c>
      <c r="T38" s="110"/>
      <c r="U38" s="110">
        <v>11</v>
      </c>
      <c r="V38" s="110"/>
      <c r="W38" s="110">
        <v>11</v>
      </c>
      <c r="X38" s="110"/>
      <c r="Y38" s="110">
        <v>11</v>
      </c>
      <c r="Z38" s="110"/>
      <c r="AA38" s="110">
        <v>11</v>
      </c>
      <c r="AB38" s="110"/>
      <c r="AC38" s="110">
        <v>11</v>
      </c>
      <c r="AD38" s="110"/>
      <c r="AE38" s="110">
        <v>11</v>
      </c>
      <c r="AF38" s="110"/>
      <c r="AG38" s="110">
        <v>11</v>
      </c>
      <c r="AH38" s="110"/>
      <c r="AI38" s="110">
        <v>11</v>
      </c>
      <c r="AJ38" s="110"/>
      <c r="AK38" s="110">
        <v>11</v>
      </c>
      <c r="AL38" s="110"/>
      <c r="AM38" s="110">
        <v>11</v>
      </c>
      <c r="AN38" s="110"/>
      <c r="AO38" s="110"/>
      <c r="AP38" s="110">
        <v>11</v>
      </c>
      <c r="AQ38" s="110"/>
      <c r="AR38" s="110"/>
      <c r="AS38" s="110">
        <v>11</v>
      </c>
      <c r="AT38" s="110"/>
      <c r="AU38" s="110">
        <v>11</v>
      </c>
      <c r="AV38" s="110"/>
      <c r="AW38" s="110">
        <v>11</v>
      </c>
      <c r="AX38" s="110"/>
      <c r="AY38" s="110">
        <v>11</v>
      </c>
    </row>
    <row r="39" spans="1:52">
      <c r="A39" s="110"/>
      <c r="B39" s="165" t="s">
        <v>347</v>
      </c>
      <c r="C39" s="110"/>
      <c r="D39" s="110">
        <f>D33-D36</f>
        <v>241.49999999999997</v>
      </c>
      <c r="E39" s="110">
        <f t="shared" ref="E39:AY39" si="12">E33-E36</f>
        <v>10.5</v>
      </c>
      <c r="F39" s="110">
        <f t="shared" si="12"/>
        <v>241.49999999999997</v>
      </c>
      <c r="G39" s="110">
        <f t="shared" si="12"/>
        <v>10.5</v>
      </c>
      <c r="H39" s="110">
        <f t="shared" si="12"/>
        <v>241.49999999999997</v>
      </c>
      <c r="I39" s="110">
        <f t="shared" si="12"/>
        <v>10.5</v>
      </c>
      <c r="J39" s="110">
        <f t="shared" si="12"/>
        <v>241.49999999999997</v>
      </c>
      <c r="K39" s="110">
        <f t="shared" si="12"/>
        <v>10.5</v>
      </c>
      <c r="L39" s="110">
        <f t="shared" si="12"/>
        <v>241.49999999999997</v>
      </c>
      <c r="M39" s="110">
        <f t="shared" si="12"/>
        <v>10.5</v>
      </c>
      <c r="N39" s="110">
        <f t="shared" si="12"/>
        <v>241.49999999999997</v>
      </c>
      <c r="O39" s="110">
        <f t="shared" si="12"/>
        <v>10.5</v>
      </c>
      <c r="P39" s="110">
        <f t="shared" si="12"/>
        <v>241.49999999999997</v>
      </c>
      <c r="Q39" s="110">
        <f t="shared" si="12"/>
        <v>10.5</v>
      </c>
      <c r="R39" s="110">
        <f t="shared" si="12"/>
        <v>241.49999999999997</v>
      </c>
      <c r="S39" s="110">
        <f t="shared" si="12"/>
        <v>10.5</v>
      </c>
      <c r="T39" s="110">
        <f t="shared" si="12"/>
        <v>241.49999999999997</v>
      </c>
      <c r="U39" s="110">
        <f t="shared" si="12"/>
        <v>10.5</v>
      </c>
      <c r="V39" s="110">
        <f t="shared" si="12"/>
        <v>241.49999999999997</v>
      </c>
      <c r="W39" s="110">
        <f t="shared" si="12"/>
        <v>10.5</v>
      </c>
      <c r="X39" s="110">
        <f t="shared" si="12"/>
        <v>241.49999999999997</v>
      </c>
      <c r="Y39" s="110">
        <f t="shared" si="12"/>
        <v>10.5</v>
      </c>
      <c r="Z39" s="110">
        <f t="shared" si="12"/>
        <v>241.49999999999997</v>
      </c>
      <c r="AA39" s="110">
        <f t="shared" si="12"/>
        <v>10.5</v>
      </c>
      <c r="AB39" s="110">
        <f t="shared" si="12"/>
        <v>241.49999999999997</v>
      </c>
      <c r="AC39" s="110">
        <f t="shared" si="12"/>
        <v>10.5</v>
      </c>
      <c r="AD39" s="110">
        <f t="shared" si="12"/>
        <v>241.49999999999997</v>
      </c>
      <c r="AE39" s="110">
        <f t="shared" si="12"/>
        <v>10.5</v>
      </c>
      <c r="AF39" s="110">
        <f t="shared" si="12"/>
        <v>241.49999999999997</v>
      </c>
      <c r="AG39" s="110">
        <f t="shared" si="12"/>
        <v>10.5</v>
      </c>
      <c r="AH39" s="110">
        <f t="shared" si="12"/>
        <v>241.49999999999997</v>
      </c>
      <c r="AI39" s="110">
        <f t="shared" si="12"/>
        <v>10.5</v>
      </c>
      <c r="AJ39" s="110">
        <f t="shared" si="12"/>
        <v>241.49999999999997</v>
      </c>
      <c r="AK39" s="110">
        <f t="shared" si="12"/>
        <v>10.5</v>
      </c>
      <c r="AL39" s="110">
        <f t="shared" si="12"/>
        <v>241.49999999999997</v>
      </c>
      <c r="AM39" s="110">
        <f t="shared" si="12"/>
        <v>10.5</v>
      </c>
      <c r="AN39" s="110">
        <f t="shared" si="12"/>
        <v>241.49999999999997</v>
      </c>
      <c r="AO39" s="110">
        <f t="shared" si="12"/>
        <v>0</v>
      </c>
      <c r="AP39" s="110">
        <f t="shared" si="12"/>
        <v>10.5</v>
      </c>
      <c r="AQ39" s="110">
        <f t="shared" si="12"/>
        <v>241.49999999999997</v>
      </c>
      <c r="AR39" s="110">
        <f t="shared" si="12"/>
        <v>0</v>
      </c>
      <c r="AS39" s="110">
        <f t="shared" si="12"/>
        <v>10.5</v>
      </c>
      <c r="AT39" s="110">
        <f t="shared" si="12"/>
        <v>241.49999999999997</v>
      </c>
      <c r="AU39" s="110">
        <f t="shared" si="12"/>
        <v>10.5</v>
      </c>
      <c r="AV39" s="110">
        <f t="shared" si="12"/>
        <v>241.49999999999997</v>
      </c>
      <c r="AW39" s="110">
        <f t="shared" si="12"/>
        <v>10.5</v>
      </c>
      <c r="AX39" s="110">
        <f t="shared" si="12"/>
        <v>241.49999999999997</v>
      </c>
      <c r="AY39" s="110">
        <f t="shared" si="12"/>
        <v>10.5</v>
      </c>
    </row>
    <row r="40" spans="1:52">
      <c r="A40" s="110"/>
      <c r="B40" s="165" t="s">
        <v>348</v>
      </c>
      <c r="C40" s="110"/>
      <c r="D40" s="110">
        <f>D34-D37</f>
        <v>103.50000000000001</v>
      </c>
      <c r="E40" s="110">
        <f t="shared" ref="E40:AY40" si="13">E34-E37</f>
        <v>4.5</v>
      </c>
      <c r="F40" s="110">
        <f t="shared" si="13"/>
        <v>103.50000000000001</v>
      </c>
      <c r="G40" s="110">
        <f t="shared" si="13"/>
        <v>4.5</v>
      </c>
      <c r="H40" s="110">
        <f t="shared" si="13"/>
        <v>103.50000000000001</v>
      </c>
      <c r="I40" s="110">
        <f t="shared" si="13"/>
        <v>4.5</v>
      </c>
      <c r="J40" s="110">
        <f t="shared" si="13"/>
        <v>103.50000000000001</v>
      </c>
      <c r="K40" s="110">
        <f t="shared" si="13"/>
        <v>4.5</v>
      </c>
      <c r="L40" s="110">
        <f t="shared" si="13"/>
        <v>103.50000000000001</v>
      </c>
      <c r="M40" s="110">
        <f t="shared" si="13"/>
        <v>4.5</v>
      </c>
      <c r="N40" s="110">
        <f t="shared" si="13"/>
        <v>103.50000000000001</v>
      </c>
      <c r="O40" s="110">
        <f t="shared" si="13"/>
        <v>4.5</v>
      </c>
      <c r="P40" s="110">
        <f t="shared" si="13"/>
        <v>103.50000000000001</v>
      </c>
      <c r="Q40" s="110">
        <f t="shared" si="13"/>
        <v>4.5</v>
      </c>
      <c r="R40" s="110">
        <f t="shared" si="13"/>
        <v>103.50000000000001</v>
      </c>
      <c r="S40" s="110">
        <f t="shared" si="13"/>
        <v>4.5</v>
      </c>
      <c r="T40" s="110">
        <f t="shared" si="13"/>
        <v>103.50000000000001</v>
      </c>
      <c r="U40" s="110">
        <f t="shared" si="13"/>
        <v>4.5</v>
      </c>
      <c r="V40" s="110">
        <f t="shared" si="13"/>
        <v>103.50000000000001</v>
      </c>
      <c r="W40" s="110">
        <f t="shared" si="13"/>
        <v>4.5</v>
      </c>
      <c r="X40" s="110">
        <f t="shared" si="13"/>
        <v>103.50000000000001</v>
      </c>
      <c r="Y40" s="110">
        <f t="shared" si="13"/>
        <v>4.5</v>
      </c>
      <c r="Z40" s="110">
        <f t="shared" si="13"/>
        <v>103.50000000000001</v>
      </c>
      <c r="AA40" s="110">
        <f t="shared" si="13"/>
        <v>4.5</v>
      </c>
      <c r="AB40" s="110">
        <f t="shared" si="13"/>
        <v>103.50000000000001</v>
      </c>
      <c r="AC40" s="110">
        <f t="shared" si="13"/>
        <v>4.5</v>
      </c>
      <c r="AD40" s="110">
        <f t="shared" si="13"/>
        <v>103.50000000000001</v>
      </c>
      <c r="AE40" s="110">
        <f t="shared" si="13"/>
        <v>4.5</v>
      </c>
      <c r="AF40" s="110">
        <f t="shared" si="13"/>
        <v>103.50000000000001</v>
      </c>
      <c r="AG40" s="110">
        <f t="shared" si="13"/>
        <v>4.5</v>
      </c>
      <c r="AH40" s="110">
        <f t="shared" si="13"/>
        <v>103.50000000000001</v>
      </c>
      <c r="AI40" s="110">
        <f t="shared" si="13"/>
        <v>4.5</v>
      </c>
      <c r="AJ40" s="110">
        <f t="shared" si="13"/>
        <v>103.50000000000001</v>
      </c>
      <c r="AK40" s="110">
        <f t="shared" si="13"/>
        <v>4.5</v>
      </c>
      <c r="AL40" s="110">
        <f t="shared" si="13"/>
        <v>103.50000000000001</v>
      </c>
      <c r="AM40" s="110">
        <f t="shared" si="13"/>
        <v>4.5</v>
      </c>
      <c r="AN40" s="110">
        <f t="shared" si="13"/>
        <v>103.50000000000001</v>
      </c>
      <c r="AO40" s="110">
        <f t="shared" si="13"/>
        <v>0</v>
      </c>
      <c r="AP40" s="110">
        <f t="shared" si="13"/>
        <v>4.5</v>
      </c>
      <c r="AQ40" s="110">
        <f t="shared" si="13"/>
        <v>103.50000000000001</v>
      </c>
      <c r="AR40" s="110">
        <f t="shared" si="13"/>
        <v>0</v>
      </c>
      <c r="AS40" s="110">
        <f t="shared" si="13"/>
        <v>4.5</v>
      </c>
      <c r="AT40" s="110">
        <f t="shared" si="13"/>
        <v>103.50000000000001</v>
      </c>
      <c r="AU40" s="110">
        <f t="shared" si="13"/>
        <v>4.5</v>
      </c>
      <c r="AV40" s="110">
        <f t="shared" si="13"/>
        <v>103.50000000000001</v>
      </c>
      <c r="AW40" s="110">
        <f t="shared" si="13"/>
        <v>4.5</v>
      </c>
      <c r="AX40" s="110">
        <f t="shared" si="13"/>
        <v>103.50000000000001</v>
      </c>
      <c r="AY40" s="110">
        <f t="shared" si="13"/>
        <v>4.5</v>
      </c>
    </row>
    <row r="41" spans="1:52">
      <c r="A41" s="110"/>
      <c r="B41" s="165" t="s">
        <v>349</v>
      </c>
      <c r="C41" s="110"/>
      <c r="D41" s="110">
        <v>1</v>
      </c>
      <c r="E41" s="110">
        <v>1</v>
      </c>
      <c r="F41" s="110">
        <v>1</v>
      </c>
      <c r="G41" s="110">
        <v>2</v>
      </c>
      <c r="H41" s="110">
        <v>2</v>
      </c>
      <c r="I41" s="110">
        <v>1</v>
      </c>
      <c r="J41" s="110">
        <v>1</v>
      </c>
      <c r="K41" s="110">
        <v>2</v>
      </c>
      <c r="L41" s="110">
        <v>2</v>
      </c>
      <c r="M41" s="110">
        <v>1</v>
      </c>
      <c r="N41" s="110">
        <v>2</v>
      </c>
      <c r="O41" s="110">
        <v>1</v>
      </c>
      <c r="P41" s="110">
        <v>1</v>
      </c>
      <c r="Q41" s="110">
        <v>2</v>
      </c>
      <c r="R41" s="110">
        <v>1</v>
      </c>
      <c r="S41" s="110">
        <v>2</v>
      </c>
      <c r="T41" s="110">
        <v>1</v>
      </c>
      <c r="U41" s="110">
        <v>1</v>
      </c>
      <c r="V41" s="110">
        <v>2</v>
      </c>
      <c r="W41" s="110">
        <v>1</v>
      </c>
      <c r="X41" s="110">
        <v>1</v>
      </c>
      <c r="Y41" s="110">
        <v>2</v>
      </c>
      <c r="Z41" s="110">
        <v>1</v>
      </c>
      <c r="AA41" s="110">
        <v>1</v>
      </c>
      <c r="AB41" s="110">
        <v>2</v>
      </c>
      <c r="AC41" s="110">
        <v>3</v>
      </c>
      <c r="AD41" s="110">
        <v>1</v>
      </c>
      <c r="AE41" s="110">
        <v>2</v>
      </c>
      <c r="AF41" s="110">
        <v>1</v>
      </c>
      <c r="AG41" s="110">
        <v>2</v>
      </c>
      <c r="AH41" s="110">
        <v>3</v>
      </c>
      <c r="AI41" s="110">
        <v>1</v>
      </c>
      <c r="AJ41" s="110">
        <v>2</v>
      </c>
      <c r="AK41" s="110">
        <v>3</v>
      </c>
      <c r="AL41" s="110">
        <v>2</v>
      </c>
      <c r="AM41" s="110">
        <v>1</v>
      </c>
      <c r="AN41" s="110">
        <v>2</v>
      </c>
      <c r="AO41" s="110">
        <v>2</v>
      </c>
      <c r="AP41" s="110">
        <v>3</v>
      </c>
      <c r="AQ41" s="110">
        <v>1</v>
      </c>
      <c r="AR41" s="110">
        <v>2</v>
      </c>
      <c r="AS41" s="110">
        <v>1</v>
      </c>
      <c r="AT41" s="110">
        <v>1</v>
      </c>
      <c r="AU41" s="110">
        <v>2</v>
      </c>
      <c r="AV41" s="110">
        <v>2</v>
      </c>
      <c r="AW41" s="110">
        <v>1</v>
      </c>
      <c r="AX41" s="110">
        <v>1</v>
      </c>
      <c r="AY41" s="110">
        <v>1</v>
      </c>
    </row>
    <row r="42" spans="1:52">
      <c r="A42" s="110"/>
      <c r="B42" s="178" t="s">
        <v>350</v>
      </c>
      <c r="C42" s="110"/>
      <c r="D42" s="110">
        <v>0</v>
      </c>
      <c r="E42" s="110">
        <v>528660</v>
      </c>
      <c r="F42" s="110">
        <v>0</v>
      </c>
      <c r="G42" s="110">
        <v>528660</v>
      </c>
      <c r="H42" s="110">
        <v>0</v>
      </c>
      <c r="I42" s="110">
        <v>528660</v>
      </c>
      <c r="J42" s="110">
        <v>0</v>
      </c>
      <c r="K42" s="110">
        <v>528660</v>
      </c>
      <c r="L42" s="110">
        <v>0</v>
      </c>
      <c r="M42" s="110">
        <v>528660</v>
      </c>
      <c r="N42" s="110">
        <v>0</v>
      </c>
      <c r="O42" s="110">
        <v>528660</v>
      </c>
      <c r="P42" s="110">
        <v>0</v>
      </c>
      <c r="Q42" s="110">
        <v>528660</v>
      </c>
      <c r="R42" s="110">
        <v>0</v>
      </c>
      <c r="S42" s="110">
        <v>528660</v>
      </c>
      <c r="T42" s="110">
        <v>0</v>
      </c>
      <c r="U42" s="110">
        <v>528660</v>
      </c>
      <c r="V42" s="110">
        <v>0</v>
      </c>
      <c r="W42" s="110">
        <v>528660</v>
      </c>
      <c r="X42" s="110">
        <v>0</v>
      </c>
      <c r="Y42" s="110">
        <v>528660</v>
      </c>
      <c r="Z42" s="110">
        <v>0</v>
      </c>
      <c r="AA42" s="110">
        <v>528660</v>
      </c>
      <c r="AB42" s="110">
        <v>0</v>
      </c>
      <c r="AC42" s="110">
        <v>528660</v>
      </c>
      <c r="AD42" s="110">
        <v>0</v>
      </c>
      <c r="AE42" s="110">
        <v>528660</v>
      </c>
      <c r="AF42" s="110">
        <v>0</v>
      </c>
      <c r="AG42" s="110">
        <v>528660</v>
      </c>
      <c r="AH42" s="110">
        <v>0</v>
      </c>
      <c r="AI42" s="110">
        <v>528660</v>
      </c>
      <c r="AJ42" s="110">
        <v>0</v>
      </c>
      <c r="AK42" s="110">
        <v>528660</v>
      </c>
      <c r="AL42" s="110">
        <v>0</v>
      </c>
      <c r="AM42" s="110">
        <v>528660</v>
      </c>
      <c r="AN42" s="110">
        <v>0</v>
      </c>
      <c r="AO42" s="110">
        <v>0</v>
      </c>
      <c r="AP42" s="110">
        <v>528660</v>
      </c>
      <c r="AQ42" s="110">
        <v>0</v>
      </c>
      <c r="AR42" s="110">
        <v>0</v>
      </c>
      <c r="AS42" s="110">
        <v>528660</v>
      </c>
      <c r="AT42" s="110">
        <v>0</v>
      </c>
      <c r="AU42" s="110">
        <v>528660</v>
      </c>
      <c r="AV42" s="110">
        <v>0</v>
      </c>
      <c r="AW42" s="110">
        <v>528660</v>
      </c>
      <c r="AX42" s="110">
        <v>0</v>
      </c>
      <c r="AY42" s="110">
        <v>528660</v>
      </c>
      <c r="AZ42" s="100">
        <f>SUM($D$42:$AY$42)</f>
        <v>12159180</v>
      </c>
    </row>
    <row r="43" spans="1:52">
      <c r="A43" s="110"/>
      <c r="B43" s="178" t="s">
        <v>351</v>
      </c>
      <c r="C43" s="110"/>
      <c r="D43" s="110">
        <v>299373.75</v>
      </c>
      <c r="E43" s="110">
        <v>13016.25</v>
      </c>
      <c r="F43" s="110">
        <v>299373.75</v>
      </c>
      <c r="G43" s="110">
        <v>13016.25</v>
      </c>
      <c r="H43" s="110">
        <v>299373.75</v>
      </c>
      <c r="I43" s="110">
        <v>13016.25</v>
      </c>
      <c r="J43" s="110">
        <v>299373.75</v>
      </c>
      <c r="K43" s="110">
        <v>13016.25</v>
      </c>
      <c r="L43" s="110">
        <v>299373.75</v>
      </c>
      <c r="M43" s="110">
        <v>13016.25</v>
      </c>
      <c r="N43" s="110">
        <v>299373.75</v>
      </c>
      <c r="O43" s="110">
        <v>13016.25</v>
      </c>
      <c r="P43" s="110">
        <v>299373.75</v>
      </c>
      <c r="Q43" s="110">
        <v>13016.25</v>
      </c>
      <c r="R43" s="110">
        <v>299373.75</v>
      </c>
      <c r="S43" s="110">
        <v>13016.25</v>
      </c>
      <c r="T43" s="110">
        <v>299373.75</v>
      </c>
      <c r="U43" s="110">
        <v>13016.25</v>
      </c>
      <c r="V43" s="110">
        <v>299373.75</v>
      </c>
      <c r="W43" s="110">
        <v>13016.25</v>
      </c>
      <c r="X43" s="110">
        <v>299373.75</v>
      </c>
      <c r="Y43" s="110">
        <v>13016.25</v>
      </c>
      <c r="Z43" s="110">
        <v>299373.75</v>
      </c>
      <c r="AA43" s="110">
        <v>13016.25</v>
      </c>
      <c r="AB43" s="110">
        <v>299373.75</v>
      </c>
      <c r="AC43" s="110">
        <v>13016.25</v>
      </c>
      <c r="AD43" s="110">
        <v>299373.75</v>
      </c>
      <c r="AE43" s="110">
        <v>13016.25</v>
      </c>
      <c r="AF43" s="110">
        <v>299373.75</v>
      </c>
      <c r="AG43" s="110">
        <v>13016.25</v>
      </c>
      <c r="AH43" s="110">
        <v>299373.75</v>
      </c>
      <c r="AI43" s="110">
        <v>13016.25</v>
      </c>
      <c r="AJ43" s="110">
        <v>299373.75</v>
      </c>
      <c r="AK43" s="110">
        <v>13016.25</v>
      </c>
      <c r="AL43" s="110">
        <v>299373.75</v>
      </c>
      <c r="AM43" s="110">
        <v>13016.25</v>
      </c>
      <c r="AN43" s="110">
        <v>299373.75</v>
      </c>
      <c r="AO43" s="110">
        <v>0</v>
      </c>
      <c r="AP43" s="110">
        <v>13016.25</v>
      </c>
      <c r="AQ43" s="110">
        <v>299373.75</v>
      </c>
      <c r="AR43" s="110">
        <v>0</v>
      </c>
      <c r="AS43" s="110">
        <v>13016.25</v>
      </c>
      <c r="AT43" s="110">
        <v>299373.75</v>
      </c>
      <c r="AU43" s="110">
        <v>13016.25</v>
      </c>
      <c r="AV43" s="110">
        <v>299373.75</v>
      </c>
      <c r="AW43" s="110">
        <v>13016.25</v>
      </c>
      <c r="AX43" s="110">
        <v>299373.75</v>
      </c>
      <c r="AY43" s="110">
        <v>13016.25</v>
      </c>
      <c r="AZ43" s="100">
        <f>SUM($D$43:$AY$43)</f>
        <v>7184970</v>
      </c>
    </row>
    <row r="44" spans="1:52">
      <c r="A44" s="135" t="s">
        <v>59</v>
      </c>
      <c r="B44" s="135" t="s">
        <v>341</v>
      </c>
      <c r="C44" s="124"/>
      <c r="D44" s="124">
        <f>D$21*shipping_manufacturing!$D$28/100</f>
        <v>0</v>
      </c>
      <c r="E44" s="124">
        <f>E$21*shipping_manufacturing!$D$28/100</f>
        <v>0</v>
      </c>
      <c r="F44" s="124">
        <f>F$21*shipping_manufacturing!$D$28/100</f>
        <v>0</v>
      </c>
      <c r="G44" s="124">
        <f>G$21*shipping_manufacturing!$D$28/100</f>
        <v>0</v>
      </c>
      <c r="H44" s="124">
        <f>H$21*shipping_manufacturing!$D$28/100</f>
        <v>0</v>
      </c>
      <c r="I44" s="124">
        <f>I$21*shipping_manufacturing!$D$28/100</f>
        <v>0</v>
      </c>
      <c r="J44" s="124">
        <f>J$21*shipping_manufacturing!$D$28/100</f>
        <v>0</v>
      </c>
      <c r="K44" s="124">
        <f>K$21*shipping_manufacturing!$D$28/100</f>
        <v>0</v>
      </c>
      <c r="L44" s="124">
        <f>L$21*shipping_manufacturing!$D$28/100</f>
        <v>0</v>
      </c>
      <c r="M44" s="124">
        <f>M$21*shipping_manufacturing!$D$28/100</f>
        <v>0</v>
      </c>
      <c r="N44" s="124">
        <f>N$21*shipping_manufacturing!$D$28/100</f>
        <v>0</v>
      </c>
      <c r="O44" s="124">
        <f>O$21*shipping_manufacturing!$D$28/100</f>
        <v>0</v>
      </c>
      <c r="P44" s="124">
        <f>P$21*shipping_manufacturing!$D$28/100</f>
        <v>0</v>
      </c>
      <c r="Q44" s="124">
        <f>Q$21*shipping_manufacturing!$D$28/100</f>
        <v>0</v>
      </c>
      <c r="R44" s="124">
        <f>R$21*shipping_manufacturing!$D$28/100</f>
        <v>0</v>
      </c>
      <c r="S44" s="124">
        <f>S$21*shipping_manufacturing!$D$28/100</f>
        <v>0</v>
      </c>
      <c r="T44" s="124">
        <f>T$21*shipping_manufacturing!$D$28/100</f>
        <v>0</v>
      </c>
      <c r="U44" s="124">
        <f>U$21*shipping_manufacturing!$D$28/100</f>
        <v>0</v>
      </c>
      <c r="V44" s="124">
        <f>V$21*shipping_manufacturing!$D$28/100</f>
        <v>0</v>
      </c>
      <c r="W44" s="124">
        <f>W$21*shipping_manufacturing!$D$28/100</f>
        <v>0</v>
      </c>
      <c r="X44" s="124">
        <f>X$21*shipping_manufacturing!$D$28/100</f>
        <v>0</v>
      </c>
      <c r="Y44" s="124">
        <f>Y$21*shipping_manufacturing!$D$28/100</f>
        <v>0</v>
      </c>
      <c r="Z44" s="124">
        <f>Z$21*shipping_manufacturing!$D$28/100</f>
        <v>0</v>
      </c>
      <c r="AA44" s="124">
        <f>AA$21*shipping_manufacturing!$D$28/100</f>
        <v>0</v>
      </c>
      <c r="AB44" s="124">
        <f>AB$21*shipping_manufacturing!$D$28/100</f>
        <v>0</v>
      </c>
      <c r="AC44" s="124">
        <f>AC$21*shipping_manufacturing!$D$28/100</f>
        <v>0</v>
      </c>
      <c r="AD44" s="124">
        <f>AD$21*shipping_manufacturing!$D$28/100</f>
        <v>0</v>
      </c>
      <c r="AE44" s="124">
        <f>AE$21*shipping_manufacturing!$D$28/100</f>
        <v>0</v>
      </c>
      <c r="AF44" s="124">
        <f>AF$21*shipping_manufacturing!$D$28/100</f>
        <v>0</v>
      </c>
      <c r="AG44" s="124">
        <f>AG$21*shipping_manufacturing!$D$28/100</f>
        <v>0</v>
      </c>
      <c r="AH44" s="124">
        <f>AH$21*shipping_manufacturing!$D$28/100</f>
        <v>0</v>
      </c>
      <c r="AI44" s="124">
        <f>AI$21*shipping_manufacturing!$D$28/100</f>
        <v>0</v>
      </c>
      <c r="AJ44" s="124">
        <f>AJ$21*shipping_manufacturing!$D$28/100</f>
        <v>0</v>
      </c>
      <c r="AK44" s="124">
        <f>AK$21*shipping_manufacturing!$D$28/100</f>
        <v>0</v>
      </c>
      <c r="AL44" s="124">
        <f>AL$21*shipping_manufacturing!$D$28/100</f>
        <v>0</v>
      </c>
      <c r="AM44" s="124">
        <f>AM$21*shipping_manufacturing!$D$28/100</f>
        <v>0</v>
      </c>
      <c r="AN44" s="124">
        <f>AN$21*shipping_manufacturing!$D$28/100</f>
        <v>0</v>
      </c>
      <c r="AO44" s="124">
        <f>AO$21*shipping_manufacturing!$D$28/100</f>
        <v>0</v>
      </c>
      <c r="AP44" s="124">
        <f>AP$21*shipping_manufacturing!$D$28/100</f>
        <v>0</v>
      </c>
      <c r="AQ44" s="124">
        <f>AQ$21*shipping_manufacturing!$D$28/100</f>
        <v>0</v>
      </c>
      <c r="AR44" s="124">
        <f>AR$21*shipping_manufacturing!$D$28/100</f>
        <v>0</v>
      </c>
      <c r="AS44" s="124">
        <f>AS$21*shipping_manufacturing!$D$28/100</f>
        <v>0</v>
      </c>
      <c r="AT44" s="124">
        <f>AT$21*shipping_manufacturing!$D$28/100</f>
        <v>0</v>
      </c>
      <c r="AU44" s="124">
        <f>AU$21*shipping_manufacturing!$D$28/100</f>
        <v>0</v>
      </c>
      <c r="AV44" s="124">
        <f>AV$21*shipping_manufacturing!$D$28/100</f>
        <v>0</v>
      </c>
      <c r="AW44" s="124">
        <f>AW$21*shipping_manufacturing!$D$28/100</f>
        <v>0</v>
      </c>
      <c r="AX44" s="124">
        <f>AX$21*shipping_manufacturing!$D$28/100</f>
        <v>0</v>
      </c>
      <c r="AY44" s="124">
        <f>AY$21*shipping_manufacturing!$D$28/100</f>
        <v>0</v>
      </c>
    </row>
    <row r="45" spans="1:52">
      <c r="A45" s="113" t="s">
        <v>340</v>
      </c>
      <c r="B45" s="165" t="s">
        <v>342</v>
      </c>
      <c r="C45" s="110"/>
      <c r="D45" s="110">
        <f>D$22*shipping_manufacturing!$E$28/100</f>
        <v>0</v>
      </c>
      <c r="E45" s="110">
        <f>E$22*shipping_manufacturing!$E$28/100</f>
        <v>0</v>
      </c>
      <c r="F45" s="110">
        <f>F$22*shipping_manufacturing!$E$28/100</f>
        <v>0</v>
      </c>
      <c r="G45" s="110">
        <f>G$22*shipping_manufacturing!$E$28/100</f>
        <v>0</v>
      </c>
      <c r="H45" s="110">
        <f>H$22*shipping_manufacturing!$E$28/100</f>
        <v>0</v>
      </c>
      <c r="I45" s="110">
        <f>I$22*shipping_manufacturing!$E$28/100</f>
        <v>0</v>
      </c>
      <c r="J45" s="110">
        <f>J$22*shipping_manufacturing!$E$28/100</f>
        <v>0</v>
      </c>
      <c r="K45" s="110">
        <f>K$22*shipping_manufacturing!$E$28/100</f>
        <v>0</v>
      </c>
      <c r="L45" s="110">
        <f>L$22*shipping_manufacturing!$E$28/100</f>
        <v>0</v>
      </c>
      <c r="M45" s="110">
        <f>M$22*shipping_manufacturing!$E$28/100</f>
        <v>0</v>
      </c>
      <c r="N45" s="110">
        <f>N$22*shipping_manufacturing!$E$28/100</f>
        <v>0</v>
      </c>
      <c r="O45" s="110">
        <f>O$22*shipping_manufacturing!$E$28/100</f>
        <v>0</v>
      </c>
      <c r="P45" s="110">
        <f>P$22*shipping_manufacturing!$E$28/100</f>
        <v>0</v>
      </c>
      <c r="Q45" s="110">
        <f>Q$22*shipping_manufacturing!$E$28/100</f>
        <v>0</v>
      </c>
      <c r="R45" s="110">
        <f>R$22*shipping_manufacturing!$E$28/100</f>
        <v>0</v>
      </c>
      <c r="S45" s="110">
        <f>S$22*shipping_manufacturing!$E$28/100</f>
        <v>0</v>
      </c>
      <c r="T45" s="110">
        <f>T$22*shipping_manufacturing!$E$28/100</f>
        <v>0</v>
      </c>
      <c r="U45" s="110">
        <f>U$22*shipping_manufacturing!$E$28/100</f>
        <v>0</v>
      </c>
      <c r="V45" s="110">
        <f>V$22*shipping_manufacturing!$E$28/100</f>
        <v>0</v>
      </c>
      <c r="W45" s="110">
        <f>W$22*shipping_manufacturing!$E$28/100</f>
        <v>0</v>
      </c>
      <c r="X45" s="110">
        <f>X$22*shipping_manufacturing!$E$28/100</f>
        <v>0</v>
      </c>
      <c r="Y45" s="110">
        <f>Y$22*shipping_manufacturing!$E$28/100</f>
        <v>0</v>
      </c>
      <c r="Z45" s="110">
        <f>Z$22*shipping_manufacturing!$E$28/100</f>
        <v>0</v>
      </c>
      <c r="AA45" s="110">
        <f>AA$22*shipping_manufacturing!$E$28/100</f>
        <v>0</v>
      </c>
      <c r="AB45" s="110">
        <f>AB$22*shipping_manufacturing!$E$28/100</f>
        <v>0</v>
      </c>
      <c r="AC45" s="110">
        <f>AC$22*shipping_manufacturing!$E$28/100</f>
        <v>0</v>
      </c>
      <c r="AD45" s="110">
        <f>AD$22*shipping_manufacturing!$E$28/100</f>
        <v>0</v>
      </c>
      <c r="AE45" s="110">
        <f>AE$22*shipping_manufacturing!$E$28/100</f>
        <v>0</v>
      </c>
      <c r="AF45" s="110">
        <f>AF$22*shipping_manufacturing!$E$28/100</f>
        <v>0</v>
      </c>
      <c r="AG45" s="110">
        <f>AG$22*shipping_manufacturing!$E$28/100</f>
        <v>0</v>
      </c>
      <c r="AH45" s="110">
        <f>AH$22*shipping_manufacturing!$E$28/100</f>
        <v>0</v>
      </c>
      <c r="AI45" s="110">
        <f>AI$22*shipping_manufacturing!$E$28/100</f>
        <v>0</v>
      </c>
      <c r="AJ45" s="110">
        <f>AJ$22*shipping_manufacturing!$E$28/100</f>
        <v>0</v>
      </c>
      <c r="AK45" s="110">
        <f>AK$22*shipping_manufacturing!$E$28/100</f>
        <v>0</v>
      </c>
      <c r="AL45" s="110">
        <f>AL$22*shipping_manufacturing!$E$28/100</f>
        <v>0</v>
      </c>
      <c r="AM45" s="110">
        <f>AM$22*shipping_manufacturing!$E$28/100</f>
        <v>0</v>
      </c>
      <c r="AN45" s="110">
        <f>AN$22*shipping_manufacturing!$E$28/100</f>
        <v>0</v>
      </c>
      <c r="AO45" s="110">
        <f>AO$22*shipping_manufacturing!$E$28/100</f>
        <v>0</v>
      </c>
      <c r="AP45" s="110">
        <f>AP$22*shipping_manufacturing!$E$28/100</f>
        <v>0</v>
      </c>
      <c r="AQ45" s="110">
        <f>AQ$22*shipping_manufacturing!$E$28/100</f>
        <v>0</v>
      </c>
      <c r="AR45" s="110">
        <f>AR$22*shipping_manufacturing!$E$28/100</f>
        <v>0</v>
      </c>
      <c r="AS45" s="110">
        <f>AS$22*shipping_manufacturing!$E$28/100</f>
        <v>0</v>
      </c>
      <c r="AT45" s="110">
        <f>AT$22*shipping_manufacturing!$E$28/100</f>
        <v>0</v>
      </c>
      <c r="AU45" s="110">
        <f>AU$22*shipping_manufacturing!$E$28/100</f>
        <v>0</v>
      </c>
      <c r="AV45" s="110">
        <f>AV$22*shipping_manufacturing!$E$28/100</f>
        <v>0</v>
      </c>
      <c r="AW45" s="110">
        <f>AW$22*shipping_manufacturing!$E$28/100</f>
        <v>0</v>
      </c>
      <c r="AX45" s="110">
        <f>AX$22*shipping_manufacturing!$E$28/100</f>
        <v>0</v>
      </c>
      <c r="AY45" s="110">
        <f>AY$22*shipping_manufacturing!$E$28/100</f>
        <v>0</v>
      </c>
    </row>
    <row r="46" spans="1:52">
      <c r="A46" s="110">
        <v>718</v>
      </c>
      <c r="B46" s="165" t="s">
        <v>343</v>
      </c>
      <c r="C46" s="110"/>
      <c r="D46" s="110">
        <f>SUM(D44:D45)</f>
        <v>0</v>
      </c>
      <c r="E46" s="110">
        <f t="shared" ref="E46:AY46" si="14">SUM(E44:E45)</f>
        <v>0</v>
      </c>
      <c r="F46" s="110">
        <f t="shared" si="14"/>
        <v>0</v>
      </c>
      <c r="G46" s="110">
        <f t="shared" si="14"/>
        <v>0</v>
      </c>
      <c r="H46" s="110">
        <f t="shared" si="14"/>
        <v>0</v>
      </c>
      <c r="I46" s="110">
        <f t="shared" si="14"/>
        <v>0</v>
      </c>
      <c r="J46" s="110">
        <f t="shared" si="14"/>
        <v>0</v>
      </c>
      <c r="K46" s="110">
        <f t="shared" si="14"/>
        <v>0</v>
      </c>
      <c r="L46" s="110">
        <f t="shared" si="14"/>
        <v>0</v>
      </c>
      <c r="M46" s="110">
        <f t="shared" si="14"/>
        <v>0</v>
      </c>
      <c r="N46" s="110">
        <f t="shared" si="14"/>
        <v>0</v>
      </c>
      <c r="O46" s="110">
        <f t="shared" si="14"/>
        <v>0</v>
      </c>
      <c r="P46" s="110">
        <f t="shared" si="14"/>
        <v>0</v>
      </c>
      <c r="Q46" s="110">
        <f t="shared" si="14"/>
        <v>0</v>
      </c>
      <c r="R46" s="110">
        <f t="shared" si="14"/>
        <v>0</v>
      </c>
      <c r="S46" s="110">
        <f t="shared" si="14"/>
        <v>0</v>
      </c>
      <c r="T46" s="110">
        <f t="shared" si="14"/>
        <v>0</v>
      </c>
      <c r="U46" s="110">
        <f t="shared" si="14"/>
        <v>0</v>
      </c>
      <c r="V46" s="110">
        <f t="shared" si="14"/>
        <v>0</v>
      </c>
      <c r="W46" s="110">
        <f t="shared" si="14"/>
        <v>0</v>
      </c>
      <c r="X46" s="110">
        <f t="shared" si="14"/>
        <v>0</v>
      </c>
      <c r="Y46" s="110">
        <f t="shared" si="14"/>
        <v>0</v>
      </c>
      <c r="Z46" s="110">
        <f t="shared" si="14"/>
        <v>0</v>
      </c>
      <c r="AA46" s="110">
        <f t="shared" si="14"/>
        <v>0</v>
      </c>
      <c r="AB46" s="110">
        <f t="shared" si="14"/>
        <v>0</v>
      </c>
      <c r="AC46" s="110">
        <f t="shared" si="14"/>
        <v>0</v>
      </c>
      <c r="AD46" s="110">
        <f t="shared" si="14"/>
        <v>0</v>
      </c>
      <c r="AE46" s="110">
        <f t="shared" si="14"/>
        <v>0</v>
      </c>
      <c r="AF46" s="110">
        <f t="shared" si="14"/>
        <v>0</v>
      </c>
      <c r="AG46" s="110">
        <f t="shared" si="14"/>
        <v>0</v>
      </c>
      <c r="AH46" s="110">
        <f t="shared" si="14"/>
        <v>0</v>
      </c>
      <c r="AI46" s="110">
        <f t="shared" si="14"/>
        <v>0</v>
      </c>
      <c r="AJ46" s="110">
        <f t="shared" si="14"/>
        <v>0</v>
      </c>
      <c r="AK46" s="110">
        <f t="shared" si="14"/>
        <v>0</v>
      </c>
      <c r="AL46" s="110">
        <f t="shared" si="14"/>
        <v>0</v>
      </c>
      <c r="AM46" s="110">
        <f t="shared" si="14"/>
        <v>0</v>
      </c>
      <c r="AN46" s="110">
        <f t="shared" si="14"/>
        <v>0</v>
      </c>
      <c r="AO46" s="110">
        <f t="shared" si="14"/>
        <v>0</v>
      </c>
      <c r="AP46" s="110">
        <f t="shared" si="14"/>
        <v>0</v>
      </c>
      <c r="AQ46" s="110">
        <f t="shared" si="14"/>
        <v>0</v>
      </c>
      <c r="AR46" s="110">
        <f t="shared" si="14"/>
        <v>0</v>
      </c>
      <c r="AS46" s="110">
        <f t="shared" si="14"/>
        <v>0</v>
      </c>
      <c r="AT46" s="110">
        <f t="shared" si="14"/>
        <v>0</v>
      </c>
      <c r="AU46" s="110">
        <f t="shared" si="14"/>
        <v>0</v>
      </c>
      <c r="AV46" s="110">
        <f t="shared" si="14"/>
        <v>0</v>
      </c>
      <c r="AW46" s="110">
        <f t="shared" si="14"/>
        <v>0</v>
      </c>
      <c r="AX46" s="110">
        <f t="shared" si="14"/>
        <v>0</v>
      </c>
      <c r="AY46" s="110">
        <f t="shared" si="14"/>
        <v>0</v>
      </c>
    </row>
    <row r="47" spans="1:52">
      <c r="A47" s="110"/>
      <c r="B47" s="165" t="s">
        <v>344</v>
      </c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  <c r="AE47" s="110"/>
      <c r="AF47" s="110"/>
      <c r="AG47" s="110"/>
      <c r="AH47" s="110"/>
      <c r="AI47" s="110"/>
      <c r="AJ47" s="110"/>
      <c r="AK47" s="110"/>
      <c r="AL47" s="110"/>
      <c r="AM47" s="110"/>
      <c r="AN47" s="110"/>
      <c r="AO47" s="110"/>
      <c r="AP47" s="110"/>
      <c r="AQ47" s="110"/>
      <c r="AR47" s="110"/>
      <c r="AS47" s="110"/>
      <c r="AT47" s="110"/>
      <c r="AU47" s="110"/>
      <c r="AV47" s="110"/>
      <c r="AW47" s="110"/>
      <c r="AX47" s="110"/>
      <c r="AY47" s="110"/>
    </row>
    <row r="48" spans="1:52">
      <c r="A48" s="110"/>
      <c r="B48" s="165" t="s">
        <v>345</v>
      </c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  <c r="AA48" s="110"/>
      <c r="AB48" s="110"/>
      <c r="AC48" s="110"/>
      <c r="AD48" s="110"/>
      <c r="AE48" s="110"/>
      <c r="AF48" s="110"/>
      <c r="AG48" s="110"/>
      <c r="AH48" s="110"/>
      <c r="AI48" s="110"/>
      <c r="AJ48" s="110"/>
      <c r="AK48" s="110"/>
      <c r="AL48" s="110"/>
      <c r="AM48" s="110"/>
      <c r="AN48" s="110"/>
      <c r="AO48" s="110"/>
      <c r="AP48" s="110"/>
      <c r="AQ48" s="110"/>
      <c r="AR48" s="110"/>
      <c r="AS48" s="110"/>
      <c r="AT48" s="110"/>
      <c r="AU48" s="110"/>
      <c r="AV48" s="110"/>
      <c r="AW48" s="110"/>
      <c r="AX48" s="110"/>
      <c r="AY48" s="110"/>
    </row>
    <row r="49" spans="1:52">
      <c r="A49" s="110"/>
      <c r="B49" s="165" t="s">
        <v>346</v>
      </c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0"/>
      <c r="AJ49" s="110"/>
      <c r="AK49" s="110"/>
      <c r="AL49" s="110"/>
      <c r="AM49" s="110"/>
      <c r="AN49" s="110"/>
      <c r="AO49" s="110"/>
      <c r="AP49" s="110"/>
      <c r="AQ49" s="110"/>
      <c r="AR49" s="110"/>
      <c r="AS49" s="110"/>
      <c r="AT49" s="110"/>
      <c r="AU49" s="110"/>
      <c r="AV49" s="110"/>
      <c r="AW49" s="110"/>
      <c r="AX49" s="110"/>
      <c r="AY49" s="110"/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0</v>
      </c>
      <c r="F50" s="110">
        <f t="shared" si="15"/>
        <v>0</v>
      </c>
      <c r="G50" s="110">
        <f t="shared" si="15"/>
        <v>0</v>
      </c>
      <c r="H50" s="110">
        <f t="shared" si="15"/>
        <v>0</v>
      </c>
      <c r="I50" s="110">
        <f t="shared" si="15"/>
        <v>0</v>
      </c>
      <c r="J50" s="110">
        <f t="shared" si="15"/>
        <v>0</v>
      </c>
      <c r="K50" s="110">
        <f t="shared" si="15"/>
        <v>0</v>
      </c>
      <c r="L50" s="110">
        <f t="shared" si="15"/>
        <v>0</v>
      </c>
      <c r="M50" s="110">
        <f t="shared" si="15"/>
        <v>0</v>
      </c>
      <c r="N50" s="110">
        <f t="shared" si="15"/>
        <v>0</v>
      </c>
      <c r="O50" s="110">
        <f t="shared" si="15"/>
        <v>0</v>
      </c>
      <c r="P50" s="110">
        <f t="shared" si="15"/>
        <v>0</v>
      </c>
      <c r="Q50" s="110">
        <f t="shared" si="15"/>
        <v>0</v>
      </c>
      <c r="R50" s="110">
        <f t="shared" si="15"/>
        <v>0</v>
      </c>
      <c r="S50" s="110">
        <f t="shared" si="15"/>
        <v>0</v>
      </c>
      <c r="T50" s="110">
        <f t="shared" si="15"/>
        <v>0</v>
      </c>
      <c r="U50" s="110">
        <f t="shared" si="15"/>
        <v>0</v>
      </c>
      <c r="V50" s="110">
        <f t="shared" si="15"/>
        <v>0</v>
      </c>
      <c r="W50" s="110">
        <f t="shared" si="15"/>
        <v>0</v>
      </c>
      <c r="X50" s="110">
        <f t="shared" si="15"/>
        <v>0</v>
      </c>
      <c r="Y50" s="110">
        <f t="shared" si="15"/>
        <v>0</v>
      </c>
      <c r="Z50" s="110">
        <f t="shared" si="15"/>
        <v>0</v>
      </c>
      <c r="AA50" s="110">
        <f t="shared" si="15"/>
        <v>0</v>
      </c>
      <c r="AB50" s="110">
        <f t="shared" si="15"/>
        <v>0</v>
      </c>
      <c r="AC50" s="110">
        <f t="shared" si="15"/>
        <v>0</v>
      </c>
      <c r="AD50" s="110">
        <f t="shared" si="15"/>
        <v>0</v>
      </c>
      <c r="AE50" s="110">
        <f t="shared" si="15"/>
        <v>0</v>
      </c>
      <c r="AF50" s="110">
        <f t="shared" si="15"/>
        <v>0</v>
      </c>
      <c r="AG50" s="110">
        <f t="shared" si="15"/>
        <v>0</v>
      </c>
      <c r="AH50" s="110">
        <f t="shared" si="15"/>
        <v>0</v>
      </c>
      <c r="AI50" s="110">
        <f t="shared" si="15"/>
        <v>0</v>
      </c>
      <c r="AJ50" s="110">
        <f t="shared" si="15"/>
        <v>0</v>
      </c>
      <c r="AK50" s="110">
        <f t="shared" si="15"/>
        <v>0</v>
      </c>
      <c r="AL50" s="110">
        <f t="shared" si="15"/>
        <v>0</v>
      </c>
      <c r="AM50" s="110">
        <f t="shared" si="15"/>
        <v>0</v>
      </c>
      <c r="AN50" s="110">
        <f t="shared" si="15"/>
        <v>0</v>
      </c>
      <c r="AO50" s="110">
        <f t="shared" si="15"/>
        <v>0</v>
      </c>
      <c r="AP50" s="110">
        <f t="shared" si="15"/>
        <v>0</v>
      </c>
      <c r="AQ50" s="110">
        <f t="shared" si="15"/>
        <v>0</v>
      </c>
      <c r="AR50" s="110">
        <f t="shared" si="15"/>
        <v>0</v>
      </c>
      <c r="AS50" s="110">
        <f t="shared" si="15"/>
        <v>0</v>
      </c>
      <c r="AT50" s="110">
        <f t="shared" si="15"/>
        <v>0</v>
      </c>
      <c r="AU50" s="110">
        <f t="shared" si="15"/>
        <v>0</v>
      </c>
      <c r="AV50" s="110">
        <f t="shared" si="15"/>
        <v>0</v>
      </c>
      <c r="AW50" s="110">
        <f t="shared" si="15"/>
        <v>0</v>
      </c>
      <c r="AX50" s="110">
        <f t="shared" si="15"/>
        <v>0</v>
      </c>
      <c r="AY50" s="110">
        <f t="shared" si="15"/>
        <v>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1</v>
      </c>
      <c r="E52" s="110">
        <v>1</v>
      </c>
      <c r="F52" s="110">
        <v>1</v>
      </c>
      <c r="G52" s="110">
        <v>1</v>
      </c>
      <c r="H52" s="110">
        <v>1</v>
      </c>
      <c r="I52" s="110">
        <v>1</v>
      </c>
      <c r="J52" s="110">
        <v>1</v>
      </c>
      <c r="K52" s="110">
        <v>2</v>
      </c>
      <c r="L52" s="110">
        <v>2</v>
      </c>
      <c r="M52" s="110">
        <v>2</v>
      </c>
      <c r="N52" s="110">
        <v>2</v>
      </c>
      <c r="O52" s="110">
        <v>1</v>
      </c>
      <c r="P52" s="110">
        <v>2</v>
      </c>
      <c r="Q52" s="110">
        <v>2</v>
      </c>
      <c r="R52" s="110">
        <v>1</v>
      </c>
      <c r="S52" s="110">
        <v>3</v>
      </c>
      <c r="T52" s="110">
        <v>1</v>
      </c>
      <c r="U52" s="110">
        <v>3</v>
      </c>
      <c r="V52" s="110">
        <v>1</v>
      </c>
      <c r="W52" s="110">
        <v>3</v>
      </c>
      <c r="X52" s="110">
        <v>1</v>
      </c>
      <c r="Y52" s="110">
        <v>1</v>
      </c>
      <c r="Z52" s="110">
        <v>2</v>
      </c>
      <c r="AA52" s="110">
        <v>2</v>
      </c>
      <c r="AB52" s="110">
        <v>1</v>
      </c>
      <c r="AC52" s="110">
        <v>1</v>
      </c>
      <c r="AD52" s="110">
        <v>2</v>
      </c>
      <c r="AE52" s="110">
        <v>1</v>
      </c>
      <c r="AF52" s="110">
        <v>1</v>
      </c>
      <c r="AG52" s="110">
        <v>1</v>
      </c>
      <c r="AH52" s="110">
        <v>2</v>
      </c>
      <c r="AI52" s="110">
        <v>2</v>
      </c>
      <c r="AJ52" s="110">
        <v>1</v>
      </c>
      <c r="AK52" s="110">
        <v>2</v>
      </c>
      <c r="AL52" s="110">
        <v>1</v>
      </c>
      <c r="AM52" s="110">
        <v>2</v>
      </c>
      <c r="AN52" s="110">
        <v>1</v>
      </c>
      <c r="AO52" s="110">
        <v>1</v>
      </c>
      <c r="AP52" s="110">
        <v>1</v>
      </c>
      <c r="AQ52" s="110">
        <v>1</v>
      </c>
      <c r="AR52" s="110">
        <v>1</v>
      </c>
      <c r="AS52" s="110">
        <v>1</v>
      </c>
      <c r="AT52" s="110">
        <v>2</v>
      </c>
      <c r="AU52" s="110">
        <v>1</v>
      </c>
      <c r="AV52" s="110">
        <v>1</v>
      </c>
      <c r="AW52" s="110">
        <v>1</v>
      </c>
      <c r="AX52" s="110">
        <v>2</v>
      </c>
      <c r="AY52" s="110">
        <v>2</v>
      </c>
    </row>
    <row r="53" spans="1:52">
      <c r="A53" s="110"/>
      <c r="B53" s="178" t="s">
        <v>350</v>
      </c>
      <c r="C53" s="110"/>
      <c r="D53" s="110">
        <v>0</v>
      </c>
      <c r="E53" s="110">
        <v>0</v>
      </c>
      <c r="F53" s="110">
        <v>0</v>
      </c>
      <c r="G53" s="110">
        <v>0</v>
      </c>
      <c r="H53" s="110">
        <v>0</v>
      </c>
      <c r="I53" s="110">
        <v>0</v>
      </c>
      <c r="J53" s="110">
        <v>0</v>
      </c>
      <c r="K53" s="110">
        <v>0</v>
      </c>
      <c r="L53" s="110">
        <v>0</v>
      </c>
      <c r="M53" s="110">
        <v>0</v>
      </c>
      <c r="N53" s="110">
        <v>0</v>
      </c>
      <c r="O53" s="110">
        <v>0</v>
      </c>
      <c r="P53" s="110">
        <v>0</v>
      </c>
      <c r="Q53" s="110">
        <v>0</v>
      </c>
      <c r="R53" s="110">
        <v>0</v>
      </c>
      <c r="S53" s="110">
        <v>0</v>
      </c>
      <c r="T53" s="110">
        <v>0</v>
      </c>
      <c r="U53" s="110">
        <v>0</v>
      </c>
      <c r="V53" s="110">
        <v>0</v>
      </c>
      <c r="W53" s="110">
        <v>0</v>
      </c>
      <c r="X53" s="110">
        <v>0</v>
      </c>
      <c r="Y53" s="110">
        <v>0</v>
      </c>
      <c r="Z53" s="110">
        <v>0</v>
      </c>
      <c r="AA53" s="110">
        <v>0</v>
      </c>
      <c r="AB53" s="110">
        <v>0</v>
      </c>
      <c r="AC53" s="110">
        <v>0</v>
      </c>
      <c r="AD53" s="110">
        <v>0</v>
      </c>
      <c r="AE53" s="110">
        <v>0</v>
      </c>
      <c r="AF53" s="110">
        <v>0</v>
      </c>
      <c r="AG53" s="110">
        <v>0</v>
      </c>
      <c r="AH53" s="110">
        <v>0</v>
      </c>
      <c r="AI53" s="110">
        <v>0</v>
      </c>
      <c r="AJ53" s="110">
        <v>0</v>
      </c>
      <c r="AK53" s="110">
        <v>0</v>
      </c>
      <c r="AL53" s="110">
        <v>0</v>
      </c>
      <c r="AM53" s="110">
        <v>0</v>
      </c>
      <c r="AN53" s="110">
        <v>0</v>
      </c>
      <c r="AO53" s="110">
        <v>0</v>
      </c>
      <c r="AP53" s="110">
        <v>0</v>
      </c>
      <c r="AQ53" s="110">
        <v>0</v>
      </c>
      <c r="AR53" s="110">
        <v>0</v>
      </c>
      <c r="AS53" s="110">
        <v>0</v>
      </c>
      <c r="AT53" s="110">
        <v>0</v>
      </c>
      <c r="AU53" s="110">
        <v>0</v>
      </c>
      <c r="AV53" s="110">
        <v>0</v>
      </c>
      <c r="AW53" s="110">
        <v>0</v>
      </c>
      <c r="AX53" s="110">
        <v>0</v>
      </c>
      <c r="AY53" s="110">
        <v>0</v>
      </c>
      <c r="AZ53" s="100">
        <f>SUM($D$53:$AY$53)</f>
        <v>0</v>
      </c>
    </row>
    <row r="54" spans="1:52">
      <c r="A54" s="125"/>
      <c r="B54" s="140" t="s">
        <v>351</v>
      </c>
      <c r="C54" s="125"/>
      <c r="D54" s="125">
        <v>0</v>
      </c>
      <c r="E54" s="125">
        <v>0</v>
      </c>
      <c r="F54" s="125">
        <v>0</v>
      </c>
      <c r="G54" s="125">
        <v>0</v>
      </c>
      <c r="H54" s="125">
        <v>0</v>
      </c>
      <c r="I54" s="125">
        <v>0</v>
      </c>
      <c r="J54" s="125">
        <v>0</v>
      </c>
      <c r="K54" s="125">
        <v>0</v>
      </c>
      <c r="L54" s="125">
        <v>0</v>
      </c>
      <c r="M54" s="125">
        <v>0</v>
      </c>
      <c r="N54" s="125">
        <v>0</v>
      </c>
      <c r="O54" s="125">
        <v>0</v>
      </c>
      <c r="P54" s="125">
        <v>0</v>
      </c>
      <c r="Q54" s="125">
        <v>0</v>
      </c>
      <c r="R54" s="125">
        <v>0</v>
      </c>
      <c r="S54" s="125">
        <v>0</v>
      </c>
      <c r="T54" s="125">
        <v>0</v>
      </c>
      <c r="U54" s="125">
        <v>0</v>
      </c>
      <c r="V54" s="125">
        <v>0</v>
      </c>
      <c r="W54" s="125">
        <v>0</v>
      </c>
      <c r="X54" s="125">
        <v>0</v>
      </c>
      <c r="Y54" s="125">
        <v>0</v>
      </c>
      <c r="Z54" s="125">
        <v>0</v>
      </c>
      <c r="AA54" s="125">
        <v>0</v>
      </c>
      <c r="AB54" s="125">
        <v>0</v>
      </c>
      <c r="AC54" s="125">
        <v>0</v>
      </c>
      <c r="AD54" s="125">
        <v>0</v>
      </c>
      <c r="AE54" s="125">
        <v>0</v>
      </c>
      <c r="AF54" s="125">
        <v>0</v>
      </c>
      <c r="AG54" s="125">
        <v>0</v>
      </c>
      <c r="AH54" s="125">
        <v>0</v>
      </c>
      <c r="AI54" s="125">
        <v>0</v>
      </c>
      <c r="AJ54" s="125">
        <v>0</v>
      </c>
      <c r="AK54" s="125">
        <v>0</v>
      </c>
      <c r="AL54" s="125">
        <v>0</v>
      </c>
      <c r="AM54" s="125">
        <v>0</v>
      </c>
      <c r="AN54" s="125">
        <v>0</v>
      </c>
      <c r="AO54" s="125">
        <v>0</v>
      </c>
      <c r="AP54" s="125">
        <v>0</v>
      </c>
      <c r="AQ54" s="125">
        <v>0</v>
      </c>
      <c r="AR54" s="125">
        <v>0</v>
      </c>
      <c r="AS54" s="125">
        <v>0</v>
      </c>
      <c r="AT54" s="125">
        <v>0</v>
      </c>
      <c r="AU54" s="125">
        <v>0</v>
      </c>
      <c r="AV54" s="125">
        <v>0</v>
      </c>
      <c r="AW54" s="125">
        <v>0</v>
      </c>
      <c r="AX54" s="125">
        <v>0</v>
      </c>
      <c r="AY54" s="125">
        <v>0</v>
      </c>
      <c r="AZ54" s="100">
        <f>SUM($D$54:$AY$54)</f>
        <v>0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workbookViewId="0">
      <pane xSplit="2" ySplit="6" topLeftCell="C7" activePane="bottomRight" state="frozen"/>
      <selection pane="topRight"/>
      <selection pane="bottomLeft"/>
      <selection pane="bottomRight" activeCell="C27" sqref="C27:C29"/>
    </sheetView>
  </sheetViews>
  <sheetFormatPr baseColWidth="10" defaultColWidth="8.83203125" defaultRowHeight="12" x14ac:dyDescent="0"/>
  <cols>
    <col min="1" max="1" width="14.6640625" style="100" customWidth="1"/>
    <col min="2" max="2" width="17.6640625" style="100" customWidth="1"/>
    <col min="3" max="51" width="8.83203125" style="100"/>
    <col min="52" max="52" width="10.6640625" style="100" customWidth="1"/>
    <col min="53" max="16384" width="8.83203125" style="100"/>
  </cols>
  <sheetData>
    <row r="1" spans="1:52">
      <c r="A1" s="102" t="s">
        <v>118</v>
      </c>
    </row>
    <row r="2" spans="1:52">
      <c r="A2" s="100" t="s">
        <v>303</v>
      </c>
      <c r="B2" s="107" t="s">
        <v>10</v>
      </c>
      <c r="E2" s="110"/>
    </row>
    <row r="3" spans="1:52">
      <c r="A3" s="100" t="s">
        <v>286</v>
      </c>
      <c r="B3" s="107">
        <v>500</v>
      </c>
      <c r="E3" s="110"/>
    </row>
    <row r="4" spans="1:52">
      <c r="A4" s="102"/>
      <c r="C4" s="111" t="s">
        <v>287</v>
      </c>
    </row>
    <row r="5" spans="1:52">
      <c r="B5" s="106"/>
      <c r="C5" s="112">
        <v>0</v>
      </c>
      <c r="D5" s="112">
        <v>1</v>
      </c>
      <c r="E5" s="112">
        <v>2</v>
      </c>
      <c r="F5" s="112">
        <v>3</v>
      </c>
      <c r="G5" s="112">
        <v>4</v>
      </c>
      <c r="H5" s="112">
        <v>5</v>
      </c>
      <c r="I5" s="112">
        <v>6</v>
      </c>
      <c r="J5" s="112">
        <v>7</v>
      </c>
      <c r="K5" s="112">
        <v>8</v>
      </c>
      <c r="L5" s="112">
        <v>9</v>
      </c>
      <c r="M5" s="112">
        <v>10</v>
      </c>
      <c r="N5" s="112">
        <v>11</v>
      </c>
      <c r="O5" s="112">
        <v>12</v>
      </c>
      <c r="P5" s="112">
        <v>13</v>
      </c>
      <c r="Q5" s="112">
        <v>14</v>
      </c>
      <c r="R5" s="112">
        <v>15</v>
      </c>
      <c r="S5" s="112">
        <v>16</v>
      </c>
      <c r="T5" s="112">
        <v>17</v>
      </c>
      <c r="U5" s="112">
        <v>18</v>
      </c>
      <c r="V5" s="112">
        <v>19</v>
      </c>
      <c r="W5" s="112">
        <v>20</v>
      </c>
      <c r="X5" s="112">
        <v>21</v>
      </c>
      <c r="Y5" s="112">
        <v>22</v>
      </c>
      <c r="Z5" s="112">
        <v>23</v>
      </c>
      <c r="AA5" s="112">
        <v>24</v>
      </c>
      <c r="AB5" s="112">
        <v>25</v>
      </c>
      <c r="AC5" s="112">
        <v>26</v>
      </c>
      <c r="AD5" s="112">
        <v>27</v>
      </c>
      <c r="AE5" s="112">
        <v>28</v>
      </c>
      <c r="AF5" s="112">
        <v>29</v>
      </c>
      <c r="AG5" s="112">
        <v>30</v>
      </c>
      <c r="AH5" s="112">
        <v>31</v>
      </c>
      <c r="AI5" s="112">
        <v>32</v>
      </c>
      <c r="AJ5" s="112">
        <v>33</v>
      </c>
      <c r="AK5" s="112">
        <v>34</v>
      </c>
      <c r="AL5" s="112">
        <v>35</v>
      </c>
      <c r="AM5" s="112">
        <v>36</v>
      </c>
      <c r="AN5" s="112">
        <v>37</v>
      </c>
      <c r="AO5" s="112">
        <v>38</v>
      </c>
      <c r="AP5" s="112">
        <v>39</v>
      </c>
      <c r="AQ5" s="112">
        <v>40</v>
      </c>
      <c r="AR5" s="112">
        <v>41</v>
      </c>
      <c r="AS5" s="112">
        <v>42</v>
      </c>
      <c r="AT5" s="112">
        <v>43</v>
      </c>
      <c r="AU5" s="112">
        <v>44</v>
      </c>
      <c r="AV5" s="112">
        <v>45</v>
      </c>
      <c r="AW5" s="112">
        <v>46</v>
      </c>
      <c r="AX5" s="112">
        <v>47</v>
      </c>
      <c r="AY5" s="112">
        <v>48</v>
      </c>
    </row>
    <row r="6" spans="1:52">
      <c r="A6" s="102" t="s">
        <v>304</v>
      </c>
      <c r="B6" s="114"/>
      <c r="C6" s="113" t="s">
        <v>288</v>
      </c>
      <c r="D6" s="112" t="s">
        <v>289</v>
      </c>
      <c r="E6" s="112" t="s">
        <v>289</v>
      </c>
      <c r="F6" s="112" t="s">
        <v>289</v>
      </c>
      <c r="G6" s="112" t="s">
        <v>289</v>
      </c>
      <c r="H6" s="112" t="s">
        <v>289</v>
      </c>
      <c r="I6" s="112" t="s">
        <v>289</v>
      </c>
      <c r="J6" s="112" t="s">
        <v>289</v>
      </c>
      <c r="K6" s="112" t="s">
        <v>289</v>
      </c>
      <c r="L6" s="112" t="s">
        <v>289</v>
      </c>
      <c r="M6" s="112" t="s">
        <v>289</v>
      </c>
      <c r="N6" s="112" t="s">
        <v>289</v>
      </c>
      <c r="O6" s="112" t="s">
        <v>289</v>
      </c>
      <c r="P6" s="112" t="s">
        <v>289</v>
      </c>
      <c r="Q6" s="112" t="s">
        <v>289</v>
      </c>
      <c r="R6" s="112" t="s">
        <v>289</v>
      </c>
      <c r="S6" s="112" t="s">
        <v>289</v>
      </c>
      <c r="T6" s="112" t="s">
        <v>289</v>
      </c>
      <c r="U6" s="112" t="s">
        <v>289</v>
      </c>
      <c r="V6" s="112" t="s">
        <v>289</v>
      </c>
      <c r="W6" s="112" t="s">
        <v>289</v>
      </c>
      <c r="X6" s="112" t="s">
        <v>289</v>
      </c>
      <c r="Y6" s="112" t="s">
        <v>289</v>
      </c>
      <c r="Z6" s="112" t="s">
        <v>289</v>
      </c>
      <c r="AA6" s="112" t="s">
        <v>289</v>
      </c>
      <c r="AB6" s="112" t="s">
        <v>289</v>
      </c>
      <c r="AC6" s="112" t="s">
        <v>289</v>
      </c>
      <c r="AD6" s="112" t="s">
        <v>289</v>
      </c>
      <c r="AE6" s="112" t="s">
        <v>289</v>
      </c>
      <c r="AF6" s="112" t="s">
        <v>289</v>
      </c>
      <c r="AG6" s="112" t="s">
        <v>289</v>
      </c>
      <c r="AH6" s="112" t="s">
        <v>289</v>
      </c>
      <c r="AI6" s="112" t="s">
        <v>289</v>
      </c>
      <c r="AJ6" s="112" t="s">
        <v>289</v>
      </c>
      <c r="AK6" s="112" t="s">
        <v>289</v>
      </c>
      <c r="AL6" s="112" t="s">
        <v>289</v>
      </c>
      <c r="AM6" s="112" t="s">
        <v>289</v>
      </c>
      <c r="AN6" s="112" t="s">
        <v>289</v>
      </c>
      <c r="AO6" s="112" t="s">
        <v>289</v>
      </c>
      <c r="AP6" s="112" t="s">
        <v>289</v>
      </c>
      <c r="AQ6" s="112" t="s">
        <v>289</v>
      </c>
      <c r="AR6" s="112" t="s">
        <v>289</v>
      </c>
      <c r="AS6" s="112" t="s">
        <v>289</v>
      </c>
      <c r="AT6" s="112" t="s">
        <v>289</v>
      </c>
      <c r="AU6" s="112" t="s">
        <v>289</v>
      </c>
      <c r="AV6" s="112" t="s">
        <v>289</v>
      </c>
      <c r="AW6" s="112" t="s">
        <v>289</v>
      </c>
      <c r="AX6" s="112" t="s">
        <v>289</v>
      </c>
      <c r="AY6" s="111" t="s">
        <v>290</v>
      </c>
      <c r="AZ6" s="142" t="s">
        <v>150</v>
      </c>
    </row>
    <row r="7" spans="1:52">
      <c r="A7" s="115" t="s">
        <v>125</v>
      </c>
      <c r="B7" s="143">
        <v>1</v>
      </c>
      <c r="C7" s="144" t="s">
        <v>293</v>
      </c>
      <c r="D7" s="144">
        <v>1266.2394654436318</v>
      </c>
      <c r="E7" s="144">
        <v>1266.2394654436318</v>
      </c>
      <c r="F7" s="144">
        <v>1266.2394654436318</v>
      </c>
      <c r="G7" s="144">
        <v>1266.2394654436318</v>
      </c>
      <c r="H7" s="144">
        <v>1266.2394654436318</v>
      </c>
      <c r="I7" s="144">
        <v>1266.2394654436318</v>
      </c>
      <c r="J7" s="144">
        <v>1266.2394654436318</v>
      </c>
      <c r="K7" s="144">
        <v>1266.2394654436318</v>
      </c>
      <c r="L7" s="144">
        <v>1266.2394654436318</v>
      </c>
      <c r="M7" s="144">
        <v>1266.2394654436318</v>
      </c>
      <c r="N7" s="144">
        <v>1266.2394654436318</v>
      </c>
      <c r="O7" s="144">
        <v>1266.2394654436318</v>
      </c>
      <c r="P7" s="144">
        <v>1266.2394654436318</v>
      </c>
      <c r="Q7" s="144">
        <v>1266.2394654436318</v>
      </c>
      <c r="R7" s="144">
        <v>1186.2218054654111</v>
      </c>
      <c r="S7" s="144">
        <v>1010.3192957296754</v>
      </c>
      <c r="T7" s="144">
        <v>1266.2394654436318</v>
      </c>
      <c r="U7" s="144">
        <v>1266.2394654436318</v>
      </c>
      <c r="V7" s="144">
        <v>1266.2394654436318</v>
      </c>
      <c r="W7" s="144">
        <v>1266.2394654436318</v>
      </c>
      <c r="X7" s="144">
        <v>1266.2394654436318</v>
      </c>
      <c r="Y7" s="144">
        <v>1266.2394654436318</v>
      </c>
      <c r="Z7" s="144">
        <v>1266.2394654436318</v>
      </c>
      <c r="AA7" s="144">
        <v>1266.2394654436318</v>
      </c>
      <c r="AB7" s="144">
        <v>1266.2394654436318</v>
      </c>
      <c r="AC7" s="144">
        <v>1266.2394654436318</v>
      </c>
      <c r="AD7" s="144">
        <v>1266.2394654436318</v>
      </c>
      <c r="AE7" s="144">
        <v>1266.2394654436318</v>
      </c>
      <c r="AF7" s="144">
        <v>1266.2394654436318</v>
      </c>
      <c r="AG7" s="144">
        <v>1266.2394654436318</v>
      </c>
      <c r="AH7" s="144">
        <v>1266.2394654436318</v>
      </c>
      <c r="AI7" s="144">
        <v>1266.2394654436318</v>
      </c>
      <c r="AJ7" s="144">
        <v>1266.2394654436318</v>
      </c>
      <c r="AK7" s="144">
        <v>1266.2394654436318</v>
      </c>
      <c r="AL7" s="144">
        <v>1266.2394654436318</v>
      </c>
      <c r="AM7" s="144">
        <v>1266.2394654436318</v>
      </c>
      <c r="AN7" s="144">
        <v>1266.2394654436318</v>
      </c>
      <c r="AO7" s="144">
        <v>1266.2394654436318</v>
      </c>
      <c r="AP7" s="144">
        <v>1266.2394654436318</v>
      </c>
      <c r="AQ7" s="144">
        <v>1266.2394654436318</v>
      </c>
      <c r="AR7" s="144">
        <v>1266.2394654436318</v>
      </c>
      <c r="AS7" s="144">
        <v>1266.2394654436318</v>
      </c>
      <c r="AT7" s="144">
        <v>1266.2394654436318</v>
      </c>
      <c r="AU7" s="144">
        <v>1266.2394654436318</v>
      </c>
      <c r="AV7" s="144">
        <v>1266.2394654436318</v>
      </c>
      <c r="AW7" s="144">
        <v>1266.2394654436318</v>
      </c>
      <c r="AX7" s="144">
        <v>1266.2394654436318</v>
      </c>
      <c r="AY7" s="144">
        <v>1266.2394654436318</v>
      </c>
      <c r="AZ7" s="106"/>
    </row>
    <row r="8" spans="1:52">
      <c r="A8" s="145"/>
      <c r="B8" s="146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7"/>
    </row>
    <row r="9" spans="1:52">
      <c r="A9" s="102" t="s">
        <v>294</v>
      </c>
      <c r="B9" s="148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</row>
    <row r="10" spans="1:52">
      <c r="A10" s="149" t="s">
        <v>125</v>
      </c>
      <c r="B10" s="150">
        <v>1</v>
      </c>
      <c r="C10" s="144" t="s">
        <v>293</v>
      </c>
      <c r="D10" s="144">
        <f t="shared" ref="D10:AY10" si="0">MAX(SUM(D$14:D$16)+D$7-$B$3,0)</f>
        <v>766.23946544363184</v>
      </c>
      <c r="E10" s="144">
        <f t="shared" si="0"/>
        <v>766.23946544363184</v>
      </c>
      <c r="F10" s="144">
        <f t="shared" si="0"/>
        <v>766.23946544363184</v>
      </c>
      <c r="G10" s="144">
        <f t="shared" si="0"/>
        <v>766.23946544363184</v>
      </c>
      <c r="H10" s="144">
        <f t="shared" si="0"/>
        <v>1266.2394654436318</v>
      </c>
      <c r="I10" s="144">
        <f t="shared" si="0"/>
        <v>766.23946544363184</v>
      </c>
      <c r="J10" s="144">
        <f t="shared" si="0"/>
        <v>766.23946544363184</v>
      </c>
      <c r="K10" s="144">
        <f t="shared" si="0"/>
        <v>766.23946544363184</v>
      </c>
      <c r="L10" s="144">
        <f t="shared" si="0"/>
        <v>766.23946544363184</v>
      </c>
      <c r="M10" s="144">
        <f t="shared" si="0"/>
        <v>766.23946544363184</v>
      </c>
      <c r="N10" s="144">
        <f t="shared" si="0"/>
        <v>766.23946544363184</v>
      </c>
      <c r="O10" s="144">
        <f t="shared" si="0"/>
        <v>766.23946544363184</v>
      </c>
      <c r="P10" s="144">
        <f t="shared" si="0"/>
        <v>766.23946544363184</v>
      </c>
      <c r="Q10" s="144">
        <f t="shared" si="0"/>
        <v>766.23946544363184</v>
      </c>
      <c r="R10" s="144">
        <f t="shared" si="0"/>
        <v>686.22180546541108</v>
      </c>
      <c r="S10" s="144">
        <f t="shared" si="0"/>
        <v>510.31929572967545</v>
      </c>
      <c r="T10" s="144">
        <f t="shared" si="0"/>
        <v>766.23946544363184</v>
      </c>
      <c r="U10" s="144">
        <f t="shared" si="0"/>
        <v>766.23946544363184</v>
      </c>
      <c r="V10" s="144">
        <f t="shared" si="0"/>
        <v>766.23946544363184</v>
      </c>
      <c r="W10" s="144">
        <f t="shared" si="0"/>
        <v>766.23946544363184</v>
      </c>
      <c r="X10" s="144">
        <f t="shared" si="0"/>
        <v>766.23946544363184</v>
      </c>
      <c r="Y10" s="144">
        <f t="shared" si="0"/>
        <v>766.23946544363184</v>
      </c>
      <c r="Z10" s="144">
        <f t="shared" si="0"/>
        <v>766.23946544363184</v>
      </c>
      <c r="AA10" s="144">
        <f t="shared" si="0"/>
        <v>766.23946544363184</v>
      </c>
      <c r="AB10" s="144">
        <f t="shared" si="0"/>
        <v>766.23946544363184</v>
      </c>
      <c r="AC10" s="144">
        <f t="shared" si="0"/>
        <v>766.23946544363184</v>
      </c>
      <c r="AD10" s="144">
        <f t="shared" si="0"/>
        <v>766.23946544363184</v>
      </c>
      <c r="AE10" s="144">
        <f t="shared" si="0"/>
        <v>766.23946544363184</v>
      </c>
      <c r="AF10" s="144">
        <f t="shared" si="0"/>
        <v>766.23946544363184</v>
      </c>
      <c r="AG10" s="144">
        <f t="shared" si="0"/>
        <v>766.23946544363184</v>
      </c>
      <c r="AH10" s="144">
        <f t="shared" si="0"/>
        <v>766.23946544363184</v>
      </c>
      <c r="AI10" s="144">
        <f t="shared" si="0"/>
        <v>766.23946544363184</v>
      </c>
      <c r="AJ10" s="144">
        <f t="shared" si="0"/>
        <v>766.23946544363184</v>
      </c>
      <c r="AK10" s="144">
        <f t="shared" si="0"/>
        <v>766.23946544363184</v>
      </c>
      <c r="AL10" s="144">
        <f t="shared" si="0"/>
        <v>766.23946544363184</v>
      </c>
      <c r="AM10" s="144">
        <f t="shared" si="0"/>
        <v>766.23946544363184</v>
      </c>
      <c r="AN10" s="144">
        <f t="shared" si="0"/>
        <v>766.23946544363184</v>
      </c>
      <c r="AO10" s="144">
        <f t="shared" si="0"/>
        <v>766.23946544363184</v>
      </c>
      <c r="AP10" s="144">
        <f t="shared" si="0"/>
        <v>766.23946544363184</v>
      </c>
      <c r="AQ10" s="144">
        <f t="shared" si="0"/>
        <v>1266.2394654436318</v>
      </c>
      <c r="AR10" s="144">
        <f t="shared" si="0"/>
        <v>766.23946544363184</v>
      </c>
      <c r="AS10" s="144">
        <f t="shared" si="0"/>
        <v>766.23946544363184</v>
      </c>
      <c r="AT10" s="144">
        <f t="shared" si="0"/>
        <v>766.23946544363184</v>
      </c>
      <c r="AU10" s="144">
        <f t="shared" si="0"/>
        <v>766.23946544363184</v>
      </c>
      <c r="AV10" s="144">
        <f t="shared" si="0"/>
        <v>766.23946544363184</v>
      </c>
      <c r="AW10" s="144">
        <f t="shared" si="0"/>
        <v>766.23946544363184</v>
      </c>
      <c r="AX10" s="144">
        <f t="shared" si="0"/>
        <v>766.23946544363184</v>
      </c>
      <c r="AY10" s="144">
        <f t="shared" si="0"/>
        <v>766.23946544363184</v>
      </c>
      <c r="AZ10" s="151">
        <f>SUM($D10:$AY10)</f>
        <v>37443.556511602139</v>
      </c>
    </row>
    <row r="11" spans="1:52">
      <c r="C11" s="110"/>
    </row>
    <row r="12" spans="1:52">
      <c r="A12" s="152" t="s">
        <v>295</v>
      </c>
      <c r="B12" s="146"/>
      <c r="C12" s="110"/>
    </row>
    <row r="13" spans="1:52">
      <c r="A13" s="122" t="s">
        <v>125</v>
      </c>
      <c r="B13" s="123">
        <v>1</v>
      </c>
      <c r="C13" s="124">
        <v>500</v>
      </c>
      <c r="D13" s="138">
        <f t="shared" ref="D13:AY13" si="1">D$7-D$10</f>
        <v>500</v>
      </c>
      <c r="E13" s="138">
        <f t="shared" si="1"/>
        <v>500</v>
      </c>
      <c r="F13" s="138">
        <f t="shared" si="1"/>
        <v>500</v>
      </c>
      <c r="G13" s="138">
        <f t="shared" si="1"/>
        <v>500</v>
      </c>
      <c r="H13" s="138">
        <f t="shared" si="1"/>
        <v>0</v>
      </c>
      <c r="I13" s="138">
        <f t="shared" si="1"/>
        <v>500</v>
      </c>
      <c r="J13" s="138">
        <f t="shared" si="1"/>
        <v>500</v>
      </c>
      <c r="K13" s="138">
        <f t="shared" si="1"/>
        <v>500</v>
      </c>
      <c r="L13" s="138">
        <f t="shared" si="1"/>
        <v>500</v>
      </c>
      <c r="M13" s="138">
        <f t="shared" si="1"/>
        <v>500</v>
      </c>
      <c r="N13" s="138">
        <f t="shared" si="1"/>
        <v>500</v>
      </c>
      <c r="O13" s="138">
        <f t="shared" si="1"/>
        <v>500</v>
      </c>
      <c r="P13" s="138">
        <f t="shared" si="1"/>
        <v>500</v>
      </c>
      <c r="Q13" s="138">
        <f t="shared" si="1"/>
        <v>500</v>
      </c>
      <c r="R13" s="138">
        <f t="shared" si="1"/>
        <v>500</v>
      </c>
      <c r="S13" s="138">
        <f t="shared" si="1"/>
        <v>500</v>
      </c>
      <c r="T13" s="138">
        <f t="shared" si="1"/>
        <v>500</v>
      </c>
      <c r="U13" s="138">
        <f t="shared" si="1"/>
        <v>500</v>
      </c>
      <c r="V13" s="138">
        <f t="shared" si="1"/>
        <v>500</v>
      </c>
      <c r="W13" s="138">
        <f t="shared" si="1"/>
        <v>500</v>
      </c>
      <c r="X13" s="138">
        <f t="shared" si="1"/>
        <v>500</v>
      </c>
      <c r="Y13" s="138">
        <f t="shared" si="1"/>
        <v>500</v>
      </c>
      <c r="Z13" s="138">
        <f t="shared" si="1"/>
        <v>500</v>
      </c>
      <c r="AA13" s="138">
        <f t="shared" si="1"/>
        <v>500</v>
      </c>
      <c r="AB13" s="138">
        <f t="shared" si="1"/>
        <v>500</v>
      </c>
      <c r="AC13" s="138">
        <f t="shared" si="1"/>
        <v>500</v>
      </c>
      <c r="AD13" s="138">
        <f t="shared" si="1"/>
        <v>500</v>
      </c>
      <c r="AE13" s="138">
        <f t="shared" si="1"/>
        <v>500</v>
      </c>
      <c r="AF13" s="138">
        <f t="shared" si="1"/>
        <v>500</v>
      </c>
      <c r="AG13" s="138">
        <f t="shared" si="1"/>
        <v>500</v>
      </c>
      <c r="AH13" s="138">
        <f t="shared" si="1"/>
        <v>500</v>
      </c>
      <c r="AI13" s="138">
        <f t="shared" si="1"/>
        <v>500</v>
      </c>
      <c r="AJ13" s="138">
        <f t="shared" si="1"/>
        <v>500</v>
      </c>
      <c r="AK13" s="138">
        <f t="shared" si="1"/>
        <v>500</v>
      </c>
      <c r="AL13" s="138">
        <f t="shared" si="1"/>
        <v>500</v>
      </c>
      <c r="AM13" s="138">
        <f t="shared" si="1"/>
        <v>500</v>
      </c>
      <c r="AN13" s="138">
        <f t="shared" si="1"/>
        <v>500</v>
      </c>
      <c r="AO13" s="138">
        <f t="shared" si="1"/>
        <v>500</v>
      </c>
      <c r="AP13" s="138">
        <f t="shared" si="1"/>
        <v>500</v>
      </c>
      <c r="AQ13" s="138">
        <f t="shared" si="1"/>
        <v>0</v>
      </c>
      <c r="AR13" s="138">
        <f t="shared" si="1"/>
        <v>500</v>
      </c>
      <c r="AS13" s="138">
        <f t="shared" si="1"/>
        <v>500</v>
      </c>
      <c r="AT13" s="138">
        <f t="shared" si="1"/>
        <v>500</v>
      </c>
      <c r="AU13" s="138">
        <f t="shared" si="1"/>
        <v>500</v>
      </c>
      <c r="AV13" s="138">
        <f t="shared" si="1"/>
        <v>500</v>
      </c>
      <c r="AW13" s="138">
        <f t="shared" si="1"/>
        <v>500</v>
      </c>
      <c r="AX13" s="138">
        <f t="shared" si="1"/>
        <v>500</v>
      </c>
      <c r="AY13" s="138">
        <f t="shared" si="1"/>
        <v>500</v>
      </c>
      <c r="AZ13" s="109"/>
    </row>
    <row r="14" spans="1:52">
      <c r="A14" s="110"/>
      <c r="B14" s="120">
        <v>2</v>
      </c>
      <c r="C14" s="110">
        <v>0</v>
      </c>
      <c r="D14" s="106">
        <f>IF(C$20="Yes",C13,0)</f>
        <v>0</v>
      </c>
      <c r="E14" s="106">
        <f t="shared" ref="E14:AY17" si="2">IF(D$20="Yes",D13,0)</f>
        <v>0</v>
      </c>
      <c r="F14" s="106">
        <f t="shared" si="2"/>
        <v>0</v>
      </c>
      <c r="G14" s="106">
        <f t="shared" si="2"/>
        <v>0</v>
      </c>
      <c r="H14" s="106">
        <f t="shared" si="2"/>
        <v>500</v>
      </c>
      <c r="I14" s="106">
        <f t="shared" si="2"/>
        <v>0</v>
      </c>
      <c r="J14" s="106">
        <f t="shared" si="2"/>
        <v>0</v>
      </c>
      <c r="K14" s="106">
        <f t="shared" si="2"/>
        <v>0</v>
      </c>
      <c r="L14" s="106">
        <f t="shared" si="2"/>
        <v>0</v>
      </c>
      <c r="M14" s="106">
        <f t="shared" si="2"/>
        <v>0</v>
      </c>
      <c r="N14" s="106">
        <f t="shared" si="2"/>
        <v>0</v>
      </c>
      <c r="O14" s="106">
        <f t="shared" si="2"/>
        <v>0</v>
      </c>
      <c r="P14" s="106">
        <f t="shared" si="2"/>
        <v>0</v>
      </c>
      <c r="Q14" s="106">
        <f t="shared" si="2"/>
        <v>0</v>
      </c>
      <c r="R14" s="106">
        <f t="shared" si="2"/>
        <v>0</v>
      </c>
      <c r="S14" s="106">
        <f t="shared" si="2"/>
        <v>0</v>
      </c>
      <c r="T14" s="106">
        <f t="shared" si="2"/>
        <v>0</v>
      </c>
      <c r="U14" s="106">
        <f t="shared" si="2"/>
        <v>0</v>
      </c>
      <c r="V14" s="106">
        <f t="shared" si="2"/>
        <v>0</v>
      </c>
      <c r="W14" s="106">
        <f t="shared" si="2"/>
        <v>0</v>
      </c>
      <c r="X14" s="106">
        <f t="shared" si="2"/>
        <v>0</v>
      </c>
      <c r="Y14" s="106">
        <f t="shared" si="2"/>
        <v>0</v>
      </c>
      <c r="Z14" s="106">
        <f t="shared" si="2"/>
        <v>0</v>
      </c>
      <c r="AA14" s="106">
        <f t="shared" si="2"/>
        <v>0</v>
      </c>
      <c r="AB14" s="106">
        <f t="shared" si="2"/>
        <v>0</v>
      </c>
      <c r="AC14" s="106">
        <f t="shared" si="2"/>
        <v>0</v>
      </c>
      <c r="AD14" s="106">
        <f t="shared" si="2"/>
        <v>0</v>
      </c>
      <c r="AE14" s="106">
        <f t="shared" si="2"/>
        <v>0</v>
      </c>
      <c r="AF14" s="106">
        <f t="shared" si="2"/>
        <v>0</v>
      </c>
      <c r="AG14" s="106">
        <f t="shared" si="2"/>
        <v>0</v>
      </c>
      <c r="AH14" s="106">
        <f t="shared" si="2"/>
        <v>0</v>
      </c>
      <c r="AI14" s="106">
        <f t="shared" si="2"/>
        <v>0</v>
      </c>
      <c r="AJ14" s="106">
        <f t="shared" si="2"/>
        <v>0</v>
      </c>
      <c r="AK14" s="106">
        <f t="shared" si="2"/>
        <v>0</v>
      </c>
      <c r="AL14" s="106">
        <f t="shared" si="2"/>
        <v>0</v>
      </c>
      <c r="AM14" s="106">
        <f t="shared" si="2"/>
        <v>0</v>
      </c>
      <c r="AN14" s="106">
        <f t="shared" si="2"/>
        <v>0</v>
      </c>
      <c r="AO14" s="106">
        <f t="shared" si="2"/>
        <v>0</v>
      </c>
      <c r="AP14" s="106">
        <f t="shared" si="2"/>
        <v>0</v>
      </c>
      <c r="AQ14" s="106">
        <f t="shared" si="2"/>
        <v>500</v>
      </c>
      <c r="AR14" s="106">
        <f t="shared" si="2"/>
        <v>0</v>
      </c>
      <c r="AS14" s="106">
        <f t="shared" si="2"/>
        <v>0</v>
      </c>
      <c r="AT14" s="106">
        <f t="shared" si="2"/>
        <v>0</v>
      </c>
      <c r="AU14" s="106">
        <f t="shared" si="2"/>
        <v>0</v>
      </c>
      <c r="AV14" s="106">
        <f t="shared" si="2"/>
        <v>0</v>
      </c>
      <c r="AW14" s="106">
        <f t="shared" si="2"/>
        <v>0</v>
      </c>
      <c r="AX14" s="106">
        <f t="shared" si="2"/>
        <v>0</v>
      </c>
      <c r="AY14" s="106">
        <f t="shared" si="2"/>
        <v>0</v>
      </c>
      <c r="AZ14" s="109"/>
    </row>
    <row r="15" spans="1:52">
      <c r="A15" s="110"/>
      <c r="B15" s="127">
        <v>3</v>
      </c>
      <c r="C15" s="110">
        <v>0</v>
      </c>
      <c r="D15" s="106">
        <f>IF(C$20="Yes",C14,0)</f>
        <v>0</v>
      </c>
      <c r="E15" s="106">
        <f t="shared" si="2"/>
        <v>0</v>
      </c>
      <c r="F15" s="106">
        <f t="shared" si="2"/>
        <v>0</v>
      </c>
      <c r="G15" s="106">
        <f t="shared" si="2"/>
        <v>0</v>
      </c>
      <c r="H15" s="106">
        <f t="shared" si="2"/>
        <v>0</v>
      </c>
      <c r="I15" s="106">
        <f t="shared" si="2"/>
        <v>0</v>
      </c>
      <c r="J15" s="106">
        <f t="shared" si="2"/>
        <v>0</v>
      </c>
      <c r="K15" s="106">
        <f t="shared" si="2"/>
        <v>0</v>
      </c>
      <c r="L15" s="106">
        <f t="shared" si="2"/>
        <v>0</v>
      </c>
      <c r="M15" s="106">
        <f t="shared" si="2"/>
        <v>0</v>
      </c>
      <c r="N15" s="106">
        <f t="shared" si="2"/>
        <v>0</v>
      </c>
      <c r="O15" s="106">
        <f t="shared" si="2"/>
        <v>0</v>
      </c>
      <c r="P15" s="106">
        <f t="shared" si="2"/>
        <v>0</v>
      </c>
      <c r="Q15" s="106">
        <f t="shared" si="2"/>
        <v>0</v>
      </c>
      <c r="R15" s="106">
        <f t="shared" si="2"/>
        <v>0</v>
      </c>
      <c r="S15" s="106">
        <f t="shared" si="2"/>
        <v>0</v>
      </c>
      <c r="T15" s="106">
        <f t="shared" si="2"/>
        <v>0</v>
      </c>
      <c r="U15" s="106">
        <f t="shared" si="2"/>
        <v>0</v>
      </c>
      <c r="V15" s="106">
        <f t="shared" si="2"/>
        <v>0</v>
      </c>
      <c r="W15" s="106">
        <f t="shared" si="2"/>
        <v>0</v>
      </c>
      <c r="X15" s="106">
        <f t="shared" si="2"/>
        <v>0</v>
      </c>
      <c r="Y15" s="106">
        <f t="shared" si="2"/>
        <v>0</v>
      </c>
      <c r="Z15" s="106">
        <f t="shared" si="2"/>
        <v>0</v>
      </c>
      <c r="AA15" s="106">
        <f t="shared" si="2"/>
        <v>0</v>
      </c>
      <c r="AB15" s="106">
        <f t="shared" si="2"/>
        <v>0</v>
      </c>
      <c r="AC15" s="106">
        <f t="shared" si="2"/>
        <v>0</v>
      </c>
      <c r="AD15" s="106">
        <f t="shared" si="2"/>
        <v>0</v>
      </c>
      <c r="AE15" s="106">
        <f t="shared" si="2"/>
        <v>0</v>
      </c>
      <c r="AF15" s="106">
        <f t="shared" si="2"/>
        <v>0</v>
      </c>
      <c r="AG15" s="106">
        <f t="shared" si="2"/>
        <v>0</v>
      </c>
      <c r="AH15" s="106">
        <f t="shared" si="2"/>
        <v>0</v>
      </c>
      <c r="AI15" s="106">
        <f t="shared" si="2"/>
        <v>0</v>
      </c>
      <c r="AJ15" s="106">
        <f t="shared" si="2"/>
        <v>0</v>
      </c>
      <c r="AK15" s="106">
        <f t="shared" si="2"/>
        <v>0</v>
      </c>
      <c r="AL15" s="106">
        <f t="shared" si="2"/>
        <v>0</v>
      </c>
      <c r="AM15" s="106">
        <f t="shared" si="2"/>
        <v>0</v>
      </c>
      <c r="AN15" s="106">
        <f t="shared" si="2"/>
        <v>0</v>
      </c>
      <c r="AO15" s="106">
        <f t="shared" si="2"/>
        <v>0</v>
      </c>
      <c r="AP15" s="106">
        <f t="shared" si="2"/>
        <v>0</v>
      </c>
      <c r="AQ15" s="106">
        <f t="shared" si="2"/>
        <v>0</v>
      </c>
      <c r="AR15" s="106">
        <f t="shared" si="2"/>
        <v>0</v>
      </c>
      <c r="AS15" s="106">
        <f t="shared" si="2"/>
        <v>0</v>
      </c>
      <c r="AT15" s="106">
        <f t="shared" si="2"/>
        <v>0</v>
      </c>
      <c r="AU15" s="106">
        <f t="shared" si="2"/>
        <v>0</v>
      </c>
      <c r="AV15" s="106">
        <f t="shared" si="2"/>
        <v>0</v>
      </c>
      <c r="AW15" s="106">
        <f t="shared" si="2"/>
        <v>0</v>
      </c>
      <c r="AX15" s="106">
        <f t="shared" si="2"/>
        <v>0</v>
      </c>
      <c r="AY15" s="106">
        <f t="shared" si="2"/>
        <v>0</v>
      </c>
      <c r="AZ15" s="109"/>
    </row>
    <row r="16" spans="1:52">
      <c r="A16" s="110"/>
      <c r="B16" s="130">
        <v>4</v>
      </c>
      <c r="C16" s="110">
        <v>0</v>
      </c>
      <c r="D16" s="106">
        <f>IF(C$20="Yes",C15,0)</f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  <c r="AR16" s="106">
        <f t="shared" si="2"/>
        <v>0</v>
      </c>
      <c r="AS16" s="106">
        <f t="shared" si="2"/>
        <v>0</v>
      </c>
      <c r="AT16" s="106">
        <f t="shared" si="2"/>
        <v>0</v>
      </c>
      <c r="AU16" s="106">
        <f t="shared" si="2"/>
        <v>0</v>
      </c>
      <c r="AV16" s="106">
        <f t="shared" si="2"/>
        <v>0</v>
      </c>
      <c r="AW16" s="106">
        <f t="shared" si="2"/>
        <v>0</v>
      </c>
      <c r="AX16" s="106">
        <f t="shared" si="2"/>
        <v>0</v>
      </c>
      <c r="AY16" s="106">
        <f t="shared" si="2"/>
        <v>0</v>
      </c>
      <c r="AZ16" s="128"/>
    </row>
    <row r="17" spans="1:52">
      <c r="A17" s="125"/>
      <c r="B17" s="132" t="s">
        <v>296</v>
      </c>
      <c r="C17" s="125">
        <v>0</v>
      </c>
      <c r="D17" s="114">
        <f>IF(C$20="Yes",C16,0)</f>
        <v>0</v>
      </c>
      <c r="E17" s="114">
        <f t="shared" si="2"/>
        <v>0</v>
      </c>
      <c r="F17" s="114">
        <f t="shared" si="2"/>
        <v>0</v>
      </c>
      <c r="G17" s="114">
        <f t="shared" si="2"/>
        <v>0</v>
      </c>
      <c r="H17" s="114">
        <f t="shared" si="2"/>
        <v>0</v>
      </c>
      <c r="I17" s="114">
        <f t="shared" si="2"/>
        <v>0</v>
      </c>
      <c r="J17" s="114">
        <f t="shared" si="2"/>
        <v>0</v>
      </c>
      <c r="K17" s="114">
        <f t="shared" si="2"/>
        <v>0</v>
      </c>
      <c r="L17" s="114">
        <f t="shared" si="2"/>
        <v>0</v>
      </c>
      <c r="M17" s="114">
        <f t="shared" si="2"/>
        <v>0</v>
      </c>
      <c r="N17" s="114">
        <f t="shared" si="2"/>
        <v>0</v>
      </c>
      <c r="O17" s="114">
        <f t="shared" si="2"/>
        <v>0</v>
      </c>
      <c r="P17" s="114">
        <f t="shared" si="2"/>
        <v>0</v>
      </c>
      <c r="Q17" s="114">
        <f t="shared" si="2"/>
        <v>0</v>
      </c>
      <c r="R17" s="114">
        <f t="shared" si="2"/>
        <v>0</v>
      </c>
      <c r="S17" s="114">
        <f t="shared" si="2"/>
        <v>0</v>
      </c>
      <c r="T17" s="114">
        <f t="shared" si="2"/>
        <v>0</v>
      </c>
      <c r="U17" s="114">
        <f t="shared" si="2"/>
        <v>0</v>
      </c>
      <c r="V17" s="114">
        <f t="shared" si="2"/>
        <v>0</v>
      </c>
      <c r="W17" s="114">
        <f t="shared" si="2"/>
        <v>0</v>
      </c>
      <c r="X17" s="114">
        <f t="shared" si="2"/>
        <v>0</v>
      </c>
      <c r="Y17" s="114">
        <f t="shared" si="2"/>
        <v>0</v>
      </c>
      <c r="Z17" s="114">
        <f t="shared" si="2"/>
        <v>0</v>
      </c>
      <c r="AA17" s="114">
        <f t="shared" si="2"/>
        <v>0</v>
      </c>
      <c r="AB17" s="114">
        <f t="shared" si="2"/>
        <v>0</v>
      </c>
      <c r="AC17" s="114">
        <f t="shared" si="2"/>
        <v>0</v>
      </c>
      <c r="AD17" s="114">
        <f t="shared" si="2"/>
        <v>0</v>
      </c>
      <c r="AE17" s="114">
        <f t="shared" si="2"/>
        <v>0</v>
      </c>
      <c r="AF17" s="114">
        <f t="shared" si="2"/>
        <v>0</v>
      </c>
      <c r="AG17" s="114">
        <f t="shared" si="2"/>
        <v>0</v>
      </c>
      <c r="AH17" s="114">
        <f t="shared" si="2"/>
        <v>0</v>
      </c>
      <c r="AI17" s="114">
        <f t="shared" si="2"/>
        <v>0</v>
      </c>
      <c r="AJ17" s="114">
        <f t="shared" si="2"/>
        <v>0</v>
      </c>
      <c r="AK17" s="114">
        <f t="shared" si="2"/>
        <v>0</v>
      </c>
      <c r="AL17" s="114">
        <f t="shared" si="2"/>
        <v>0</v>
      </c>
      <c r="AM17" s="114">
        <f t="shared" si="2"/>
        <v>0</v>
      </c>
      <c r="AN17" s="114">
        <f t="shared" si="2"/>
        <v>0</v>
      </c>
      <c r="AO17" s="114">
        <f t="shared" si="2"/>
        <v>0</v>
      </c>
      <c r="AP17" s="114">
        <f t="shared" si="2"/>
        <v>0</v>
      </c>
      <c r="AQ17" s="114">
        <f t="shared" si="2"/>
        <v>0</v>
      </c>
      <c r="AR17" s="114">
        <f t="shared" si="2"/>
        <v>0</v>
      </c>
      <c r="AS17" s="114">
        <f t="shared" si="2"/>
        <v>0</v>
      </c>
      <c r="AT17" s="114">
        <f t="shared" si="2"/>
        <v>0</v>
      </c>
      <c r="AU17" s="114">
        <f t="shared" si="2"/>
        <v>0</v>
      </c>
      <c r="AV17" s="114">
        <f t="shared" si="2"/>
        <v>0</v>
      </c>
      <c r="AW17" s="114">
        <f t="shared" si="2"/>
        <v>0</v>
      </c>
      <c r="AX17" s="114">
        <f t="shared" si="2"/>
        <v>0</v>
      </c>
      <c r="AY17" s="114">
        <f t="shared" si="2"/>
        <v>0</v>
      </c>
      <c r="AZ17" s="151">
        <f>SUM($D$17:$AY$17)</f>
        <v>0</v>
      </c>
    </row>
    <row r="18" spans="1:52">
      <c r="A18" s="106"/>
      <c r="B18" s="153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06"/>
    </row>
    <row r="19" spans="1:52">
      <c r="A19" s="102" t="s">
        <v>116</v>
      </c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</row>
    <row r="20" spans="1:52" s="110" customFormat="1">
      <c r="A20" s="115" t="s">
        <v>305</v>
      </c>
      <c r="B20" s="154" t="s">
        <v>306</v>
      </c>
      <c r="C20" s="117"/>
      <c r="D20" s="117"/>
      <c r="E20" s="117"/>
      <c r="F20" s="117"/>
      <c r="G20" s="117" t="s">
        <v>313</v>
      </c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 t="s">
        <v>313</v>
      </c>
      <c r="AQ20" s="117"/>
      <c r="AR20" s="117"/>
      <c r="AS20" s="117"/>
      <c r="AT20" s="117"/>
      <c r="AU20" s="117"/>
      <c r="AV20" s="117"/>
      <c r="AW20" s="117"/>
      <c r="AX20" s="117"/>
      <c r="AY20" s="117"/>
      <c r="AZ20" s="107"/>
    </row>
    <row r="21" spans="1:52" s="110" customFormat="1">
      <c r="A21" s="155" t="s">
        <v>133</v>
      </c>
      <c r="B21" s="156">
        <f>shipping_manufacturing!$E$19/100</f>
        <v>0.7</v>
      </c>
      <c r="C21" s="156" t="s">
        <v>293</v>
      </c>
      <c r="D21" s="106">
        <f>IF(C$20="Yes",0,SUM(C$13:C$16)*$B$21)</f>
        <v>350</v>
      </c>
      <c r="E21" s="106">
        <f t="shared" ref="E21:AY21" si="3">IF(D$20="Yes",0,SUM(D$13:D$16)*$B$21)</f>
        <v>350</v>
      </c>
      <c r="F21" s="106">
        <f t="shared" si="3"/>
        <v>350</v>
      </c>
      <c r="G21" s="106">
        <f t="shared" si="3"/>
        <v>350</v>
      </c>
      <c r="H21" s="106">
        <f t="shared" si="3"/>
        <v>0</v>
      </c>
      <c r="I21" s="106">
        <f t="shared" si="3"/>
        <v>350</v>
      </c>
      <c r="J21" s="106">
        <f t="shared" si="3"/>
        <v>350</v>
      </c>
      <c r="K21" s="106">
        <f t="shared" si="3"/>
        <v>350</v>
      </c>
      <c r="L21" s="106">
        <f t="shared" si="3"/>
        <v>350</v>
      </c>
      <c r="M21" s="106">
        <f t="shared" si="3"/>
        <v>350</v>
      </c>
      <c r="N21" s="106">
        <f t="shared" si="3"/>
        <v>350</v>
      </c>
      <c r="O21" s="106">
        <f t="shared" si="3"/>
        <v>350</v>
      </c>
      <c r="P21" s="106">
        <f t="shared" si="3"/>
        <v>350</v>
      </c>
      <c r="Q21" s="106">
        <f t="shared" si="3"/>
        <v>350</v>
      </c>
      <c r="R21" s="106">
        <f t="shared" si="3"/>
        <v>350</v>
      </c>
      <c r="S21" s="106">
        <f t="shared" si="3"/>
        <v>350</v>
      </c>
      <c r="T21" s="106">
        <f t="shared" si="3"/>
        <v>350</v>
      </c>
      <c r="U21" s="106">
        <f t="shared" si="3"/>
        <v>350</v>
      </c>
      <c r="V21" s="106">
        <f t="shared" si="3"/>
        <v>350</v>
      </c>
      <c r="W21" s="106">
        <f t="shared" si="3"/>
        <v>350</v>
      </c>
      <c r="X21" s="106">
        <f t="shared" si="3"/>
        <v>350</v>
      </c>
      <c r="Y21" s="106">
        <f t="shared" si="3"/>
        <v>350</v>
      </c>
      <c r="Z21" s="106">
        <f t="shared" si="3"/>
        <v>350</v>
      </c>
      <c r="AA21" s="106">
        <f t="shared" si="3"/>
        <v>350</v>
      </c>
      <c r="AB21" s="106">
        <f t="shared" si="3"/>
        <v>350</v>
      </c>
      <c r="AC21" s="106">
        <f t="shared" si="3"/>
        <v>350</v>
      </c>
      <c r="AD21" s="106">
        <f t="shared" si="3"/>
        <v>350</v>
      </c>
      <c r="AE21" s="106">
        <f t="shared" si="3"/>
        <v>350</v>
      </c>
      <c r="AF21" s="106">
        <f t="shared" si="3"/>
        <v>350</v>
      </c>
      <c r="AG21" s="106">
        <f t="shared" si="3"/>
        <v>350</v>
      </c>
      <c r="AH21" s="106">
        <f t="shared" si="3"/>
        <v>350</v>
      </c>
      <c r="AI21" s="106">
        <f t="shared" si="3"/>
        <v>350</v>
      </c>
      <c r="AJ21" s="106">
        <f t="shared" si="3"/>
        <v>350</v>
      </c>
      <c r="AK21" s="106">
        <f t="shared" si="3"/>
        <v>350</v>
      </c>
      <c r="AL21" s="106">
        <f t="shared" si="3"/>
        <v>350</v>
      </c>
      <c r="AM21" s="106">
        <f t="shared" si="3"/>
        <v>350</v>
      </c>
      <c r="AN21" s="106">
        <f t="shared" si="3"/>
        <v>350</v>
      </c>
      <c r="AO21" s="106">
        <f t="shared" si="3"/>
        <v>350</v>
      </c>
      <c r="AP21" s="106">
        <f t="shared" si="3"/>
        <v>350</v>
      </c>
      <c r="AQ21" s="106">
        <f t="shared" si="3"/>
        <v>0</v>
      </c>
      <c r="AR21" s="106">
        <f t="shared" si="3"/>
        <v>350</v>
      </c>
      <c r="AS21" s="106">
        <f t="shared" si="3"/>
        <v>350</v>
      </c>
      <c r="AT21" s="106">
        <f t="shared" si="3"/>
        <v>350</v>
      </c>
      <c r="AU21" s="106">
        <f t="shared" si="3"/>
        <v>350</v>
      </c>
      <c r="AV21" s="106">
        <f t="shared" si="3"/>
        <v>350</v>
      </c>
      <c r="AW21" s="106">
        <f t="shared" si="3"/>
        <v>350</v>
      </c>
      <c r="AX21" s="106">
        <f t="shared" si="3"/>
        <v>350</v>
      </c>
      <c r="AY21" s="106">
        <f t="shared" si="3"/>
        <v>350</v>
      </c>
      <c r="AZ21" s="157">
        <f>SUM($D21:$AY21)</f>
        <v>16100</v>
      </c>
    </row>
    <row r="22" spans="1:52" s="110" customFormat="1">
      <c r="A22" s="158" t="s">
        <v>123</v>
      </c>
      <c r="B22" s="159">
        <f>1-$B$21</f>
        <v>0.30000000000000004</v>
      </c>
      <c r="C22" s="159" t="s">
        <v>293</v>
      </c>
      <c r="D22" s="114">
        <f>IF(C$20="Yes",0,SUM(C$13:C$16)*$B$22)</f>
        <v>150.00000000000003</v>
      </c>
      <c r="E22" s="114">
        <f t="shared" ref="E22:AY22" si="4">IF(D$20="Yes",0,SUM(D$13:D$16)*$B$22)</f>
        <v>150.00000000000003</v>
      </c>
      <c r="F22" s="114">
        <f t="shared" si="4"/>
        <v>150.00000000000003</v>
      </c>
      <c r="G22" s="114">
        <f t="shared" si="4"/>
        <v>150.00000000000003</v>
      </c>
      <c r="H22" s="114">
        <f t="shared" si="4"/>
        <v>0</v>
      </c>
      <c r="I22" s="114">
        <f t="shared" si="4"/>
        <v>150.00000000000003</v>
      </c>
      <c r="J22" s="114">
        <f t="shared" si="4"/>
        <v>150.00000000000003</v>
      </c>
      <c r="K22" s="114">
        <f t="shared" si="4"/>
        <v>150.00000000000003</v>
      </c>
      <c r="L22" s="114">
        <f t="shared" si="4"/>
        <v>150.00000000000003</v>
      </c>
      <c r="M22" s="114">
        <f t="shared" si="4"/>
        <v>150.00000000000003</v>
      </c>
      <c r="N22" s="114">
        <f t="shared" si="4"/>
        <v>150.00000000000003</v>
      </c>
      <c r="O22" s="114">
        <f t="shared" si="4"/>
        <v>150.00000000000003</v>
      </c>
      <c r="P22" s="114">
        <f t="shared" si="4"/>
        <v>150.00000000000003</v>
      </c>
      <c r="Q22" s="114">
        <f t="shared" si="4"/>
        <v>150.00000000000003</v>
      </c>
      <c r="R22" s="114">
        <f t="shared" si="4"/>
        <v>150.00000000000003</v>
      </c>
      <c r="S22" s="114">
        <f t="shared" si="4"/>
        <v>150.00000000000003</v>
      </c>
      <c r="T22" s="114">
        <f t="shared" si="4"/>
        <v>150.00000000000003</v>
      </c>
      <c r="U22" s="114">
        <f t="shared" si="4"/>
        <v>150.00000000000003</v>
      </c>
      <c r="V22" s="114">
        <f t="shared" si="4"/>
        <v>150.00000000000003</v>
      </c>
      <c r="W22" s="114">
        <f t="shared" si="4"/>
        <v>150.00000000000003</v>
      </c>
      <c r="X22" s="114">
        <f t="shared" si="4"/>
        <v>150.00000000000003</v>
      </c>
      <c r="Y22" s="114">
        <f t="shared" si="4"/>
        <v>150.00000000000003</v>
      </c>
      <c r="Z22" s="114">
        <f t="shared" si="4"/>
        <v>150.00000000000003</v>
      </c>
      <c r="AA22" s="114">
        <f t="shared" si="4"/>
        <v>150.00000000000003</v>
      </c>
      <c r="AB22" s="114">
        <f t="shared" si="4"/>
        <v>150.00000000000003</v>
      </c>
      <c r="AC22" s="114">
        <f t="shared" si="4"/>
        <v>150.00000000000003</v>
      </c>
      <c r="AD22" s="114">
        <f t="shared" si="4"/>
        <v>150.00000000000003</v>
      </c>
      <c r="AE22" s="114">
        <f t="shared" si="4"/>
        <v>150.00000000000003</v>
      </c>
      <c r="AF22" s="114">
        <f t="shared" si="4"/>
        <v>150.00000000000003</v>
      </c>
      <c r="AG22" s="114">
        <f t="shared" si="4"/>
        <v>150.00000000000003</v>
      </c>
      <c r="AH22" s="114">
        <f t="shared" si="4"/>
        <v>150.00000000000003</v>
      </c>
      <c r="AI22" s="114">
        <f t="shared" si="4"/>
        <v>150.00000000000003</v>
      </c>
      <c r="AJ22" s="114">
        <f t="shared" si="4"/>
        <v>150.00000000000003</v>
      </c>
      <c r="AK22" s="114">
        <f t="shared" si="4"/>
        <v>150.00000000000003</v>
      </c>
      <c r="AL22" s="114">
        <f t="shared" si="4"/>
        <v>150.00000000000003</v>
      </c>
      <c r="AM22" s="114">
        <f t="shared" si="4"/>
        <v>150.00000000000003</v>
      </c>
      <c r="AN22" s="114">
        <f t="shared" si="4"/>
        <v>150.00000000000003</v>
      </c>
      <c r="AO22" s="114">
        <f t="shared" si="4"/>
        <v>150.00000000000003</v>
      </c>
      <c r="AP22" s="114">
        <f t="shared" si="4"/>
        <v>150.00000000000003</v>
      </c>
      <c r="AQ22" s="114">
        <f t="shared" si="4"/>
        <v>0</v>
      </c>
      <c r="AR22" s="114">
        <f t="shared" si="4"/>
        <v>150.00000000000003</v>
      </c>
      <c r="AS22" s="114">
        <f t="shared" si="4"/>
        <v>150.00000000000003</v>
      </c>
      <c r="AT22" s="114">
        <f t="shared" si="4"/>
        <v>150.00000000000003</v>
      </c>
      <c r="AU22" s="114">
        <f t="shared" si="4"/>
        <v>150.00000000000003</v>
      </c>
      <c r="AV22" s="114">
        <f t="shared" si="4"/>
        <v>150.00000000000003</v>
      </c>
      <c r="AW22" s="114">
        <f t="shared" si="4"/>
        <v>150.00000000000003</v>
      </c>
      <c r="AX22" s="114">
        <f t="shared" si="4"/>
        <v>150.00000000000003</v>
      </c>
      <c r="AY22" s="114">
        <f t="shared" si="4"/>
        <v>150.00000000000003</v>
      </c>
      <c r="AZ22" s="141">
        <f t="shared" ref="AZ22:AZ30" si="5">SUM($D22:$AY22)</f>
        <v>6900.0000000000009</v>
      </c>
    </row>
    <row r="23" spans="1:52">
      <c r="A23" s="160" t="s">
        <v>307</v>
      </c>
      <c r="B23" s="124">
        <v>2000</v>
      </c>
      <c r="C23" s="100" t="s">
        <v>293</v>
      </c>
      <c r="D23" s="100">
        <f>D$21*$B$23</f>
        <v>700000</v>
      </c>
      <c r="E23" s="100">
        <f t="shared" ref="E23:AY23" si="6">E$21*$B$23</f>
        <v>700000</v>
      </c>
      <c r="F23" s="100">
        <f t="shared" si="6"/>
        <v>700000</v>
      </c>
      <c r="G23" s="100">
        <f t="shared" si="6"/>
        <v>700000</v>
      </c>
      <c r="H23" s="100">
        <f t="shared" si="6"/>
        <v>0</v>
      </c>
      <c r="I23" s="100">
        <f t="shared" si="6"/>
        <v>700000</v>
      </c>
      <c r="J23" s="100">
        <f t="shared" si="6"/>
        <v>700000</v>
      </c>
      <c r="K23" s="100">
        <f t="shared" si="6"/>
        <v>700000</v>
      </c>
      <c r="L23" s="100">
        <f t="shared" si="6"/>
        <v>700000</v>
      </c>
      <c r="M23" s="100">
        <f t="shared" si="6"/>
        <v>700000</v>
      </c>
      <c r="N23" s="100">
        <f t="shared" si="6"/>
        <v>700000</v>
      </c>
      <c r="O23" s="100">
        <f t="shared" si="6"/>
        <v>700000</v>
      </c>
      <c r="P23" s="100">
        <f t="shared" si="6"/>
        <v>700000</v>
      </c>
      <c r="Q23" s="100">
        <f t="shared" si="6"/>
        <v>700000</v>
      </c>
      <c r="R23" s="100">
        <f t="shared" si="6"/>
        <v>700000</v>
      </c>
      <c r="S23" s="100">
        <f t="shared" si="6"/>
        <v>700000</v>
      </c>
      <c r="T23" s="100">
        <f t="shared" si="6"/>
        <v>700000</v>
      </c>
      <c r="U23" s="100">
        <f t="shared" si="6"/>
        <v>700000</v>
      </c>
      <c r="V23" s="100">
        <f t="shared" si="6"/>
        <v>700000</v>
      </c>
      <c r="W23" s="100">
        <f t="shared" si="6"/>
        <v>700000</v>
      </c>
      <c r="X23" s="100">
        <f t="shared" si="6"/>
        <v>700000</v>
      </c>
      <c r="Y23" s="100">
        <f t="shared" si="6"/>
        <v>700000</v>
      </c>
      <c r="Z23" s="100">
        <f t="shared" si="6"/>
        <v>700000</v>
      </c>
      <c r="AA23" s="100">
        <f t="shared" si="6"/>
        <v>700000</v>
      </c>
      <c r="AB23" s="100">
        <f t="shared" si="6"/>
        <v>700000</v>
      </c>
      <c r="AC23" s="100">
        <f t="shared" si="6"/>
        <v>700000</v>
      </c>
      <c r="AD23" s="100">
        <f t="shared" si="6"/>
        <v>700000</v>
      </c>
      <c r="AE23" s="100">
        <f t="shared" si="6"/>
        <v>700000</v>
      </c>
      <c r="AF23" s="100">
        <f t="shared" si="6"/>
        <v>700000</v>
      </c>
      <c r="AG23" s="100">
        <f t="shared" si="6"/>
        <v>700000</v>
      </c>
      <c r="AH23" s="100">
        <f t="shared" si="6"/>
        <v>700000</v>
      </c>
      <c r="AI23" s="100">
        <f t="shared" si="6"/>
        <v>700000</v>
      </c>
      <c r="AJ23" s="100">
        <f t="shared" si="6"/>
        <v>700000</v>
      </c>
      <c r="AK23" s="100">
        <f t="shared" si="6"/>
        <v>700000</v>
      </c>
      <c r="AL23" s="100">
        <f t="shared" si="6"/>
        <v>700000</v>
      </c>
      <c r="AM23" s="100">
        <f t="shared" si="6"/>
        <v>700000</v>
      </c>
      <c r="AN23" s="100">
        <f t="shared" si="6"/>
        <v>700000</v>
      </c>
      <c r="AO23" s="100">
        <f t="shared" si="6"/>
        <v>700000</v>
      </c>
      <c r="AP23" s="100">
        <f t="shared" si="6"/>
        <v>700000</v>
      </c>
      <c r="AQ23" s="100">
        <f t="shared" si="6"/>
        <v>0</v>
      </c>
      <c r="AR23" s="100">
        <f t="shared" si="6"/>
        <v>700000</v>
      </c>
      <c r="AS23" s="100">
        <f t="shared" si="6"/>
        <v>700000</v>
      </c>
      <c r="AT23" s="100">
        <f t="shared" si="6"/>
        <v>700000</v>
      </c>
      <c r="AU23" s="100">
        <f t="shared" si="6"/>
        <v>700000</v>
      </c>
      <c r="AV23" s="100">
        <f t="shared" si="6"/>
        <v>700000</v>
      </c>
      <c r="AW23" s="100">
        <f t="shared" si="6"/>
        <v>700000</v>
      </c>
      <c r="AX23" s="100">
        <f t="shared" si="6"/>
        <v>700000</v>
      </c>
      <c r="AY23" s="100">
        <f t="shared" si="6"/>
        <v>700000</v>
      </c>
      <c r="AZ23" s="139">
        <f t="shared" si="5"/>
        <v>32200000</v>
      </c>
    </row>
    <row r="24" spans="1:52" s="110" customFormat="1">
      <c r="A24" s="161" t="s">
        <v>308</v>
      </c>
      <c r="B24" s="162">
        <v>1000</v>
      </c>
      <c r="C24" s="156" t="s">
        <v>293</v>
      </c>
      <c r="D24" s="106">
        <f>D$22*$B$24</f>
        <v>150000.00000000003</v>
      </c>
      <c r="E24" s="106">
        <f t="shared" ref="E24:AY24" si="7">E$22*$B$24</f>
        <v>150000.00000000003</v>
      </c>
      <c r="F24" s="106">
        <f t="shared" si="7"/>
        <v>150000.00000000003</v>
      </c>
      <c r="G24" s="106">
        <f t="shared" si="7"/>
        <v>150000.00000000003</v>
      </c>
      <c r="H24" s="106">
        <f t="shared" si="7"/>
        <v>0</v>
      </c>
      <c r="I24" s="106">
        <f t="shared" si="7"/>
        <v>150000.00000000003</v>
      </c>
      <c r="J24" s="106">
        <f t="shared" si="7"/>
        <v>150000.00000000003</v>
      </c>
      <c r="K24" s="106">
        <f t="shared" si="7"/>
        <v>150000.00000000003</v>
      </c>
      <c r="L24" s="106">
        <f t="shared" si="7"/>
        <v>150000.00000000003</v>
      </c>
      <c r="M24" s="106">
        <f t="shared" si="7"/>
        <v>150000.00000000003</v>
      </c>
      <c r="N24" s="106">
        <f t="shared" si="7"/>
        <v>150000.00000000003</v>
      </c>
      <c r="O24" s="106">
        <f t="shared" si="7"/>
        <v>150000.00000000003</v>
      </c>
      <c r="P24" s="106">
        <f t="shared" si="7"/>
        <v>150000.00000000003</v>
      </c>
      <c r="Q24" s="106">
        <f t="shared" si="7"/>
        <v>150000.00000000003</v>
      </c>
      <c r="R24" s="106">
        <f t="shared" si="7"/>
        <v>150000.00000000003</v>
      </c>
      <c r="S24" s="106">
        <f t="shared" si="7"/>
        <v>150000.00000000003</v>
      </c>
      <c r="T24" s="106">
        <f t="shared" si="7"/>
        <v>150000.00000000003</v>
      </c>
      <c r="U24" s="106">
        <f t="shared" si="7"/>
        <v>150000.00000000003</v>
      </c>
      <c r="V24" s="106">
        <f t="shared" si="7"/>
        <v>150000.00000000003</v>
      </c>
      <c r="W24" s="106">
        <f t="shared" si="7"/>
        <v>150000.00000000003</v>
      </c>
      <c r="X24" s="106">
        <f t="shared" si="7"/>
        <v>150000.00000000003</v>
      </c>
      <c r="Y24" s="106">
        <f t="shared" si="7"/>
        <v>150000.00000000003</v>
      </c>
      <c r="Z24" s="106">
        <f t="shared" si="7"/>
        <v>150000.00000000003</v>
      </c>
      <c r="AA24" s="106">
        <f t="shared" si="7"/>
        <v>150000.00000000003</v>
      </c>
      <c r="AB24" s="106">
        <f t="shared" si="7"/>
        <v>150000.00000000003</v>
      </c>
      <c r="AC24" s="106">
        <f t="shared" si="7"/>
        <v>150000.00000000003</v>
      </c>
      <c r="AD24" s="106">
        <f t="shared" si="7"/>
        <v>150000.00000000003</v>
      </c>
      <c r="AE24" s="106">
        <f t="shared" si="7"/>
        <v>150000.00000000003</v>
      </c>
      <c r="AF24" s="106">
        <f t="shared" si="7"/>
        <v>150000.00000000003</v>
      </c>
      <c r="AG24" s="106">
        <f t="shared" si="7"/>
        <v>150000.00000000003</v>
      </c>
      <c r="AH24" s="106">
        <f t="shared" si="7"/>
        <v>150000.00000000003</v>
      </c>
      <c r="AI24" s="106">
        <f t="shared" si="7"/>
        <v>150000.00000000003</v>
      </c>
      <c r="AJ24" s="106">
        <f t="shared" si="7"/>
        <v>150000.00000000003</v>
      </c>
      <c r="AK24" s="106">
        <f t="shared" si="7"/>
        <v>150000.00000000003</v>
      </c>
      <c r="AL24" s="106">
        <f t="shared" si="7"/>
        <v>150000.00000000003</v>
      </c>
      <c r="AM24" s="106">
        <f t="shared" si="7"/>
        <v>150000.00000000003</v>
      </c>
      <c r="AN24" s="106">
        <f t="shared" si="7"/>
        <v>150000.00000000003</v>
      </c>
      <c r="AO24" s="106">
        <f t="shared" si="7"/>
        <v>150000.00000000003</v>
      </c>
      <c r="AP24" s="106">
        <f t="shared" si="7"/>
        <v>150000.00000000003</v>
      </c>
      <c r="AQ24" s="106">
        <f t="shared" si="7"/>
        <v>0</v>
      </c>
      <c r="AR24" s="106">
        <f t="shared" si="7"/>
        <v>150000.00000000003</v>
      </c>
      <c r="AS24" s="106">
        <f t="shared" si="7"/>
        <v>150000.00000000003</v>
      </c>
      <c r="AT24" s="106">
        <f t="shared" si="7"/>
        <v>150000.00000000003</v>
      </c>
      <c r="AU24" s="106">
        <f t="shared" si="7"/>
        <v>150000.00000000003</v>
      </c>
      <c r="AV24" s="106">
        <f t="shared" si="7"/>
        <v>150000.00000000003</v>
      </c>
      <c r="AW24" s="106">
        <f t="shared" si="7"/>
        <v>150000.00000000003</v>
      </c>
      <c r="AX24" s="106">
        <f t="shared" si="7"/>
        <v>150000.00000000003</v>
      </c>
      <c r="AY24" s="106">
        <f t="shared" si="7"/>
        <v>150000.00000000003</v>
      </c>
      <c r="AZ24" s="141">
        <f t="shared" si="5"/>
        <v>6900000.0000000009</v>
      </c>
    </row>
    <row r="25" spans="1:52"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06"/>
    </row>
    <row r="26" spans="1:52">
      <c r="A26" s="163" t="s">
        <v>18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</row>
    <row r="27" spans="1:52">
      <c r="B27" s="135" t="s">
        <v>309</v>
      </c>
      <c r="C27" s="124">
        <v>5</v>
      </c>
      <c r="D27" s="124">
        <f>C$27-C$28+C$29</f>
        <v>17</v>
      </c>
      <c r="E27" s="124">
        <f t="shared" ref="E27:AY27" si="8">D27-D28+D29</f>
        <v>5</v>
      </c>
      <c r="F27" s="124">
        <f t="shared" si="8"/>
        <v>17</v>
      </c>
      <c r="G27" s="124">
        <f t="shared" si="8"/>
        <v>5</v>
      </c>
      <c r="H27" s="124">
        <f t="shared" si="8"/>
        <v>17</v>
      </c>
      <c r="I27" s="124">
        <f t="shared" si="8"/>
        <v>22</v>
      </c>
      <c r="J27" s="124">
        <f t="shared" si="8"/>
        <v>4</v>
      </c>
      <c r="K27" s="124">
        <f t="shared" si="8"/>
        <v>18</v>
      </c>
      <c r="L27" s="124">
        <f t="shared" si="8"/>
        <v>4</v>
      </c>
      <c r="M27" s="124">
        <f t="shared" si="8"/>
        <v>18</v>
      </c>
      <c r="N27" s="124">
        <f t="shared" si="8"/>
        <v>4</v>
      </c>
      <c r="O27" s="124">
        <f t="shared" si="8"/>
        <v>18</v>
      </c>
      <c r="P27" s="124">
        <f t="shared" si="8"/>
        <v>4</v>
      </c>
      <c r="Q27" s="124">
        <f t="shared" si="8"/>
        <v>18</v>
      </c>
      <c r="R27" s="124">
        <f t="shared" si="8"/>
        <v>4</v>
      </c>
      <c r="S27" s="124">
        <f t="shared" si="8"/>
        <v>18</v>
      </c>
      <c r="T27" s="124">
        <f t="shared" si="8"/>
        <v>4</v>
      </c>
      <c r="U27" s="124">
        <f t="shared" si="8"/>
        <v>18</v>
      </c>
      <c r="V27" s="124">
        <f t="shared" si="8"/>
        <v>4</v>
      </c>
      <c r="W27" s="124">
        <f t="shared" si="8"/>
        <v>18</v>
      </c>
      <c r="X27" s="124">
        <f t="shared" si="8"/>
        <v>4</v>
      </c>
      <c r="Y27" s="124">
        <f t="shared" si="8"/>
        <v>18</v>
      </c>
      <c r="Z27" s="124">
        <f t="shared" si="8"/>
        <v>4</v>
      </c>
      <c r="AA27" s="124">
        <f t="shared" si="8"/>
        <v>18</v>
      </c>
      <c r="AB27" s="124">
        <f t="shared" si="8"/>
        <v>4</v>
      </c>
      <c r="AC27" s="124">
        <f t="shared" si="8"/>
        <v>18</v>
      </c>
      <c r="AD27" s="124">
        <f t="shared" si="8"/>
        <v>4</v>
      </c>
      <c r="AE27" s="124">
        <f t="shared" si="8"/>
        <v>18</v>
      </c>
      <c r="AF27" s="124">
        <f t="shared" si="8"/>
        <v>4</v>
      </c>
      <c r="AG27" s="124">
        <f t="shared" si="8"/>
        <v>18</v>
      </c>
      <c r="AH27" s="124">
        <f t="shared" si="8"/>
        <v>4</v>
      </c>
      <c r="AI27" s="124">
        <f t="shared" si="8"/>
        <v>18</v>
      </c>
      <c r="AJ27" s="124">
        <f t="shared" si="8"/>
        <v>4</v>
      </c>
      <c r="AK27" s="124">
        <f t="shared" si="8"/>
        <v>18</v>
      </c>
      <c r="AL27" s="124">
        <f t="shared" si="8"/>
        <v>4</v>
      </c>
      <c r="AM27" s="124">
        <f t="shared" si="8"/>
        <v>18</v>
      </c>
      <c r="AN27" s="124">
        <f t="shared" si="8"/>
        <v>4</v>
      </c>
      <c r="AO27" s="124">
        <f t="shared" si="8"/>
        <v>18</v>
      </c>
      <c r="AP27" s="124">
        <f t="shared" si="8"/>
        <v>4</v>
      </c>
      <c r="AQ27" s="124">
        <f t="shared" si="8"/>
        <v>18</v>
      </c>
      <c r="AR27" s="124">
        <f t="shared" si="8"/>
        <v>22</v>
      </c>
      <c r="AS27" s="124">
        <f t="shared" si="8"/>
        <v>4</v>
      </c>
      <c r="AT27" s="124">
        <f t="shared" si="8"/>
        <v>18</v>
      </c>
      <c r="AU27" s="124">
        <f t="shared" si="8"/>
        <v>4</v>
      </c>
      <c r="AV27" s="124">
        <f t="shared" si="8"/>
        <v>18</v>
      </c>
      <c r="AW27" s="124">
        <f t="shared" si="8"/>
        <v>4</v>
      </c>
      <c r="AX27" s="124">
        <f t="shared" si="8"/>
        <v>18</v>
      </c>
      <c r="AY27" s="164">
        <f t="shared" si="8"/>
        <v>4</v>
      </c>
      <c r="AZ27" s="106"/>
    </row>
    <row r="28" spans="1:52">
      <c r="B28" s="165" t="s">
        <v>310</v>
      </c>
      <c r="C28" s="110">
        <v>5</v>
      </c>
      <c r="D28" s="110">
        <v>17</v>
      </c>
      <c r="E28" s="110">
        <v>5</v>
      </c>
      <c r="F28" s="110">
        <v>17</v>
      </c>
      <c r="G28" s="110">
        <v>5</v>
      </c>
      <c r="H28" s="110">
        <v>0</v>
      </c>
      <c r="I28" s="110">
        <v>18</v>
      </c>
      <c r="J28" s="110">
        <v>4</v>
      </c>
      <c r="K28" s="110">
        <v>18</v>
      </c>
      <c r="L28" s="110">
        <v>4</v>
      </c>
      <c r="M28" s="110">
        <v>18</v>
      </c>
      <c r="N28" s="110">
        <v>4</v>
      </c>
      <c r="O28" s="110">
        <v>18</v>
      </c>
      <c r="P28" s="110">
        <v>4</v>
      </c>
      <c r="Q28" s="110">
        <v>18</v>
      </c>
      <c r="R28" s="110">
        <v>4</v>
      </c>
      <c r="S28" s="110">
        <v>18</v>
      </c>
      <c r="T28" s="110">
        <v>4</v>
      </c>
      <c r="U28" s="110">
        <v>18</v>
      </c>
      <c r="V28" s="110">
        <v>4</v>
      </c>
      <c r="W28" s="110">
        <v>18</v>
      </c>
      <c r="X28" s="110">
        <v>4</v>
      </c>
      <c r="Y28" s="110">
        <v>18</v>
      </c>
      <c r="Z28" s="110">
        <v>4</v>
      </c>
      <c r="AA28" s="110">
        <v>18</v>
      </c>
      <c r="AB28" s="110">
        <v>4</v>
      </c>
      <c r="AC28" s="110">
        <v>18</v>
      </c>
      <c r="AD28" s="110">
        <v>4</v>
      </c>
      <c r="AE28" s="110">
        <v>18</v>
      </c>
      <c r="AF28" s="110">
        <v>4</v>
      </c>
      <c r="AG28" s="110">
        <v>18</v>
      </c>
      <c r="AH28" s="110">
        <v>4</v>
      </c>
      <c r="AI28" s="110">
        <v>18</v>
      </c>
      <c r="AJ28" s="110">
        <v>4</v>
      </c>
      <c r="AK28" s="110">
        <v>18</v>
      </c>
      <c r="AL28" s="110">
        <v>4</v>
      </c>
      <c r="AM28" s="110">
        <v>18</v>
      </c>
      <c r="AN28" s="110">
        <v>4</v>
      </c>
      <c r="AO28" s="110">
        <v>18</v>
      </c>
      <c r="AP28" s="110">
        <v>4</v>
      </c>
      <c r="AQ28" s="110">
        <v>0</v>
      </c>
      <c r="AR28" s="110">
        <v>18</v>
      </c>
      <c r="AS28" s="110">
        <v>4</v>
      </c>
      <c r="AT28" s="110">
        <v>18</v>
      </c>
      <c r="AU28" s="110">
        <v>4</v>
      </c>
      <c r="AV28" s="110">
        <v>18</v>
      </c>
      <c r="AW28" s="110">
        <v>4</v>
      </c>
      <c r="AX28" s="110">
        <v>18</v>
      </c>
      <c r="AY28" s="166">
        <v>4</v>
      </c>
      <c r="AZ28" s="106"/>
    </row>
    <row r="29" spans="1:52">
      <c r="B29" s="136" t="s">
        <v>311</v>
      </c>
      <c r="C29" s="125">
        <v>17</v>
      </c>
      <c r="D29" s="125">
        <f>C$28</f>
        <v>5</v>
      </c>
      <c r="E29" s="125">
        <f t="shared" ref="E29:AY29" si="9">D$28</f>
        <v>17</v>
      </c>
      <c r="F29" s="125">
        <f t="shared" si="9"/>
        <v>5</v>
      </c>
      <c r="G29" s="125">
        <f t="shared" si="9"/>
        <v>17</v>
      </c>
      <c r="H29" s="125">
        <f t="shared" si="9"/>
        <v>5</v>
      </c>
      <c r="I29" s="125">
        <f t="shared" si="9"/>
        <v>0</v>
      </c>
      <c r="J29" s="125">
        <f t="shared" si="9"/>
        <v>18</v>
      </c>
      <c r="K29" s="125">
        <f t="shared" si="9"/>
        <v>4</v>
      </c>
      <c r="L29" s="125">
        <f t="shared" si="9"/>
        <v>18</v>
      </c>
      <c r="M29" s="125">
        <f t="shared" si="9"/>
        <v>4</v>
      </c>
      <c r="N29" s="125">
        <f t="shared" si="9"/>
        <v>18</v>
      </c>
      <c r="O29" s="125">
        <f t="shared" si="9"/>
        <v>4</v>
      </c>
      <c r="P29" s="125">
        <f t="shared" si="9"/>
        <v>18</v>
      </c>
      <c r="Q29" s="125">
        <f t="shared" si="9"/>
        <v>4</v>
      </c>
      <c r="R29" s="125">
        <f t="shared" si="9"/>
        <v>18</v>
      </c>
      <c r="S29" s="125">
        <f t="shared" si="9"/>
        <v>4</v>
      </c>
      <c r="T29" s="125">
        <f t="shared" si="9"/>
        <v>18</v>
      </c>
      <c r="U29" s="125">
        <f t="shared" si="9"/>
        <v>4</v>
      </c>
      <c r="V29" s="125">
        <f t="shared" si="9"/>
        <v>18</v>
      </c>
      <c r="W29" s="125">
        <f t="shared" si="9"/>
        <v>4</v>
      </c>
      <c r="X29" s="125">
        <f t="shared" si="9"/>
        <v>18</v>
      </c>
      <c r="Y29" s="125">
        <f t="shared" si="9"/>
        <v>4</v>
      </c>
      <c r="Z29" s="125">
        <f t="shared" si="9"/>
        <v>18</v>
      </c>
      <c r="AA29" s="125">
        <f t="shared" si="9"/>
        <v>4</v>
      </c>
      <c r="AB29" s="125">
        <f t="shared" si="9"/>
        <v>18</v>
      </c>
      <c r="AC29" s="125">
        <f t="shared" si="9"/>
        <v>4</v>
      </c>
      <c r="AD29" s="125">
        <f t="shared" si="9"/>
        <v>18</v>
      </c>
      <c r="AE29" s="125">
        <f t="shared" si="9"/>
        <v>4</v>
      </c>
      <c r="AF29" s="125">
        <f t="shared" si="9"/>
        <v>18</v>
      </c>
      <c r="AG29" s="125">
        <f t="shared" si="9"/>
        <v>4</v>
      </c>
      <c r="AH29" s="125">
        <f t="shared" si="9"/>
        <v>18</v>
      </c>
      <c r="AI29" s="125">
        <f t="shared" si="9"/>
        <v>4</v>
      </c>
      <c r="AJ29" s="125">
        <f t="shared" si="9"/>
        <v>18</v>
      </c>
      <c r="AK29" s="125">
        <f t="shared" si="9"/>
        <v>4</v>
      </c>
      <c r="AL29" s="125">
        <f t="shared" si="9"/>
        <v>18</v>
      </c>
      <c r="AM29" s="125">
        <f t="shared" si="9"/>
        <v>4</v>
      </c>
      <c r="AN29" s="125">
        <f t="shared" si="9"/>
        <v>18</v>
      </c>
      <c r="AO29" s="125">
        <f t="shared" si="9"/>
        <v>4</v>
      </c>
      <c r="AP29" s="125">
        <f t="shared" si="9"/>
        <v>18</v>
      </c>
      <c r="AQ29" s="125">
        <f t="shared" si="9"/>
        <v>4</v>
      </c>
      <c r="AR29" s="125">
        <f t="shared" si="9"/>
        <v>0</v>
      </c>
      <c r="AS29" s="125">
        <f t="shared" si="9"/>
        <v>18</v>
      </c>
      <c r="AT29" s="125">
        <f t="shared" si="9"/>
        <v>4</v>
      </c>
      <c r="AU29" s="125">
        <f t="shared" si="9"/>
        <v>18</v>
      </c>
      <c r="AV29" s="125">
        <f t="shared" si="9"/>
        <v>4</v>
      </c>
      <c r="AW29" s="125">
        <f t="shared" si="9"/>
        <v>18</v>
      </c>
      <c r="AX29" s="125">
        <f t="shared" si="9"/>
        <v>4</v>
      </c>
      <c r="AY29" s="167">
        <f t="shared" si="9"/>
        <v>18</v>
      </c>
      <c r="AZ29" s="168"/>
    </row>
    <row r="30" spans="1:52">
      <c r="A30" s="169" t="s">
        <v>312</v>
      </c>
      <c r="B30" s="144">
        <v>10</v>
      </c>
      <c r="C30" s="117" t="s">
        <v>293</v>
      </c>
      <c r="D30" s="117">
        <f>D$27*$B$30</f>
        <v>170</v>
      </c>
      <c r="E30" s="117">
        <f t="shared" ref="E30:AY30" si="10">E$27*$B$30</f>
        <v>50</v>
      </c>
      <c r="F30" s="117">
        <f t="shared" si="10"/>
        <v>170</v>
      </c>
      <c r="G30" s="117">
        <f t="shared" si="10"/>
        <v>50</v>
      </c>
      <c r="H30" s="117">
        <f t="shared" si="10"/>
        <v>170</v>
      </c>
      <c r="I30" s="117">
        <f t="shared" si="10"/>
        <v>220</v>
      </c>
      <c r="J30" s="117">
        <f t="shared" si="10"/>
        <v>40</v>
      </c>
      <c r="K30" s="117">
        <f t="shared" si="10"/>
        <v>180</v>
      </c>
      <c r="L30" s="117">
        <f t="shared" si="10"/>
        <v>40</v>
      </c>
      <c r="M30" s="117">
        <f t="shared" si="10"/>
        <v>180</v>
      </c>
      <c r="N30" s="117">
        <f t="shared" si="10"/>
        <v>40</v>
      </c>
      <c r="O30" s="117">
        <f t="shared" si="10"/>
        <v>180</v>
      </c>
      <c r="P30" s="117">
        <f t="shared" si="10"/>
        <v>40</v>
      </c>
      <c r="Q30" s="117">
        <f t="shared" si="10"/>
        <v>180</v>
      </c>
      <c r="R30" s="117">
        <f>R$27*$B$30</f>
        <v>40</v>
      </c>
      <c r="S30" s="117">
        <f t="shared" si="10"/>
        <v>180</v>
      </c>
      <c r="T30" s="117">
        <f t="shared" si="10"/>
        <v>40</v>
      </c>
      <c r="U30" s="117">
        <f t="shared" si="10"/>
        <v>180</v>
      </c>
      <c r="V30" s="117">
        <f t="shared" si="10"/>
        <v>40</v>
      </c>
      <c r="W30" s="117">
        <f t="shared" si="10"/>
        <v>180</v>
      </c>
      <c r="X30" s="117">
        <f t="shared" si="10"/>
        <v>40</v>
      </c>
      <c r="Y30" s="117">
        <f t="shared" si="10"/>
        <v>180</v>
      </c>
      <c r="Z30" s="117">
        <f t="shared" si="10"/>
        <v>40</v>
      </c>
      <c r="AA30" s="117">
        <f t="shared" si="10"/>
        <v>180</v>
      </c>
      <c r="AB30" s="117">
        <f t="shared" si="10"/>
        <v>40</v>
      </c>
      <c r="AC30" s="117">
        <f t="shared" si="10"/>
        <v>180</v>
      </c>
      <c r="AD30" s="117">
        <f t="shared" si="10"/>
        <v>40</v>
      </c>
      <c r="AE30" s="117">
        <f>AE$27*$B$30</f>
        <v>180</v>
      </c>
      <c r="AF30" s="117">
        <f t="shared" si="10"/>
        <v>40</v>
      </c>
      <c r="AG30" s="117">
        <f t="shared" si="10"/>
        <v>180</v>
      </c>
      <c r="AH30" s="117">
        <f t="shared" si="10"/>
        <v>40</v>
      </c>
      <c r="AI30" s="117">
        <f t="shared" si="10"/>
        <v>180</v>
      </c>
      <c r="AJ30" s="117">
        <f t="shared" si="10"/>
        <v>40</v>
      </c>
      <c r="AK30" s="117">
        <f t="shared" si="10"/>
        <v>180</v>
      </c>
      <c r="AL30" s="117">
        <f t="shared" si="10"/>
        <v>40</v>
      </c>
      <c r="AM30" s="117">
        <f t="shared" si="10"/>
        <v>180</v>
      </c>
      <c r="AN30" s="117">
        <f t="shared" si="10"/>
        <v>40</v>
      </c>
      <c r="AO30" s="117">
        <f t="shared" si="10"/>
        <v>180</v>
      </c>
      <c r="AP30" s="117">
        <f t="shared" si="10"/>
        <v>40</v>
      </c>
      <c r="AQ30" s="117">
        <f t="shared" si="10"/>
        <v>180</v>
      </c>
      <c r="AR30" s="117">
        <f t="shared" si="10"/>
        <v>220</v>
      </c>
      <c r="AS30" s="117">
        <f t="shared" si="10"/>
        <v>40</v>
      </c>
      <c r="AT30" s="117">
        <f t="shared" si="10"/>
        <v>180</v>
      </c>
      <c r="AU30" s="117">
        <f t="shared" si="10"/>
        <v>40</v>
      </c>
      <c r="AV30" s="117">
        <f t="shared" si="10"/>
        <v>180</v>
      </c>
      <c r="AW30" s="117">
        <f t="shared" si="10"/>
        <v>40</v>
      </c>
      <c r="AX30" s="117">
        <f t="shared" si="10"/>
        <v>180</v>
      </c>
      <c r="AY30" s="117">
        <f t="shared" si="10"/>
        <v>40</v>
      </c>
      <c r="AZ30" s="141">
        <f t="shared" si="5"/>
        <v>5490</v>
      </c>
    </row>
    <row r="32" spans="1:52">
      <c r="A32" s="102" t="s">
        <v>300</v>
      </c>
    </row>
    <row r="33" spans="1:52">
      <c r="A33" s="135" t="s">
        <v>22</v>
      </c>
      <c r="B33" s="135" t="s">
        <v>341</v>
      </c>
      <c r="C33" s="124"/>
      <c r="D33" s="124">
        <f>D$21*shipping_manufacturing!$F$27/100</f>
        <v>0</v>
      </c>
      <c r="E33" s="124">
        <f>E$21*shipping_manufacturing!$F$27/100</f>
        <v>0</v>
      </c>
      <c r="F33" s="124">
        <f>F$21*shipping_manufacturing!$F$27/100</f>
        <v>0</v>
      </c>
      <c r="G33" s="124">
        <f>G$21*shipping_manufacturing!$F$27/100</f>
        <v>0</v>
      </c>
      <c r="H33" s="124">
        <f>H$21*shipping_manufacturing!$F$27/100</f>
        <v>0</v>
      </c>
      <c r="I33" s="124">
        <f>I$21*shipping_manufacturing!$F$27/100</f>
        <v>0</v>
      </c>
      <c r="J33" s="124">
        <f>J$21*shipping_manufacturing!$F$27/100</f>
        <v>0</v>
      </c>
      <c r="K33" s="124">
        <f>K$21*shipping_manufacturing!$F$27/100</f>
        <v>0</v>
      </c>
      <c r="L33" s="124">
        <f>L$21*shipping_manufacturing!$F$27/100</f>
        <v>0</v>
      </c>
      <c r="M33" s="124">
        <f>M$21*shipping_manufacturing!$F$27/100</f>
        <v>0</v>
      </c>
      <c r="N33" s="124">
        <f>N$21*shipping_manufacturing!$F$27/100</f>
        <v>0</v>
      </c>
      <c r="O33" s="124">
        <f>O$21*shipping_manufacturing!$F$27/100</f>
        <v>0</v>
      </c>
      <c r="P33" s="124">
        <f>P$21*shipping_manufacturing!$F$27/100</f>
        <v>0</v>
      </c>
      <c r="Q33" s="124">
        <f>Q$21*shipping_manufacturing!$F$27/100</f>
        <v>0</v>
      </c>
      <c r="R33" s="124">
        <f>R$21*shipping_manufacturing!$F$27/100</f>
        <v>0</v>
      </c>
      <c r="S33" s="124">
        <f>S$21*shipping_manufacturing!$F$27/100</f>
        <v>0</v>
      </c>
      <c r="T33" s="124">
        <f>T$21*shipping_manufacturing!$F$27/100</f>
        <v>0</v>
      </c>
      <c r="U33" s="124">
        <f>U$21*shipping_manufacturing!$F$27/100</f>
        <v>0</v>
      </c>
      <c r="V33" s="124">
        <f>V$21*shipping_manufacturing!$F$27/100</f>
        <v>0</v>
      </c>
      <c r="W33" s="124">
        <f>W$21*shipping_manufacturing!$F$27/100</f>
        <v>0</v>
      </c>
      <c r="X33" s="124">
        <f>X$21*shipping_manufacturing!$F$27/100</f>
        <v>0</v>
      </c>
      <c r="Y33" s="124">
        <f>Y$21*shipping_manufacturing!$F$27/100</f>
        <v>0</v>
      </c>
      <c r="Z33" s="124">
        <f>Z$21*shipping_manufacturing!$F$27/100</f>
        <v>0</v>
      </c>
      <c r="AA33" s="124">
        <f>AA$21*shipping_manufacturing!$F$27/100</f>
        <v>0</v>
      </c>
      <c r="AB33" s="124">
        <f>AB$21*shipping_manufacturing!$F$27/100</f>
        <v>0</v>
      </c>
      <c r="AC33" s="124">
        <f>AC$21*shipping_manufacturing!$F$27/100</f>
        <v>0</v>
      </c>
      <c r="AD33" s="124">
        <f>AD$21*shipping_manufacturing!$F$27/100</f>
        <v>0</v>
      </c>
      <c r="AE33" s="124">
        <f>AE$21*shipping_manufacturing!$F$27/100</f>
        <v>0</v>
      </c>
      <c r="AF33" s="124">
        <f>AF$21*shipping_manufacturing!$F$27/100</f>
        <v>0</v>
      </c>
      <c r="AG33" s="124">
        <f>AG$21*shipping_manufacturing!$F$27/100</f>
        <v>0</v>
      </c>
      <c r="AH33" s="124">
        <f>AH$21*shipping_manufacturing!$F$27/100</f>
        <v>0</v>
      </c>
      <c r="AI33" s="124">
        <f>AI$21*shipping_manufacturing!$F$27/100</f>
        <v>0</v>
      </c>
      <c r="AJ33" s="124">
        <f>AJ$21*shipping_manufacturing!$F$27/100</f>
        <v>0</v>
      </c>
      <c r="AK33" s="124">
        <f>AK$21*shipping_manufacturing!$F$27/100</f>
        <v>0</v>
      </c>
      <c r="AL33" s="124">
        <f>AL$21*shipping_manufacturing!$F$27/100</f>
        <v>0</v>
      </c>
      <c r="AM33" s="124">
        <f>AM$21*shipping_manufacturing!$F$27/100</f>
        <v>0</v>
      </c>
      <c r="AN33" s="124">
        <f>AN$21*shipping_manufacturing!$F$27/100</f>
        <v>0</v>
      </c>
      <c r="AO33" s="124">
        <f>AO$21*shipping_manufacturing!$F$27/100</f>
        <v>0</v>
      </c>
      <c r="AP33" s="124">
        <f>AP$21*shipping_manufacturing!$F$27/100</f>
        <v>0</v>
      </c>
      <c r="AQ33" s="124">
        <f>AQ$21*shipping_manufacturing!$F$27/100</f>
        <v>0</v>
      </c>
      <c r="AR33" s="124">
        <f>AR$21*shipping_manufacturing!$F$27/100</f>
        <v>0</v>
      </c>
      <c r="AS33" s="124">
        <f>AS$21*shipping_manufacturing!$F$27/100</f>
        <v>0</v>
      </c>
      <c r="AT33" s="124">
        <f>AT$21*shipping_manufacturing!$F$27/100</f>
        <v>0</v>
      </c>
      <c r="AU33" s="124">
        <f>AU$21*shipping_manufacturing!$F$27/100</f>
        <v>0</v>
      </c>
      <c r="AV33" s="124">
        <f>AV$21*shipping_manufacturing!$F$27/100</f>
        <v>0</v>
      </c>
      <c r="AW33" s="124">
        <f>AW$21*shipping_manufacturing!$F$27/100</f>
        <v>0</v>
      </c>
      <c r="AX33" s="124">
        <f>AX$21*shipping_manufacturing!$F$27/100</f>
        <v>0</v>
      </c>
      <c r="AY33" s="124">
        <f>AY$21*shipping_manufacturing!$F$27/100</f>
        <v>0</v>
      </c>
    </row>
    <row r="34" spans="1:52">
      <c r="A34" s="113" t="s">
        <v>340</v>
      </c>
      <c r="B34" s="165" t="s">
        <v>342</v>
      </c>
      <c r="C34" s="110"/>
      <c r="D34" s="110">
        <f>D$22*shipping_manufacturing!$G$27/100</f>
        <v>150.00000000000003</v>
      </c>
      <c r="E34" s="110">
        <f>E$22*shipping_manufacturing!$G$27/100</f>
        <v>150.00000000000003</v>
      </c>
      <c r="F34" s="110">
        <f>F$22*shipping_manufacturing!$G$27/100</f>
        <v>150.00000000000003</v>
      </c>
      <c r="G34" s="110">
        <f>G$22*shipping_manufacturing!$G$27/100</f>
        <v>150.00000000000003</v>
      </c>
      <c r="H34" s="110">
        <f>H$22*shipping_manufacturing!$G$27/100</f>
        <v>0</v>
      </c>
      <c r="I34" s="110">
        <f>I$22*shipping_manufacturing!$G$27/100</f>
        <v>150.00000000000003</v>
      </c>
      <c r="J34" s="110">
        <f>J$22*shipping_manufacturing!$G$27/100</f>
        <v>150.00000000000003</v>
      </c>
      <c r="K34" s="110">
        <f>K$22*shipping_manufacturing!$G$27/100</f>
        <v>150.00000000000003</v>
      </c>
      <c r="L34" s="110">
        <f>L$22*shipping_manufacturing!$G$27/100</f>
        <v>150.00000000000003</v>
      </c>
      <c r="M34" s="110">
        <f>M$22*shipping_manufacturing!$G$27/100</f>
        <v>150.00000000000003</v>
      </c>
      <c r="N34" s="110">
        <f>N$22*shipping_manufacturing!$G$27/100</f>
        <v>150.00000000000003</v>
      </c>
      <c r="O34" s="110">
        <f>O$22*shipping_manufacturing!$G$27/100</f>
        <v>150.00000000000003</v>
      </c>
      <c r="P34" s="110">
        <f>P$22*shipping_manufacturing!$G$27/100</f>
        <v>150.00000000000003</v>
      </c>
      <c r="Q34" s="110">
        <f>Q$22*shipping_manufacturing!$G$27/100</f>
        <v>150.00000000000003</v>
      </c>
      <c r="R34" s="110">
        <f>R$22*shipping_manufacturing!$G$27/100</f>
        <v>150.00000000000003</v>
      </c>
      <c r="S34" s="110">
        <f>S$22*shipping_manufacturing!$G$27/100</f>
        <v>150.00000000000003</v>
      </c>
      <c r="T34" s="110">
        <f>T$22*shipping_manufacturing!$G$27/100</f>
        <v>150.00000000000003</v>
      </c>
      <c r="U34" s="110">
        <f>U$22*shipping_manufacturing!$G$27/100</f>
        <v>150.00000000000003</v>
      </c>
      <c r="V34" s="110">
        <f>V$22*shipping_manufacturing!$G$27/100</f>
        <v>150.00000000000003</v>
      </c>
      <c r="W34" s="110">
        <f>W$22*shipping_manufacturing!$G$27/100</f>
        <v>150.00000000000003</v>
      </c>
      <c r="X34" s="110">
        <f>X$22*shipping_manufacturing!$G$27/100</f>
        <v>150.00000000000003</v>
      </c>
      <c r="Y34" s="110">
        <f>Y$22*shipping_manufacturing!$G$27/100</f>
        <v>150.00000000000003</v>
      </c>
      <c r="Z34" s="110">
        <f>Z$22*shipping_manufacturing!$G$27/100</f>
        <v>150.00000000000003</v>
      </c>
      <c r="AA34" s="110">
        <f>AA$22*shipping_manufacturing!$G$27/100</f>
        <v>150.00000000000003</v>
      </c>
      <c r="AB34" s="110">
        <f>AB$22*shipping_manufacturing!$G$27/100</f>
        <v>150.00000000000003</v>
      </c>
      <c r="AC34" s="110">
        <f>AC$22*shipping_manufacturing!$G$27/100</f>
        <v>150.00000000000003</v>
      </c>
      <c r="AD34" s="110">
        <f>AD$22*shipping_manufacturing!$G$27/100</f>
        <v>150.00000000000003</v>
      </c>
      <c r="AE34" s="110">
        <f>AE$22*shipping_manufacturing!$G$27/100</f>
        <v>150.00000000000003</v>
      </c>
      <c r="AF34" s="110">
        <f>AF$22*shipping_manufacturing!$G$27/100</f>
        <v>150.00000000000003</v>
      </c>
      <c r="AG34" s="110">
        <f>AG$22*shipping_manufacturing!$G$27/100</f>
        <v>150.00000000000003</v>
      </c>
      <c r="AH34" s="110">
        <f>AH$22*shipping_manufacturing!$G$27/100</f>
        <v>150.00000000000003</v>
      </c>
      <c r="AI34" s="110">
        <f>AI$22*shipping_manufacturing!$G$27/100</f>
        <v>150.00000000000003</v>
      </c>
      <c r="AJ34" s="110">
        <f>AJ$22*shipping_manufacturing!$G$27/100</f>
        <v>150.00000000000003</v>
      </c>
      <c r="AK34" s="110">
        <f>AK$22*shipping_manufacturing!$G$27/100</f>
        <v>150.00000000000003</v>
      </c>
      <c r="AL34" s="110">
        <f>AL$22*shipping_manufacturing!$G$27/100</f>
        <v>150.00000000000003</v>
      </c>
      <c r="AM34" s="110">
        <f>AM$22*shipping_manufacturing!$G$27/100</f>
        <v>150.00000000000003</v>
      </c>
      <c r="AN34" s="110">
        <f>AN$22*shipping_manufacturing!$G$27/100</f>
        <v>150.00000000000003</v>
      </c>
      <c r="AO34" s="110">
        <f>AO$22*shipping_manufacturing!$G$27/100</f>
        <v>150.00000000000003</v>
      </c>
      <c r="AP34" s="110">
        <f>AP$22*shipping_manufacturing!$G$27/100</f>
        <v>150.00000000000003</v>
      </c>
      <c r="AQ34" s="110">
        <f>AQ$22*shipping_manufacturing!$G$27/100</f>
        <v>0</v>
      </c>
      <c r="AR34" s="110">
        <f>AR$22*shipping_manufacturing!$G$27/100</f>
        <v>150.00000000000003</v>
      </c>
      <c r="AS34" s="110">
        <f>AS$22*shipping_manufacturing!$G$27/100</f>
        <v>150.00000000000003</v>
      </c>
      <c r="AT34" s="110">
        <f>AT$22*shipping_manufacturing!$G$27/100</f>
        <v>150.00000000000003</v>
      </c>
      <c r="AU34" s="110">
        <f>AU$22*shipping_manufacturing!$G$27/100</f>
        <v>150.00000000000003</v>
      </c>
      <c r="AV34" s="110">
        <f>AV$22*shipping_manufacturing!$G$27/100</f>
        <v>150.00000000000003</v>
      </c>
      <c r="AW34" s="110">
        <f>AW$22*shipping_manufacturing!$G$27/100</f>
        <v>150.00000000000003</v>
      </c>
      <c r="AX34" s="110">
        <f>AX$22*shipping_manufacturing!$G$27/100</f>
        <v>150.00000000000003</v>
      </c>
      <c r="AY34" s="110">
        <f>AY$22*shipping_manufacturing!$G$27/100</f>
        <v>150.00000000000003</v>
      </c>
    </row>
    <row r="35" spans="1:52">
      <c r="A35" s="110">
        <v>1225</v>
      </c>
      <c r="B35" s="165" t="s">
        <v>343</v>
      </c>
      <c r="C35" s="110"/>
      <c r="D35" s="110">
        <f>SUM(D33:D34)</f>
        <v>150.00000000000003</v>
      </c>
      <c r="E35" s="110">
        <f t="shared" ref="E35:AY35" si="11">SUM(E33:E34)</f>
        <v>150.00000000000003</v>
      </c>
      <c r="F35" s="110">
        <f t="shared" si="11"/>
        <v>150.00000000000003</v>
      </c>
      <c r="G35" s="110">
        <f t="shared" si="11"/>
        <v>150.00000000000003</v>
      </c>
      <c r="H35" s="110">
        <f t="shared" si="11"/>
        <v>0</v>
      </c>
      <c r="I35" s="110">
        <f t="shared" si="11"/>
        <v>150.00000000000003</v>
      </c>
      <c r="J35" s="110">
        <f t="shared" si="11"/>
        <v>150.00000000000003</v>
      </c>
      <c r="K35" s="110">
        <f t="shared" si="11"/>
        <v>150.00000000000003</v>
      </c>
      <c r="L35" s="110">
        <f t="shared" si="11"/>
        <v>150.00000000000003</v>
      </c>
      <c r="M35" s="110">
        <f t="shared" si="11"/>
        <v>150.00000000000003</v>
      </c>
      <c r="N35" s="110">
        <f t="shared" si="11"/>
        <v>150.00000000000003</v>
      </c>
      <c r="O35" s="110">
        <f t="shared" si="11"/>
        <v>150.00000000000003</v>
      </c>
      <c r="P35" s="110">
        <f t="shared" si="11"/>
        <v>150.00000000000003</v>
      </c>
      <c r="Q35" s="110">
        <f t="shared" si="11"/>
        <v>150.00000000000003</v>
      </c>
      <c r="R35" s="110">
        <f t="shared" si="11"/>
        <v>150.00000000000003</v>
      </c>
      <c r="S35" s="110">
        <f t="shared" si="11"/>
        <v>150.00000000000003</v>
      </c>
      <c r="T35" s="110">
        <f t="shared" si="11"/>
        <v>150.00000000000003</v>
      </c>
      <c r="U35" s="110">
        <f t="shared" si="11"/>
        <v>150.00000000000003</v>
      </c>
      <c r="V35" s="110">
        <f t="shared" si="11"/>
        <v>150.00000000000003</v>
      </c>
      <c r="W35" s="110">
        <f t="shared" si="11"/>
        <v>150.00000000000003</v>
      </c>
      <c r="X35" s="110">
        <f t="shared" si="11"/>
        <v>150.00000000000003</v>
      </c>
      <c r="Y35" s="110">
        <f t="shared" si="11"/>
        <v>150.00000000000003</v>
      </c>
      <c r="Z35" s="110">
        <f t="shared" si="11"/>
        <v>150.00000000000003</v>
      </c>
      <c r="AA35" s="110">
        <f t="shared" si="11"/>
        <v>150.00000000000003</v>
      </c>
      <c r="AB35" s="110">
        <f t="shared" si="11"/>
        <v>150.00000000000003</v>
      </c>
      <c r="AC35" s="110">
        <f t="shared" si="11"/>
        <v>150.00000000000003</v>
      </c>
      <c r="AD35" s="110">
        <f t="shared" si="11"/>
        <v>150.00000000000003</v>
      </c>
      <c r="AE35" s="110">
        <f t="shared" si="11"/>
        <v>150.00000000000003</v>
      </c>
      <c r="AF35" s="110">
        <f t="shared" si="11"/>
        <v>150.00000000000003</v>
      </c>
      <c r="AG35" s="110">
        <f t="shared" si="11"/>
        <v>150.00000000000003</v>
      </c>
      <c r="AH35" s="110">
        <f t="shared" si="11"/>
        <v>150.00000000000003</v>
      </c>
      <c r="AI35" s="110">
        <f t="shared" si="11"/>
        <v>150.00000000000003</v>
      </c>
      <c r="AJ35" s="110">
        <f t="shared" si="11"/>
        <v>150.00000000000003</v>
      </c>
      <c r="AK35" s="110">
        <f t="shared" si="11"/>
        <v>150.00000000000003</v>
      </c>
      <c r="AL35" s="110">
        <f t="shared" si="11"/>
        <v>150.00000000000003</v>
      </c>
      <c r="AM35" s="110">
        <f t="shared" si="11"/>
        <v>150.00000000000003</v>
      </c>
      <c r="AN35" s="110">
        <f t="shared" si="11"/>
        <v>150.00000000000003</v>
      </c>
      <c r="AO35" s="110">
        <f t="shared" si="11"/>
        <v>150.00000000000003</v>
      </c>
      <c r="AP35" s="110">
        <f t="shared" si="11"/>
        <v>150.00000000000003</v>
      </c>
      <c r="AQ35" s="110">
        <f t="shared" si="11"/>
        <v>0</v>
      </c>
      <c r="AR35" s="110">
        <f t="shared" si="11"/>
        <v>150.00000000000003</v>
      </c>
      <c r="AS35" s="110">
        <f t="shared" si="11"/>
        <v>150.00000000000003</v>
      </c>
      <c r="AT35" s="110">
        <f t="shared" si="11"/>
        <v>150.00000000000003</v>
      </c>
      <c r="AU35" s="110">
        <f t="shared" si="11"/>
        <v>150.00000000000003</v>
      </c>
      <c r="AV35" s="110">
        <f t="shared" si="11"/>
        <v>150.00000000000003</v>
      </c>
      <c r="AW35" s="110">
        <f t="shared" si="11"/>
        <v>150.00000000000003</v>
      </c>
      <c r="AX35" s="110">
        <f t="shared" si="11"/>
        <v>150.00000000000003</v>
      </c>
      <c r="AY35" s="110">
        <f t="shared" si="11"/>
        <v>150.00000000000003</v>
      </c>
    </row>
    <row r="36" spans="1:52">
      <c r="A36" s="110"/>
      <c r="B36" s="165" t="s">
        <v>344</v>
      </c>
      <c r="C36" s="110"/>
      <c r="D36" s="110">
        <v>0</v>
      </c>
      <c r="E36" s="110"/>
      <c r="F36" s="110">
        <v>0</v>
      </c>
      <c r="G36" s="110"/>
      <c r="H36" s="110"/>
      <c r="I36" s="110">
        <v>0</v>
      </c>
      <c r="J36" s="110"/>
      <c r="K36" s="110">
        <v>0</v>
      </c>
      <c r="L36" s="110"/>
      <c r="M36" s="110">
        <v>0</v>
      </c>
      <c r="N36" s="110"/>
      <c r="O36" s="110">
        <v>0</v>
      </c>
      <c r="P36" s="110"/>
      <c r="Q36" s="110">
        <v>0</v>
      </c>
      <c r="R36" s="110"/>
      <c r="S36" s="110">
        <v>0</v>
      </c>
      <c r="T36" s="110"/>
      <c r="U36" s="110">
        <v>0</v>
      </c>
      <c r="V36" s="110"/>
      <c r="W36" s="110">
        <v>0</v>
      </c>
      <c r="X36" s="110"/>
      <c r="Y36" s="110">
        <v>0</v>
      </c>
      <c r="Z36" s="110"/>
      <c r="AA36" s="110">
        <v>0</v>
      </c>
      <c r="AB36" s="110"/>
      <c r="AC36" s="110">
        <v>0</v>
      </c>
      <c r="AD36" s="110"/>
      <c r="AE36" s="110">
        <v>0</v>
      </c>
      <c r="AF36" s="110"/>
      <c r="AG36" s="110">
        <v>0</v>
      </c>
      <c r="AH36" s="110"/>
      <c r="AI36" s="110">
        <v>0</v>
      </c>
      <c r="AJ36" s="110"/>
      <c r="AK36" s="110">
        <v>0</v>
      </c>
      <c r="AL36" s="110"/>
      <c r="AM36" s="110">
        <v>0</v>
      </c>
      <c r="AN36" s="110"/>
      <c r="AO36" s="110">
        <v>0</v>
      </c>
      <c r="AP36" s="110"/>
      <c r="AQ36" s="110"/>
      <c r="AR36" s="110">
        <v>0</v>
      </c>
      <c r="AS36" s="110"/>
      <c r="AT36" s="110">
        <v>0</v>
      </c>
      <c r="AU36" s="110"/>
      <c r="AV36" s="110">
        <v>0</v>
      </c>
      <c r="AW36" s="110"/>
      <c r="AX36" s="110">
        <v>0</v>
      </c>
      <c r="AY36" s="110"/>
    </row>
    <row r="37" spans="1:52">
      <c r="A37" s="110"/>
      <c r="B37" s="165" t="s">
        <v>345</v>
      </c>
      <c r="C37" s="110"/>
      <c r="D37" s="110">
        <v>150</v>
      </c>
      <c r="E37" s="110"/>
      <c r="F37" s="110">
        <v>150</v>
      </c>
      <c r="G37" s="110"/>
      <c r="H37" s="110"/>
      <c r="I37" s="110">
        <v>150.00000000000003</v>
      </c>
      <c r="J37" s="110"/>
      <c r="K37" s="110">
        <v>150.00000000000003</v>
      </c>
      <c r="L37" s="110"/>
      <c r="M37" s="110">
        <v>150.00000000000003</v>
      </c>
      <c r="N37" s="110"/>
      <c r="O37" s="110">
        <v>150.00000000000003</v>
      </c>
      <c r="P37" s="110"/>
      <c r="Q37" s="110">
        <v>150.00000000000003</v>
      </c>
      <c r="R37" s="110"/>
      <c r="S37" s="110">
        <v>150.00000000000003</v>
      </c>
      <c r="T37" s="110"/>
      <c r="U37" s="110">
        <v>150.00000000000003</v>
      </c>
      <c r="V37" s="110"/>
      <c r="W37" s="110">
        <v>150.00000000000003</v>
      </c>
      <c r="X37" s="110"/>
      <c r="Y37" s="110">
        <v>150.00000000000003</v>
      </c>
      <c r="Z37" s="110"/>
      <c r="AA37" s="110">
        <v>150.00000000000003</v>
      </c>
      <c r="AB37" s="110"/>
      <c r="AC37" s="110">
        <v>150.00000000000003</v>
      </c>
      <c r="AD37" s="110"/>
      <c r="AE37" s="110">
        <v>150.00000000000003</v>
      </c>
      <c r="AF37" s="110"/>
      <c r="AG37" s="110">
        <v>150.00000000000003</v>
      </c>
      <c r="AH37" s="110"/>
      <c r="AI37" s="110">
        <v>150.00000000000003</v>
      </c>
      <c r="AJ37" s="110"/>
      <c r="AK37" s="110">
        <v>150.00000000000003</v>
      </c>
      <c r="AL37" s="110"/>
      <c r="AM37" s="110">
        <v>150.00000000000003</v>
      </c>
      <c r="AN37" s="110"/>
      <c r="AO37" s="110">
        <v>150.00000000000003</v>
      </c>
      <c r="AP37" s="110"/>
      <c r="AQ37" s="110"/>
      <c r="AR37" s="110">
        <v>150.00000000000003</v>
      </c>
      <c r="AS37" s="110"/>
      <c r="AT37" s="110">
        <v>150.00000000000003</v>
      </c>
      <c r="AU37" s="110"/>
      <c r="AV37" s="110">
        <v>150.00000000000003</v>
      </c>
      <c r="AW37" s="110"/>
      <c r="AX37" s="110">
        <v>150.00000000000003</v>
      </c>
      <c r="AY37" s="110"/>
    </row>
    <row r="38" spans="1:52">
      <c r="A38" s="110"/>
      <c r="B38" s="165" t="s">
        <v>346</v>
      </c>
      <c r="C38" s="110"/>
      <c r="D38" s="110">
        <v>5</v>
      </c>
      <c r="E38" s="110"/>
      <c r="F38" s="110">
        <v>5</v>
      </c>
      <c r="G38" s="110"/>
      <c r="H38" s="110"/>
      <c r="I38" s="110">
        <v>6</v>
      </c>
      <c r="J38" s="110"/>
      <c r="K38" s="110">
        <v>6</v>
      </c>
      <c r="L38" s="110"/>
      <c r="M38" s="110">
        <v>6</v>
      </c>
      <c r="N38" s="110"/>
      <c r="O38" s="110">
        <v>6</v>
      </c>
      <c r="P38" s="110"/>
      <c r="Q38" s="110">
        <v>6</v>
      </c>
      <c r="R38" s="110"/>
      <c r="S38" s="110">
        <v>6</v>
      </c>
      <c r="T38" s="110"/>
      <c r="U38" s="110">
        <v>6</v>
      </c>
      <c r="V38" s="110"/>
      <c r="W38" s="110">
        <v>6</v>
      </c>
      <c r="X38" s="110"/>
      <c r="Y38" s="110">
        <v>6</v>
      </c>
      <c r="Z38" s="110"/>
      <c r="AA38" s="110">
        <v>6</v>
      </c>
      <c r="AB38" s="110"/>
      <c r="AC38" s="110">
        <v>6</v>
      </c>
      <c r="AD38" s="110"/>
      <c r="AE38" s="110">
        <v>6</v>
      </c>
      <c r="AF38" s="110"/>
      <c r="AG38" s="110">
        <v>6</v>
      </c>
      <c r="AH38" s="110"/>
      <c r="AI38" s="110">
        <v>6</v>
      </c>
      <c r="AJ38" s="110"/>
      <c r="AK38" s="110">
        <v>6</v>
      </c>
      <c r="AL38" s="110"/>
      <c r="AM38" s="110">
        <v>6</v>
      </c>
      <c r="AN38" s="110"/>
      <c r="AO38" s="110">
        <v>6</v>
      </c>
      <c r="AP38" s="110"/>
      <c r="AQ38" s="110"/>
      <c r="AR38" s="110">
        <v>6</v>
      </c>
      <c r="AS38" s="110"/>
      <c r="AT38" s="110">
        <v>6</v>
      </c>
      <c r="AU38" s="110"/>
      <c r="AV38" s="110">
        <v>6</v>
      </c>
      <c r="AW38" s="110"/>
      <c r="AX38" s="110">
        <v>6</v>
      </c>
      <c r="AY38" s="110"/>
    </row>
    <row r="39" spans="1:52">
      <c r="A39" s="110"/>
      <c r="B39" s="165" t="s">
        <v>347</v>
      </c>
      <c r="C39" s="110"/>
      <c r="D39" s="110">
        <f>D33-D36</f>
        <v>0</v>
      </c>
      <c r="E39" s="110">
        <f t="shared" ref="E39:AY39" si="12">E33-E36</f>
        <v>0</v>
      </c>
      <c r="F39" s="110">
        <f t="shared" si="12"/>
        <v>0</v>
      </c>
      <c r="G39" s="110">
        <f t="shared" si="12"/>
        <v>0</v>
      </c>
      <c r="H39" s="110">
        <f t="shared" si="12"/>
        <v>0</v>
      </c>
      <c r="I39" s="110">
        <f t="shared" si="12"/>
        <v>0</v>
      </c>
      <c r="J39" s="110">
        <f t="shared" si="12"/>
        <v>0</v>
      </c>
      <c r="K39" s="110">
        <f t="shared" si="12"/>
        <v>0</v>
      </c>
      <c r="L39" s="110">
        <f t="shared" si="12"/>
        <v>0</v>
      </c>
      <c r="M39" s="110">
        <f t="shared" si="12"/>
        <v>0</v>
      </c>
      <c r="N39" s="110">
        <f t="shared" si="12"/>
        <v>0</v>
      </c>
      <c r="O39" s="110">
        <f t="shared" si="12"/>
        <v>0</v>
      </c>
      <c r="P39" s="110">
        <f t="shared" si="12"/>
        <v>0</v>
      </c>
      <c r="Q39" s="110">
        <f t="shared" si="12"/>
        <v>0</v>
      </c>
      <c r="R39" s="110">
        <f t="shared" si="12"/>
        <v>0</v>
      </c>
      <c r="S39" s="110">
        <f t="shared" si="12"/>
        <v>0</v>
      </c>
      <c r="T39" s="110">
        <f t="shared" si="12"/>
        <v>0</v>
      </c>
      <c r="U39" s="110">
        <f t="shared" si="12"/>
        <v>0</v>
      </c>
      <c r="V39" s="110">
        <f t="shared" si="12"/>
        <v>0</v>
      </c>
      <c r="W39" s="110">
        <f t="shared" si="12"/>
        <v>0</v>
      </c>
      <c r="X39" s="110">
        <f t="shared" si="12"/>
        <v>0</v>
      </c>
      <c r="Y39" s="110">
        <f t="shared" si="12"/>
        <v>0</v>
      </c>
      <c r="Z39" s="110">
        <f t="shared" si="12"/>
        <v>0</v>
      </c>
      <c r="AA39" s="110">
        <f t="shared" si="12"/>
        <v>0</v>
      </c>
      <c r="AB39" s="110">
        <f t="shared" si="12"/>
        <v>0</v>
      </c>
      <c r="AC39" s="110">
        <f t="shared" si="12"/>
        <v>0</v>
      </c>
      <c r="AD39" s="110">
        <f t="shared" si="12"/>
        <v>0</v>
      </c>
      <c r="AE39" s="110">
        <f t="shared" si="12"/>
        <v>0</v>
      </c>
      <c r="AF39" s="110">
        <f t="shared" si="12"/>
        <v>0</v>
      </c>
      <c r="AG39" s="110">
        <f t="shared" si="12"/>
        <v>0</v>
      </c>
      <c r="AH39" s="110">
        <f t="shared" si="12"/>
        <v>0</v>
      </c>
      <c r="AI39" s="110">
        <f t="shared" si="12"/>
        <v>0</v>
      </c>
      <c r="AJ39" s="110">
        <f t="shared" si="12"/>
        <v>0</v>
      </c>
      <c r="AK39" s="110">
        <f t="shared" si="12"/>
        <v>0</v>
      </c>
      <c r="AL39" s="110">
        <f t="shared" si="12"/>
        <v>0</v>
      </c>
      <c r="AM39" s="110">
        <f t="shared" si="12"/>
        <v>0</v>
      </c>
      <c r="AN39" s="110">
        <f t="shared" si="12"/>
        <v>0</v>
      </c>
      <c r="AO39" s="110">
        <f t="shared" si="12"/>
        <v>0</v>
      </c>
      <c r="AP39" s="110">
        <f t="shared" si="12"/>
        <v>0</v>
      </c>
      <c r="AQ39" s="110">
        <f t="shared" si="12"/>
        <v>0</v>
      </c>
      <c r="AR39" s="110">
        <f t="shared" si="12"/>
        <v>0</v>
      </c>
      <c r="AS39" s="110">
        <f t="shared" si="12"/>
        <v>0</v>
      </c>
      <c r="AT39" s="110">
        <f t="shared" si="12"/>
        <v>0</v>
      </c>
      <c r="AU39" s="110">
        <f t="shared" si="12"/>
        <v>0</v>
      </c>
      <c r="AV39" s="110">
        <f t="shared" si="12"/>
        <v>0</v>
      </c>
      <c r="AW39" s="110">
        <f t="shared" si="12"/>
        <v>0</v>
      </c>
      <c r="AX39" s="110">
        <f t="shared" si="12"/>
        <v>0</v>
      </c>
      <c r="AY39" s="110">
        <f t="shared" si="12"/>
        <v>0</v>
      </c>
    </row>
    <row r="40" spans="1:52">
      <c r="A40" s="110"/>
      <c r="B40" s="165" t="s">
        <v>348</v>
      </c>
      <c r="C40" s="110"/>
      <c r="D40" s="110">
        <f>D34-D37</f>
        <v>0</v>
      </c>
      <c r="E40" s="110">
        <f t="shared" ref="E40:AY40" si="13">E34-E37</f>
        <v>150.00000000000003</v>
      </c>
      <c r="F40" s="110">
        <f t="shared" si="13"/>
        <v>0</v>
      </c>
      <c r="G40" s="110">
        <f t="shared" si="13"/>
        <v>150.00000000000003</v>
      </c>
      <c r="H40" s="110">
        <f t="shared" si="13"/>
        <v>0</v>
      </c>
      <c r="I40" s="110">
        <f t="shared" si="13"/>
        <v>0</v>
      </c>
      <c r="J40" s="110">
        <f t="shared" si="13"/>
        <v>150.00000000000003</v>
      </c>
      <c r="K40" s="110">
        <f t="shared" si="13"/>
        <v>0</v>
      </c>
      <c r="L40" s="110">
        <f t="shared" si="13"/>
        <v>150.00000000000003</v>
      </c>
      <c r="M40" s="110">
        <f t="shared" si="13"/>
        <v>0</v>
      </c>
      <c r="N40" s="110">
        <f t="shared" si="13"/>
        <v>150.00000000000003</v>
      </c>
      <c r="O40" s="110">
        <f t="shared" si="13"/>
        <v>0</v>
      </c>
      <c r="P40" s="110">
        <f t="shared" si="13"/>
        <v>150.00000000000003</v>
      </c>
      <c r="Q40" s="110">
        <f t="shared" si="13"/>
        <v>0</v>
      </c>
      <c r="R40" s="110">
        <f t="shared" si="13"/>
        <v>150.00000000000003</v>
      </c>
      <c r="S40" s="110">
        <f t="shared" si="13"/>
        <v>0</v>
      </c>
      <c r="T40" s="110">
        <f t="shared" si="13"/>
        <v>150.00000000000003</v>
      </c>
      <c r="U40" s="110">
        <f t="shared" si="13"/>
        <v>0</v>
      </c>
      <c r="V40" s="110">
        <f t="shared" si="13"/>
        <v>150.00000000000003</v>
      </c>
      <c r="W40" s="110">
        <f t="shared" si="13"/>
        <v>0</v>
      </c>
      <c r="X40" s="110">
        <f t="shared" si="13"/>
        <v>150.00000000000003</v>
      </c>
      <c r="Y40" s="110">
        <f t="shared" si="13"/>
        <v>0</v>
      </c>
      <c r="Z40" s="110">
        <f t="shared" si="13"/>
        <v>150.00000000000003</v>
      </c>
      <c r="AA40" s="110">
        <f t="shared" si="13"/>
        <v>0</v>
      </c>
      <c r="AB40" s="110">
        <f t="shared" si="13"/>
        <v>150.00000000000003</v>
      </c>
      <c r="AC40" s="110">
        <f t="shared" si="13"/>
        <v>0</v>
      </c>
      <c r="AD40" s="110">
        <f t="shared" si="13"/>
        <v>150.00000000000003</v>
      </c>
      <c r="AE40" s="110">
        <f t="shared" si="13"/>
        <v>0</v>
      </c>
      <c r="AF40" s="110">
        <f t="shared" si="13"/>
        <v>150.00000000000003</v>
      </c>
      <c r="AG40" s="110">
        <f t="shared" si="13"/>
        <v>0</v>
      </c>
      <c r="AH40" s="110">
        <f t="shared" si="13"/>
        <v>150.00000000000003</v>
      </c>
      <c r="AI40" s="110">
        <f t="shared" si="13"/>
        <v>0</v>
      </c>
      <c r="AJ40" s="110">
        <f t="shared" si="13"/>
        <v>150.00000000000003</v>
      </c>
      <c r="AK40" s="110">
        <f t="shared" si="13"/>
        <v>0</v>
      </c>
      <c r="AL40" s="110">
        <f t="shared" si="13"/>
        <v>150.00000000000003</v>
      </c>
      <c r="AM40" s="110">
        <f t="shared" si="13"/>
        <v>0</v>
      </c>
      <c r="AN40" s="110">
        <f t="shared" si="13"/>
        <v>150.00000000000003</v>
      </c>
      <c r="AO40" s="110">
        <f t="shared" si="13"/>
        <v>0</v>
      </c>
      <c r="AP40" s="110">
        <f t="shared" si="13"/>
        <v>150.00000000000003</v>
      </c>
      <c r="AQ40" s="110">
        <f t="shared" si="13"/>
        <v>0</v>
      </c>
      <c r="AR40" s="110">
        <f t="shared" si="13"/>
        <v>0</v>
      </c>
      <c r="AS40" s="110">
        <f t="shared" si="13"/>
        <v>150.00000000000003</v>
      </c>
      <c r="AT40" s="110">
        <f t="shared" si="13"/>
        <v>0</v>
      </c>
      <c r="AU40" s="110">
        <f t="shared" si="13"/>
        <v>150.00000000000003</v>
      </c>
      <c r="AV40" s="110">
        <f t="shared" si="13"/>
        <v>0</v>
      </c>
      <c r="AW40" s="110">
        <f t="shared" si="13"/>
        <v>150.00000000000003</v>
      </c>
      <c r="AX40" s="110">
        <f t="shared" si="13"/>
        <v>0</v>
      </c>
      <c r="AY40" s="110">
        <f t="shared" si="13"/>
        <v>150.00000000000003</v>
      </c>
    </row>
    <row r="41" spans="1:52">
      <c r="A41" s="110"/>
      <c r="B41" s="165" t="s">
        <v>349</v>
      </c>
      <c r="C41" s="110"/>
      <c r="D41" s="110">
        <v>2</v>
      </c>
      <c r="E41" s="110">
        <v>2</v>
      </c>
      <c r="F41" s="110">
        <v>2</v>
      </c>
      <c r="G41" s="110">
        <v>1</v>
      </c>
      <c r="H41" s="110">
        <v>2</v>
      </c>
      <c r="I41" s="110">
        <v>2</v>
      </c>
      <c r="J41" s="110">
        <v>2</v>
      </c>
      <c r="K41" s="110">
        <v>1</v>
      </c>
      <c r="L41" s="110">
        <v>1</v>
      </c>
      <c r="M41" s="110">
        <v>2</v>
      </c>
      <c r="N41" s="110">
        <v>1</v>
      </c>
      <c r="O41" s="110">
        <v>2</v>
      </c>
      <c r="P41" s="110">
        <v>3</v>
      </c>
      <c r="Q41" s="110">
        <v>1</v>
      </c>
      <c r="R41" s="110">
        <v>1</v>
      </c>
      <c r="S41" s="110">
        <v>2</v>
      </c>
      <c r="T41" s="110">
        <v>1</v>
      </c>
      <c r="U41" s="110">
        <v>1</v>
      </c>
      <c r="V41" s="110">
        <v>1</v>
      </c>
      <c r="W41" s="110">
        <v>1</v>
      </c>
      <c r="X41" s="110">
        <v>3</v>
      </c>
      <c r="Y41" s="110">
        <v>2</v>
      </c>
      <c r="Z41" s="110">
        <v>1</v>
      </c>
      <c r="AA41" s="110">
        <v>2</v>
      </c>
      <c r="AB41" s="110">
        <v>1</v>
      </c>
      <c r="AC41" s="110">
        <v>2</v>
      </c>
      <c r="AD41" s="110">
        <v>1</v>
      </c>
      <c r="AE41" s="110">
        <v>2</v>
      </c>
      <c r="AF41" s="110">
        <v>1</v>
      </c>
      <c r="AG41" s="110">
        <v>1</v>
      </c>
      <c r="AH41" s="110">
        <v>2</v>
      </c>
      <c r="AI41" s="110">
        <v>1</v>
      </c>
      <c r="AJ41" s="110">
        <v>2</v>
      </c>
      <c r="AK41" s="110">
        <v>1</v>
      </c>
      <c r="AL41" s="110">
        <v>1</v>
      </c>
      <c r="AM41" s="110">
        <v>3</v>
      </c>
      <c r="AN41" s="110">
        <v>1</v>
      </c>
      <c r="AO41" s="110">
        <v>1</v>
      </c>
      <c r="AP41" s="110">
        <v>1</v>
      </c>
      <c r="AQ41" s="110">
        <v>1</v>
      </c>
      <c r="AR41" s="110">
        <v>1</v>
      </c>
      <c r="AS41" s="110">
        <v>1</v>
      </c>
      <c r="AT41" s="110">
        <v>1</v>
      </c>
      <c r="AU41" s="110">
        <v>1</v>
      </c>
      <c r="AV41" s="110">
        <v>2</v>
      </c>
      <c r="AW41" s="110">
        <v>1</v>
      </c>
      <c r="AX41" s="110">
        <v>1</v>
      </c>
      <c r="AY41" s="110">
        <v>1</v>
      </c>
    </row>
    <row r="42" spans="1:52">
      <c r="A42" s="110"/>
      <c r="B42" s="178" t="s">
        <v>350</v>
      </c>
      <c r="C42" s="110"/>
      <c r="D42" s="110">
        <v>220500</v>
      </c>
      <c r="E42" s="110">
        <v>0</v>
      </c>
      <c r="F42" s="110">
        <v>220500</v>
      </c>
      <c r="G42" s="110">
        <v>0</v>
      </c>
      <c r="H42" s="110">
        <v>0</v>
      </c>
      <c r="I42" s="110">
        <v>264600</v>
      </c>
      <c r="J42" s="110">
        <v>0</v>
      </c>
      <c r="K42" s="110">
        <v>264600</v>
      </c>
      <c r="L42" s="110">
        <v>0</v>
      </c>
      <c r="M42" s="110">
        <v>264600</v>
      </c>
      <c r="N42" s="110">
        <v>0</v>
      </c>
      <c r="O42" s="110">
        <v>264600</v>
      </c>
      <c r="P42" s="110">
        <v>0</v>
      </c>
      <c r="Q42" s="110">
        <v>264600</v>
      </c>
      <c r="R42" s="110">
        <v>0</v>
      </c>
      <c r="S42" s="110">
        <v>264600</v>
      </c>
      <c r="T42" s="110">
        <v>0</v>
      </c>
      <c r="U42" s="110">
        <v>264600</v>
      </c>
      <c r="V42" s="110">
        <v>0</v>
      </c>
      <c r="W42" s="110">
        <v>264600</v>
      </c>
      <c r="X42" s="110">
        <v>0</v>
      </c>
      <c r="Y42" s="110">
        <v>264600</v>
      </c>
      <c r="Z42" s="110">
        <v>0</v>
      </c>
      <c r="AA42" s="110">
        <v>264600</v>
      </c>
      <c r="AB42" s="110">
        <v>0</v>
      </c>
      <c r="AC42" s="110">
        <v>264600</v>
      </c>
      <c r="AD42" s="110">
        <v>0</v>
      </c>
      <c r="AE42" s="110">
        <v>264600</v>
      </c>
      <c r="AF42" s="110">
        <v>0</v>
      </c>
      <c r="AG42" s="110">
        <v>264600</v>
      </c>
      <c r="AH42" s="110">
        <v>0</v>
      </c>
      <c r="AI42" s="110">
        <v>264600</v>
      </c>
      <c r="AJ42" s="110">
        <v>0</v>
      </c>
      <c r="AK42" s="110">
        <v>264600</v>
      </c>
      <c r="AL42" s="110">
        <v>0</v>
      </c>
      <c r="AM42" s="110">
        <v>264600</v>
      </c>
      <c r="AN42" s="110">
        <v>0</v>
      </c>
      <c r="AO42" s="110">
        <v>264600</v>
      </c>
      <c r="AP42" s="110">
        <v>0</v>
      </c>
      <c r="AQ42" s="110">
        <v>0</v>
      </c>
      <c r="AR42" s="110">
        <v>264600</v>
      </c>
      <c r="AS42" s="110">
        <v>0</v>
      </c>
      <c r="AT42" s="110">
        <v>264600</v>
      </c>
      <c r="AU42" s="110">
        <v>0</v>
      </c>
      <c r="AV42" s="110">
        <v>264600</v>
      </c>
      <c r="AW42" s="110">
        <v>0</v>
      </c>
      <c r="AX42" s="110">
        <v>264600</v>
      </c>
      <c r="AY42" s="110">
        <v>0</v>
      </c>
      <c r="AZ42" s="100">
        <f>SUM($D$42:$AY$42)</f>
        <v>5997600</v>
      </c>
    </row>
    <row r="43" spans="1:52">
      <c r="A43" s="110"/>
      <c r="B43" s="178" t="s">
        <v>351</v>
      </c>
      <c r="C43" s="110"/>
      <c r="D43" s="110">
        <v>0</v>
      </c>
      <c r="E43" s="110">
        <v>119437.50000000003</v>
      </c>
      <c r="F43" s="110">
        <v>0</v>
      </c>
      <c r="G43" s="110">
        <v>119437.50000000003</v>
      </c>
      <c r="H43" s="110">
        <v>0</v>
      </c>
      <c r="I43" s="110">
        <v>0</v>
      </c>
      <c r="J43" s="110">
        <v>119437.50000000003</v>
      </c>
      <c r="K43" s="110">
        <v>0</v>
      </c>
      <c r="L43" s="110">
        <v>119437.50000000003</v>
      </c>
      <c r="M43" s="110">
        <v>0</v>
      </c>
      <c r="N43" s="110">
        <v>119437.50000000003</v>
      </c>
      <c r="O43" s="110">
        <v>0</v>
      </c>
      <c r="P43" s="110">
        <v>119437.50000000003</v>
      </c>
      <c r="Q43" s="110">
        <v>0</v>
      </c>
      <c r="R43" s="110">
        <v>119437.50000000003</v>
      </c>
      <c r="S43" s="110">
        <v>0</v>
      </c>
      <c r="T43" s="110">
        <v>119437.50000000003</v>
      </c>
      <c r="U43" s="110">
        <v>0</v>
      </c>
      <c r="V43" s="110">
        <v>119437.50000000003</v>
      </c>
      <c r="W43" s="110">
        <v>0</v>
      </c>
      <c r="X43" s="110">
        <v>119437.50000000003</v>
      </c>
      <c r="Y43" s="110">
        <v>0</v>
      </c>
      <c r="Z43" s="110">
        <v>119437.50000000003</v>
      </c>
      <c r="AA43" s="110">
        <v>0</v>
      </c>
      <c r="AB43" s="110">
        <v>119437.50000000003</v>
      </c>
      <c r="AC43" s="110">
        <v>0</v>
      </c>
      <c r="AD43" s="110">
        <v>119437.50000000003</v>
      </c>
      <c r="AE43" s="110">
        <v>0</v>
      </c>
      <c r="AF43" s="110">
        <v>119437.50000000003</v>
      </c>
      <c r="AG43" s="110">
        <v>0</v>
      </c>
      <c r="AH43" s="110">
        <v>119437.50000000003</v>
      </c>
      <c r="AI43" s="110">
        <v>0</v>
      </c>
      <c r="AJ43" s="110">
        <v>119437.50000000003</v>
      </c>
      <c r="AK43" s="110">
        <v>0</v>
      </c>
      <c r="AL43" s="110">
        <v>119437.50000000003</v>
      </c>
      <c r="AM43" s="110">
        <v>0</v>
      </c>
      <c r="AN43" s="110">
        <v>119437.50000000003</v>
      </c>
      <c r="AO43" s="110">
        <v>0</v>
      </c>
      <c r="AP43" s="110">
        <v>119437.50000000003</v>
      </c>
      <c r="AQ43" s="110">
        <v>0</v>
      </c>
      <c r="AR43" s="110">
        <v>0</v>
      </c>
      <c r="AS43" s="110">
        <v>119437.50000000003</v>
      </c>
      <c r="AT43" s="110">
        <v>0</v>
      </c>
      <c r="AU43" s="110">
        <v>119437.50000000003</v>
      </c>
      <c r="AV43" s="110">
        <v>0</v>
      </c>
      <c r="AW43" s="110">
        <v>119437.50000000003</v>
      </c>
      <c r="AX43" s="110">
        <v>0</v>
      </c>
      <c r="AY43" s="110">
        <v>119437.50000000003</v>
      </c>
      <c r="AZ43" s="100">
        <f>SUM($D$43:$AY$43)</f>
        <v>2747062.5000000005</v>
      </c>
    </row>
    <row r="44" spans="1:52">
      <c r="A44" s="135" t="s">
        <v>59</v>
      </c>
      <c r="B44" s="135" t="s">
        <v>341</v>
      </c>
      <c r="C44" s="124"/>
      <c r="D44" s="124">
        <f>D$21*shipping_manufacturing!$F$28/100</f>
        <v>350</v>
      </c>
      <c r="E44" s="124">
        <f>E$21*shipping_manufacturing!$F$28/100</f>
        <v>350</v>
      </c>
      <c r="F44" s="124">
        <f>F$21*shipping_manufacturing!$F$28/100</f>
        <v>350</v>
      </c>
      <c r="G44" s="124">
        <f>G$21*shipping_manufacturing!$F$28/100</f>
        <v>350</v>
      </c>
      <c r="H44" s="124">
        <f>H$21*shipping_manufacturing!$F$28/100</f>
        <v>0</v>
      </c>
      <c r="I44" s="124">
        <f>I$21*shipping_manufacturing!$F$28/100</f>
        <v>350</v>
      </c>
      <c r="J44" s="124">
        <f>J$21*shipping_manufacturing!$F$28/100</f>
        <v>350</v>
      </c>
      <c r="K44" s="124">
        <f>K$21*shipping_manufacturing!$F$28/100</f>
        <v>350</v>
      </c>
      <c r="L44" s="124">
        <f>L$21*shipping_manufacturing!$F$28/100</f>
        <v>350</v>
      </c>
      <c r="M44" s="124">
        <f>M$21*shipping_manufacturing!$F$28/100</f>
        <v>350</v>
      </c>
      <c r="N44" s="124">
        <f>N$21*shipping_manufacturing!$F$28/100</f>
        <v>350</v>
      </c>
      <c r="O44" s="124">
        <f>O$21*shipping_manufacturing!$F$28/100</f>
        <v>350</v>
      </c>
      <c r="P44" s="124">
        <f>P$21*shipping_manufacturing!$F$28/100</f>
        <v>350</v>
      </c>
      <c r="Q44" s="124">
        <f>Q$21*shipping_manufacturing!$F$28/100</f>
        <v>350</v>
      </c>
      <c r="R44" s="124">
        <f>R$21*shipping_manufacturing!$F$28/100</f>
        <v>350</v>
      </c>
      <c r="S44" s="124">
        <f>S$21*shipping_manufacturing!$F$28/100</f>
        <v>350</v>
      </c>
      <c r="T44" s="124">
        <f>T$21*shipping_manufacturing!$F$28/100</f>
        <v>350</v>
      </c>
      <c r="U44" s="124">
        <f>U$21*shipping_manufacturing!$F$28/100</f>
        <v>350</v>
      </c>
      <c r="V44" s="124">
        <f>V$21*shipping_manufacturing!$F$28/100</f>
        <v>350</v>
      </c>
      <c r="W44" s="124">
        <f>W$21*shipping_manufacturing!$F$28/100</f>
        <v>350</v>
      </c>
      <c r="X44" s="124">
        <f>X$21*shipping_manufacturing!$F$28/100</f>
        <v>350</v>
      </c>
      <c r="Y44" s="124">
        <f>Y$21*shipping_manufacturing!$F$28/100</f>
        <v>350</v>
      </c>
      <c r="Z44" s="124">
        <f>Z$21*shipping_manufacturing!$F$28/100</f>
        <v>350</v>
      </c>
      <c r="AA44" s="124">
        <f>AA$21*shipping_manufacturing!$F$28/100</f>
        <v>350</v>
      </c>
      <c r="AB44" s="124">
        <f>AB$21*shipping_manufacturing!$F$28/100</f>
        <v>350</v>
      </c>
      <c r="AC44" s="124">
        <f>AC$21*shipping_manufacturing!$F$28/100</f>
        <v>350</v>
      </c>
      <c r="AD44" s="124">
        <f>AD$21*shipping_manufacturing!$F$28/100</f>
        <v>350</v>
      </c>
      <c r="AE44" s="124">
        <f>AE$21*shipping_manufacturing!$F$28/100</f>
        <v>350</v>
      </c>
      <c r="AF44" s="124">
        <f>AF$21*shipping_manufacturing!$F$28/100</f>
        <v>350</v>
      </c>
      <c r="AG44" s="124">
        <f>AG$21*shipping_manufacturing!$F$28/100</f>
        <v>350</v>
      </c>
      <c r="AH44" s="124">
        <f>AH$21*shipping_manufacturing!$F$28/100</f>
        <v>350</v>
      </c>
      <c r="AI44" s="124">
        <f>AI$21*shipping_manufacturing!$F$28/100</f>
        <v>350</v>
      </c>
      <c r="AJ44" s="124">
        <f>AJ$21*shipping_manufacturing!$F$28/100</f>
        <v>350</v>
      </c>
      <c r="AK44" s="124">
        <f>AK$21*shipping_manufacturing!$F$28/100</f>
        <v>350</v>
      </c>
      <c r="AL44" s="124">
        <f>AL$21*shipping_manufacturing!$F$28/100</f>
        <v>350</v>
      </c>
      <c r="AM44" s="124">
        <f>AM$21*shipping_manufacturing!$F$28/100</f>
        <v>350</v>
      </c>
      <c r="AN44" s="124">
        <f>AN$21*shipping_manufacturing!$F$28/100</f>
        <v>350</v>
      </c>
      <c r="AO44" s="124">
        <f>AO$21*shipping_manufacturing!$F$28/100</f>
        <v>350</v>
      </c>
      <c r="AP44" s="124">
        <f>AP$21*shipping_manufacturing!$F$28/100</f>
        <v>350</v>
      </c>
      <c r="AQ44" s="124">
        <f>AQ$21*shipping_manufacturing!$F$28/100</f>
        <v>0</v>
      </c>
      <c r="AR44" s="124">
        <f>AR$21*shipping_manufacturing!$F$28/100</f>
        <v>350</v>
      </c>
      <c r="AS44" s="124">
        <f>AS$21*shipping_manufacturing!$F$28/100</f>
        <v>350</v>
      </c>
      <c r="AT44" s="124">
        <f>AT$21*shipping_manufacturing!$F$28/100</f>
        <v>350</v>
      </c>
      <c r="AU44" s="124">
        <f>AU$21*shipping_manufacturing!$F$28/100</f>
        <v>350</v>
      </c>
      <c r="AV44" s="124">
        <f>AV$21*shipping_manufacturing!$F$28/100</f>
        <v>350</v>
      </c>
      <c r="AW44" s="124">
        <f>AW$21*shipping_manufacturing!$F$28/100</f>
        <v>350</v>
      </c>
      <c r="AX44" s="124">
        <f>AX$21*shipping_manufacturing!$F$28/100</f>
        <v>350</v>
      </c>
      <c r="AY44" s="124">
        <f>AY$21*shipping_manufacturing!$F$28/100</f>
        <v>350</v>
      </c>
    </row>
    <row r="45" spans="1:52">
      <c r="A45" s="113" t="s">
        <v>340</v>
      </c>
      <c r="B45" s="165" t="s">
        <v>342</v>
      </c>
      <c r="C45" s="110"/>
      <c r="D45" s="110">
        <f>D$22*shipping_manufacturing!$G$28/100</f>
        <v>0</v>
      </c>
      <c r="E45" s="110">
        <f>E$22*shipping_manufacturing!$G$28/100</f>
        <v>0</v>
      </c>
      <c r="F45" s="110">
        <f>F$22*shipping_manufacturing!$G$28/100</f>
        <v>0</v>
      </c>
      <c r="G45" s="110">
        <f>G$22*shipping_manufacturing!$G$28/100</f>
        <v>0</v>
      </c>
      <c r="H45" s="110">
        <f>H$22*shipping_manufacturing!$G$28/100</f>
        <v>0</v>
      </c>
      <c r="I45" s="110">
        <f>I$22*shipping_manufacturing!$G$28/100</f>
        <v>0</v>
      </c>
      <c r="J45" s="110">
        <f>J$22*shipping_manufacturing!$G$28/100</f>
        <v>0</v>
      </c>
      <c r="K45" s="110">
        <f>K$22*shipping_manufacturing!$G$28/100</f>
        <v>0</v>
      </c>
      <c r="L45" s="110">
        <f>L$22*shipping_manufacturing!$G$28/100</f>
        <v>0</v>
      </c>
      <c r="M45" s="110">
        <f>M$22*shipping_manufacturing!$G$28/100</f>
        <v>0</v>
      </c>
      <c r="N45" s="110">
        <f>N$22*shipping_manufacturing!$G$28/100</f>
        <v>0</v>
      </c>
      <c r="O45" s="110">
        <f>O$22*shipping_manufacturing!$G$28/100</f>
        <v>0</v>
      </c>
      <c r="P45" s="110">
        <f>P$22*shipping_manufacturing!$G$28/100</f>
        <v>0</v>
      </c>
      <c r="Q45" s="110">
        <f>Q$22*shipping_manufacturing!$G$28/100</f>
        <v>0</v>
      </c>
      <c r="R45" s="110">
        <f>R$22*shipping_manufacturing!$G$28/100</f>
        <v>0</v>
      </c>
      <c r="S45" s="110">
        <f>S$22*shipping_manufacturing!$G$28/100</f>
        <v>0</v>
      </c>
      <c r="T45" s="110">
        <f>T$22*shipping_manufacturing!$G$28/100</f>
        <v>0</v>
      </c>
      <c r="U45" s="110">
        <f>U$22*shipping_manufacturing!$G$28/100</f>
        <v>0</v>
      </c>
      <c r="V45" s="110">
        <f>V$22*shipping_manufacturing!$G$28/100</f>
        <v>0</v>
      </c>
      <c r="W45" s="110">
        <f>W$22*shipping_manufacturing!$G$28/100</f>
        <v>0</v>
      </c>
      <c r="X45" s="110">
        <f>X$22*shipping_manufacturing!$G$28/100</f>
        <v>0</v>
      </c>
      <c r="Y45" s="110">
        <f>Y$22*shipping_manufacturing!$G$28/100</f>
        <v>0</v>
      </c>
      <c r="Z45" s="110">
        <f>Z$22*shipping_manufacturing!$G$28/100</f>
        <v>0</v>
      </c>
      <c r="AA45" s="110">
        <f>AA$22*shipping_manufacturing!$G$28/100</f>
        <v>0</v>
      </c>
      <c r="AB45" s="110">
        <f>AB$22*shipping_manufacturing!$G$28/100</f>
        <v>0</v>
      </c>
      <c r="AC45" s="110">
        <f>AC$22*shipping_manufacturing!$G$28/100</f>
        <v>0</v>
      </c>
      <c r="AD45" s="110">
        <f>AD$22*shipping_manufacturing!$G$28/100</f>
        <v>0</v>
      </c>
      <c r="AE45" s="110">
        <f>AE$22*shipping_manufacturing!$G$28/100</f>
        <v>0</v>
      </c>
      <c r="AF45" s="110">
        <f>AF$22*shipping_manufacturing!$G$28/100</f>
        <v>0</v>
      </c>
      <c r="AG45" s="110">
        <f>AG$22*shipping_manufacturing!$G$28/100</f>
        <v>0</v>
      </c>
      <c r="AH45" s="110">
        <f>AH$22*shipping_manufacturing!$G$28/100</f>
        <v>0</v>
      </c>
      <c r="AI45" s="110">
        <f>AI$22*shipping_manufacturing!$G$28/100</f>
        <v>0</v>
      </c>
      <c r="AJ45" s="110">
        <f>AJ$22*shipping_manufacturing!$G$28/100</f>
        <v>0</v>
      </c>
      <c r="AK45" s="110">
        <f>AK$22*shipping_manufacturing!$G$28/100</f>
        <v>0</v>
      </c>
      <c r="AL45" s="110">
        <f>AL$22*shipping_manufacturing!$G$28/100</f>
        <v>0</v>
      </c>
      <c r="AM45" s="110">
        <f>AM$22*shipping_manufacturing!$G$28/100</f>
        <v>0</v>
      </c>
      <c r="AN45" s="110">
        <f>AN$22*shipping_manufacturing!$G$28/100</f>
        <v>0</v>
      </c>
      <c r="AO45" s="110">
        <f>AO$22*shipping_manufacturing!$G$28/100</f>
        <v>0</v>
      </c>
      <c r="AP45" s="110">
        <f>AP$22*shipping_manufacturing!$G$28/100</f>
        <v>0</v>
      </c>
      <c r="AQ45" s="110">
        <f>AQ$22*shipping_manufacturing!$G$28/100</f>
        <v>0</v>
      </c>
      <c r="AR45" s="110">
        <f>AR$22*shipping_manufacturing!$G$28/100</f>
        <v>0</v>
      </c>
      <c r="AS45" s="110">
        <f>AS$22*shipping_manufacturing!$G$28/100</f>
        <v>0</v>
      </c>
      <c r="AT45" s="110">
        <f>AT$22*shipping_manufacturing!$G$28/100</f>
        <v>0</v>
      </c>
      <c r="AU45" s="110">
        <f>AU$22*shipping_manufacturing!$G$28/100</f>
        <v>0</v>
      </c>
      <c r="AV45" s="110">
        <f>AV$22*shipping_manufacturing!$G$28/100</f>
        <v>0</v>
      </c>
      <c r="AW45" s="110">
        <f>AW$22*shipping_manufacturing!$G$28/100</f>
        <v>0</v>
      </c>
      <c r="AX45" s="110">
        <f>AX$22*shipping_manufacturing!$G$28/100</f>
        <v>0</v>
      </c>
      <c r="AY45" s="110">
        <f>AY$22*shipping_manufacturing!$G$28/100</f>
        <v>0</v>
      </c>
    </row>
    <row r="46" spans="1:52">
      <c r="A46" s="110">
        <v>2339</v>
      </c>
      <c r="B46" s="165" t="s">
        <v>343</v>
      </c>
      <c r="C46" s="110"/>
      <c r="D46" s="110">
        <f>SUM(D44:D45)</f>
        <v>350</v>
      </c>
      <c r="E46" s="110">
        <f t="shared" ref="E46:AY46" si="14">SUM(E44:E45)</f>
        <v>350</v>
      </c>
      <c r="F46" s="110">
        <f t="shared" si="14"/>
        <v>350</v>
      </c>
      <c r="G46" s="110">
        <f t="shared" si="14"/>
        <v>350</v>
      </c>
      <c r="H46" s="110">
        <f t="shared" si="14"/>
        <v>0</v>
      </c>
      <c r="I46" s="110">
        <f t="shared" si="14"/>
        <v>350</v>
      </c>
      <c r="J46" s="110">
        <f t="shared" si="14"/>
        <v>350</v>
      </c>
      <c r="K46" s="110">
        <f t="shared" si="14"/>
        <v>350</v>
      </c>
      <c r="L46" s="110">
        <f t="shared" si="14"/>
        <v>350</v>
      </c>
      <c r="M46" s="110">
        <f t="shared" si="14"/>
        <v>350</v>
      </c>
      <c r="N46" s="110">
        <f t="shared" si="14"/>
        <v>350</v>
      </c>
      <c r="O46" s="110">
        <f t="shared" si="14"/>
        <v>350</v>
      </c>
      <c r="P46" s="110">
        <f t="shared" si="14"/>
        <v>350</v>
      </c>
      <c r="Q46" s="110">
        <f t="shared" si="14"/>
        <v>350</v>
      </c>
      <c r="R46" s="110">
        <f t="shared" si="14"/>
        <v>350</v>
      </c>
      <c r="S46" s="110">
        <f t="shared" si="14"/>
        <v>350</v>
      </c>
      <c r="T46" s="110">
        <f t="shared" si="14"/>
        <v>350</v>
      </c>
      <c r="U46" s="110">
        <f t="shared" si="14"/>
        <v>350</v>
      </c>
      <c r="V46" s="110">
        <f t="shared" si="14"/>
        <v>350</v>
      </c>
      <c r="W46" s="110">
        <f t="shared" si="14"/>
        <v>350</v>
      </c>
      <c r="X46" s="110">
        <f t="shared" si="14"/>
        <v>350</v>
      </c>
      <c r="Y46" s="110">
        <f t="shared" si="14"/>
        <v>350</v>
      </c>
      <c r="Z46" s="110">
        <f t="shared" si="14"/>
        <v>350</v>
      </c>
      <c r="AA46" s="110">
        <f t="shared" si="14"/>
        <v>350</v>
      </c>
      <c r="AB46" s="110">
        <f t="shared" si="14"/>
        <v>350</v>
      </c>
      <c r="AC46" s="110">
        <f t="shared" si="14"/>
        <v>350</v>
      </c>
      <c r="AD46" s="110">
        <f t="shared" si="14"/>
        <v>350</v>
      </c>
      <c r="AE46" s="110">
        <f t="shared" si="14"/>
        <v>350</v>
      </c>
      <c r="AF46" s="110">
        <f t="shared" si="14"/>
        <v>350</v>
      </c>
      <c r="AG46" s="110">
        <f t="shared" si="14"/>
        <v>350</v>
      </c>
      <c r="AH46" s="110">
        <f t="shared" si="14"/>
        <v>350</v>
      </c>
      <c r="AI46" s="110">
        <f t="shared" si="14"/>
        <v>350</v>
      </c>
      <c r="AJ46" s="110">
        <f t="shared" si="14"/>
        <v>350</v>
      </c>
      <c r="AK46" s="110">
        <f t="shared" si="14"/>
        <v>350</v>
      </c>
      <c r="AL46" s="110">
        <f t="shared" si="14"/>
        <v>350</v>
      </c>
      <c r="AM46" s="110">
        <f t="shared" si="14"/>
        <v>350</v>
      </c>
      <c r="AN46" s="110">
        <f t="shared" si="14"/>
        <v>350</v>
      </c>
      <c r="AO46" s="110">
        <f t="shared" si="14"/>
        <v>350</v>
      </c>
      <c r="AP46" s="110">
        <f t="shared" si="14"/>
        <v>350</v>
      </c>
      <c r="AQ46" s="110">
        <f t="shared" si="14"/>
        <v>0</v>
      </c>
      <c r="AR46" s="110">
        <f t="shared" si="14"/>
        <v>350</v>
      </c>
      <c r="AS46" s="110">
        <f t="shared" si="14"/>
        <v>350</v>
      </c>
      <c r="AT46" s="110">
        <f t="shared" si="14"/>
        <v>350</v>
      </c>
      <c r="AU46" s="110">
        <f t="shared" si="14"/>
        <v>350</v>
      </c>
      <c r="AV46" s="110">
        <f t="shared" si="14"/>
        <v>350</v>
      </c>
      <c r="AW46" s="110">
        <f t="shared" si="14"/>
        <v>350</v>
      </c>
      <c r="AX46" s="110">
        <f t="shared" si="14"/>
        <v>350</v>
      </c>
      <c r="AY46" s="110">
        <f t="shared" si="14"/>
        <v>350</v>
      </c>
    </row>
    <row r="47" spans="1:52">
      <c r="A47" s="110"/>
      <c r="B47" s="165" t="s">
        <v>344</v>
      </c>
      <c r="C47" s="110"/>
      <c r="D47" s="110">
        <v>350</v>
      </c>
      <c r="E47" s="110">
        <v>150</v>
      </c>
      <c r="F47" s="110">
        <v>350</v>
      </c>
      <c r="G47" s="110">
        <v>150</v>
      </c>
      <c r="H47" s="110"/>
      <c r="I47" s="110">
        <v>350</v>
      </c>
      <c r="J47" s="110">
        <v>120</v>
      </c>
      <c r="K47" s="110">
        <v>350</v>
      </c>
      <c r="L47" s="110">
        <v>120</v>
      </c>
      <c r="M47" s="110">
        <v>350</v>
      </c>
      <c r="N47" s="110">
        <v>120</v>
      </c>
      <c r="O47" s="110">
        <v>350</v>
      </c>
      <c r="P47" s="110">
        <v>120</v>
      </c>
      <c r="Q47" s="110">
        <v>350</v>
      </c>
      <c r="R47" s="110">
        <v>120</v>
      </c>
      <c r="S47" s="110">
        <v>350</v>
      </c>
      <c r="T47" s="110">
        <v>120</v>
      </c>
      <c r="U47" s="110">
        <v>350</v>
      </c>
      <c r="V47" s="110">
        <v>120</v>
      </c>
      <c r="W47" s="110">
        <v>350</v>
      </c>
      <c r="X47" s="110">
        <v>120</v>
      </c>
      <c r="Y47" s="110">
        <v>350</v>
      </c>
      <c r="Z47" s="110">
        <v>120</v>
      </c>
      <c r="AA47" s="110">
        <v>350</v>
      </c>
      <c r="AB47" s="110">
        <v>120</v>
      </c>
      <c r="AC47" s="110">
        <v>350</v>
      </c>
      <c r="AD47" s="110">
        <v>120</v>
      </c>
      <c r="AE47" s="110">
        <v>350</v>
      </c>
      <c r="AF47" s="110">
        <v>120</v>
      </c>
      <c r="AG47" s="110">
        <v>350</v>
      </c>
      <c r="AH47" s="110">
        <v>120</v>
      </c>
      <c r="AI47" s="110">
        <v>350</v>
      </c>
      <c r="AJ47" s="110">
        <v>120</v>
      </c>
      <c r="AK47" s="110">
        <v>350</v>
      </c>
      <c r="AL47" s="110">
        <v>120</v>
      </c>
      <c r="AM47" s="110">
        <v>350</v>
      </c>
      <c r="AN47" s="110">
        <v>120</v>
      </c>
      <c r="AO47" s="110">
        <v>350</v>
      </c>
      <c r="AP47" s="110">
        <v>120</v>
      </c>
      <c r="AQ47" s="110"/>
      <c r="AR47" s="110">
        <v>350</v>
      </c>
      <c r="AS47" s="110">
        <v>120</v>
      </c>
      <c r="AT47" s="110">
        <v>350</v>
      </c>
      <c r="AU47" s="110">
        <v>120</v>
      </c>
      <c r="AV47" s="110">
        <v>350</v>
      </c>
      <c r="AW47" s="110">
        <v>120</v>
      </c>
      <c r="AX47" s="110">
        <v>350</v>
      </c>
      <c r="AY47" s="110">
        <v>120</v>
      </c>
    </row>
    <row r="48" spans="1:52">
      <c r="A48" s="110"/>
      <c r="B48" s="165" t="s">
        <v>345</v>
      </c>
      <c r="C48" s="110"/>
      <c r="D48" s="110">
        <v>0</v>
      </c>
      <c r="E48" s="110">
        <v>0</v>
      </c>
      <c r="F48" s="110">
        <v>0</v>
      </c>
      <c r="G48" s="110">
        <v>0</v>
      </c>
      <c r="H48" s="110"/>
      <c r="I48" s="110">
        <v>0</v>
      </c>
      <c r="J48" s="110">
        <v>0</v>
      </c>
      <c r="K48" s="110">
        <v>0</v>
      </c>
      <c r="L48" s="110">
        <v>0</v>
      </c>
      <c r="M48" s="110">
        <v>0</v>
      </c>
      <c r="N48" s="110">
        <v>0</v>
      </c>
      <c r="O48" s="110">
        <v>0</v>
      </c>
      <c r="P48" s="110">
        <v>0</v>
      </c>
      <c r="Q48" s="110">
        <v>0</v>
      </c>
      <c r="R48" s="110">
        <v>0</v>
      </c>
      <c r="S48" s="110">
        <v>0</v>
      </c>
      <c r="T48" s="110">
        <v>0</v>
      </c>
      <c r="U48" s="110">
        <v>0</v>
      </c>
      <c r="V48" s="110">
        <v>0</v>
      </c>
      <c r="W48" s="110">
        <v>0</v>
      </c>
      <c r="X48" s="110">
        <v>0</v>
      </c>
      <c r="Y48" s="110">
        <v>0</v>
      </c>
      <c r="Z48" s="110">
        <v>0</v>
      </c>
      <c r="AA48" s="110">
        <v>0</v>
      </c>
      <c r="AB48" s="110">
        <v>0</v>
      </c>
      <c r="AC48" s="110">
        <v>0</v>
      </c>
      <c r="AD48" s="110">
        <v>0</v>
      </c>
      <c r="AE48" s="110">
        <v>0</v>
      </c>
      <c r="AF48" s="110">
        <v>0</v>
      </c>
      <c r="AG48" s="110">
        <v>0</v>
      </c>
      <c r="AH48" s="110">
        <v>0</v>
      </c>
      <c r="AI48" s="110">
        <v>0</v>
      </c>
      <c r="AJ48" s="110">
        <v>0</v>
      </c>
      <c r="AK48" s="110">
        <v>0</v>
      </c>
      <c r="AL48" s="110">
        <v>0</v>
      </c>
      <c r="AM48" s="110">
        <v>0</v>
      </c>
      <c r="AN48" s="110">
        <v>0</v>
      </c>
      <c r="AO48" s="110">
        <v>0</v>
      </c>
      <c r="AP48" s="110">
        <v>0</v>
      </c>
      <c r="AQ48" s="110"/>
      <c r="AR48" s="110">
        <v>0</v>
      </c>
      <c r="AS48" s="110">
        <v>0</v>
      </c>
      <c r="AT48" s="110">
        <v>0</v>
      </c>
      <c r="AU48" s="110">
        <v>0</v>
      </c>
      <c r="AV48" s="110">
        <v>0</v>
      </c>
      <c r="AW48" s="110">
        <v>0</v>
      </c>
      <c r="AX48" s="110">
        <v>0</v>
      </c>
      <c r="AY48" s="110">
        <v>0</v>
      </c>
    </row>
    <row r="49" spans="1:52">
      <c r="A49" s="110"/>
      <c r="B49" s="165" t="s">
        <v>346</v>
      </c>
      <c r="C49" s="110"/>
      <c r="D49" s="110">
        <v>12</v>
      </c>
      <c r="E49" s="110">
        <v>5</v>
      </c>
      <c r="F49" s="110">
        <v>12</v>
      </c>
      <c r="G49" s="110">
        <v>5</v>
      </c>
      <c r="H49" s="110"/>
      <c r="I49" s="110">
        <v>12</v>
      </c>
      <c r="J49" s="110">
        <v>4</v>
      </c>
      <c r="K49" s="110">
        <v>12</v>
      </c>
      <c r="L49" s="110">
        <v>4</v>
      </c>
      <c r="M49" s="110">
        <v>12</v>
      </c>
      <c r="N49" s="110">
        <v>4</v>
      </c>
      <c r="O49" s="110">
        <v>12</v>
      </c>
      <c r="P49" s="110">
        <v>4</v>
      </c>
      <c r="Q49" s="110">
        <v>12</v>
      </c>
      <c r="R49" s="110">
        <v>4</v>
      </c>
      <c r="S49" s="110">
        <v>12</v>
      </c>
      <c r="T49" s="110">
        <v>4</v>
      </c>
      <c r="U49" s="110">
        <v>12</v>
      </c>
      <c r="V49" s="110">
        <v>4</v>
      </c>
      <c r="W49" s="110">
        <v>12</v>
      </c>
      <c r="X49" s="110">
        <v>4</v>
      </c>
      <c r="Y49" s="110">
        <v>12</v>
      </c>
      <c r="Z49" s="110">
        <v>4</v>
      </c>
      <c r="AA49" s="110">
        <v>12</v>
      </c>
      <c r="AB49" s="110">
        <v>4</v>
      </c>
      <c r="AC49" s="110">
        <v>12</v>
      </c>
      <c r="AD49" s="110">
        <v>4</v>
      </c>
      <c r="AE49" s="110">
        <v>12</v>
      </c>
      <c r="AF49" s="110">
        <v>4</v>
      </c>
      <c r="AG49" s="110">
        <v>12</v>
      </c>
      <c r="AH49" s="110">
        <v>4</v>
      </c>
      <c r="AI49" s="110">
        <v>12</v>
      </c>
      <c r="AJ49" s="110">
        <v>4</v>
      </c>
      <c r="AK49" s="110">
        <v>12</v>
      </c>
      <c r="AL49" s="110">
        <v>4</v>
      </c>
      <c r="AM49" s="110">
        <v>12</v>
      </c>
      <c r="AN49" s="110">
        <v>4</v>
      </c>
      <c r="AO49" s="110">
        <v>12</v>
      </c>
      <c r="AP49" s="110">
        <v>4</v>
      </c>
      <c r="AQ49" s="110"/>
      <c r="AR49" s="110">
        <v>12</v>
      </c>
      <c r="AS49" s="110">
        <v>4</v>
      </c>
      <c r="AT49" s="110">
        <v>12</v>
      </c>
      <c r="AU49" s="110">
        <v>4</v>
      </c>
      <c r="AV49" s="110">
        <v>12</v>
      </c>
      <c r="AW49" s="110">
        <v>4</v>
      </c>
      <c r="AX49" s="110">
        <v>12</v>
      </c>
      <c r="AY49" s="110">
        <v>4</v>
      </c>
    </row>
    <row r="50" spans="1:52">
      <c r="A50" s="110"/>
      <c r="B50" s="165" t="s">
        <v>347</v>
      </c>
      <c r="C50" s="110"/>
      <c r="D50" s="110">
        <f>D44-D47</f>
        <v>0</v>
      </c>
      <c r="E50" s="110">
        <f t="shared" ref="E50:AY50" si="15">E44-E47</f>
        <v>200</v>
      </c>
      <c r="F50" s="110">
        <f t="shared" si="15"/>
        <v>0</v>
      </c>
      <c r="G50" s="110">
        <f t="shared" si="15"/>
        <v>200</v>
      </c>
      <c r="H50" s="110">
        <f t="shared" si="15"/>
        <v>0</v>
      </c>
      <c r="I50" s="110">
        <f t="shared" si="15"/>
        <v>0</v>
      </c>
      <c r="J50" s="110">
        <f t="shared" si="15"/>
        <v>230</v>
      </c>
      <c r="K50" s="110">
        <f t="shared" si="15"/>
        <v>0</v>
      </c>
      <c r="L50" s="110">
        <f t="shared" si="15"/>
        <v>230</v>
      </c>
      <c r="M50" s="110">
        <f t="shared" si="15"/>
        <v>0</v>
      </c>
      <c r="N50" s="110">
        <f t="shared" si="15"/>
        <v>230</v>
      </c>
      <c r="O50" s="110">
        <f t="shared" si="15"/>
        <v>0</v>
      </c>
      <c r="P50" s="110">
        <f t="shared" si="15"/>
        <v>230</v>
      </c>
      <c r="Q50" s="110">
        <f t="shared" si="15"/>
        <v>0</v>
      </c>
      <c r="R50" s="110">
        <f t="shared" si="15"/>
        <v>230</v>
      </c>
      <c r="S50" s="110">
        <f t="shared" si="15"/>
        <v>0</v>
      </c>
      <c r="T50" s="110">
        <f t="shared" si="15"/>
        <v>230</v>
      </c>
      <c r="U50" s="110">
        <f t="shared" si="15"/>
        <v>0</v>
      </c>
      <c r="V50" s="110">
        <f t="shared" si="15"/>
        <v>230</v>
      </c>
      <c r="W50" s="110">
        <f t="shared" si="15"/>
        <v>0</v>
      </c>
      <c r="X50" s="110">
        <f t="shared" si="15"/>
        <v>230</v>
      </c>
      <c r="Y50" s="110">
        <f t="shared" si="15"/>
        <v>0</v>
      </c>
      <c r="Z50" s="110">
        <f t="shared" si="15"/>
        <v>230</v>
      </c>
      <c r="AA50" s="110">
        <f t="shared" si="15"/>
        <v>0</v>
      </c>
      <c r="AB50" s="110">
        <f t="shared" si="15"/>
        <v>230</v>
      </c>
      <c r="AC50" s="110">
        <f t="shared" si="15"/>
        <v>0</v>
      </c>
      <c r="AD50" s="110">
        <f t="shared" si="15"/>
        <v>230</v>
      </c>
      <c r="AE50" s="110">
        <f t="shared" si="15"/>
        <v>0</v>
      </c>
      <c r="AF50" s="110">
        <f t="shared" si="15"/>
        <v>230</v>
      </c>
      <c r="AG50" s="110">
        <f t="shared" si="15"/>
        <v>0</v>
      </c>
      <c r="AH50" s="110">
        <f t="shared" si="15"/>
        <v>230</v>
      </c>
      <c r="AI50" s="110">
        <f t="shared" si="15"/>
        <v>0</v>
      </c>
      <c r="AJ50" s="110">
        <f t="shared" si="15"/>
        <v>230</v>
      </c>
      <c r="AK50" s="110">
        <f t="shared" si="15"/>
        <v>0</v>
      </c>
      <c r="AL50" s="110">
        <f t="shared" si="15"/>
        <v>230</v>
      </c>
      <c r="AM50" s="110">
        <f t="shared" si="15"/>
        <v>0</v>
      </c>
      <c r="AN50" s="110">
        <f t="shared" si="15"/>
        <v>230</v>
      </c>
      <c r="AO50" s="110">
        <f t="shared" si="15"/>
        <v>0</v>
      </c>
      <c r="AP50" s="110">
        <f t="shared" si="15"/>
        <v>230</v>
      </c>
      <c r="AQ50" s="110">
        <f t="shared" si="15"/>
        <v>0</v>
      </c>
      <c r="AR50" s="110">
        <f t="shared" si="15"/>
        <v>0</v>
      </c>
      <c r="AS50" s="110">
        <f t="shared" si="15"/>
        <v>230</v>
      </c>
      <c r="AT50" s="110">
        <f t="shared" si="15"/>
        <v>0</v>
      </c>
      <c r="AU50" s="110">
        <f t="shared" si="15"/>
        <v>230</v>
      </c>
      <c r="AV50" s="110">
        <f t="shared" si="15"/>
        <v>0</v>
      </c>
      <c r="AW50" s="110">
        <f t="shared" si="15"/>
        <v>230</v>
      </c>
      <c r="AX50" s="110">
        <f t="shared" si="15"/>
        <v>0</v>
      </c>
      <c r="AY50" s="110">
        <f t="shared" si="15"/>
        <v>230</v>
      </c>
    </row>
    <row r="51" spans="1:52">
      <c r="A51" s="110"/>
      <c r="B51" s="165" t="s">
        <v>348</v>
      </c>
      <c r="C51" s="110"/>
      <c r="D51" s="110">
        <f>D45-D48</f>
        <v>0</v>
      </c>
      <c r="E51" s="110">
        <f t="shared" ref="E51:AY51" si="16">E45-E48</f>
        <v>0</v>
      </c>
      <c r="F51" s="110">
        <f t="shared" si="16"/>
        <v>0</v>
      </c>
      <c r="G51" s="110">
        <f t="shared" si="16"/>
        <v>0</v>
      </c>
      <c r="H51" s="110">
        <f t="shared" si="16"/>
        <v>0</v>
      </c>
      <c r="I51" s="110">
        <f t="shared" si="16"/>
        <v>0</v>
      </c>
      <c r="J51" s="110">
        <f t="shared" si="16"/>
        <v>0</v>
      </c>
      <c r="K51" s="110">
        <f t="shared" si="16"/>
        <v>0</v>
      </c>
      <c r="L51" s="110">
        <f t="shared" si="16"/>
        <v>0</v>
      </c>
      <c r="M51" s="110">
        <f t="shared" si="16"/>
        <v>0</v>
      </c>
      <c r="N51" s="110">
        <f t="shared" si="16"/>
        <v>0</v>
      </c>
      <c r="O51" s="110">
        <f t="shared" si="16"/>
        <v>0</v>
      </c>
      <c r="P51" s="110">
        <f t="shared" si="16"/>
        <v>0</v>
      </c>
      <c r="Q51" s="110">
        <f t="shared" si="16"/>
        <v>0</v>
      </c>
      <c r="R51" s="110">
        <f t="shared" si="16"/>
        <v>0</v>
      </c>
      <c r="S51" s="110">
        <f t="shared" si="16"/>
        <v>0</v>
      </c>
      <c r="T51" s="110">
        <f t="shared" si="16"/>
        <v>0</v>
      </c>
      <c r="U51" s="110">
        <f t="shared" si="16"/>
        <v>0</v>
      </c>
      <c r="V51" s="110">
        <f t="shared" si="16"/>
        <v>0</v>
      </c>
      <c r="W51" s="110">
        <f t="shared" si="16"/>
        <v>0</v>
      </c>
      <c r="X51" s="110">
        <f t="shared" si="16"/>
        <v>0</v>
      </c>
      <c r="Y51" s="110">
        <f t="shared" si="16"/>
        <v>0</v>
      </c>
      <c r="Z51" s="110">
        <f t="shared" si="16"/>
        <v>0</v>
      </c>
      <c r="AA51" s="110">
        <f t="shared" si="16"/>
        <v>0</v>
      </c>
      <c r="AB51" s="110">
        <f t="shared" si="16"/>
        <v>0</v>
      </c>
      <c r="AC51" s="110">
        <f t="shared" si="16"/>
        <v>0</v>
      </c>
      <c r="AD51" s="110">
        <f t="shared" si="16"/>
        <v>0</v>
      </c>
      <c r="AE51" s="110">
        <f t="shared" si="16"/>
        <v>0</v>
      </c>
      <c r="AF51" s="110">
        <f t="shared" si="16"/>
        <v>0</v>
      </c>
      <c r="AG51" s="110">
        <f t="shared" si="16"/>
        <v>0</v>
      </c>
      <c r="AH51" s="110">
        <f t="shared" si="16"/>
        <v>0</v>
      </c>
      <c r="AI51" s="110">
        <f t="shared" si="16"/>
        <v>0</v>
      </c>
      <c r="AJ51" s="110">
        <f t="shared" si="16"/>
        <v>0</v>
      </c>
      <c r="AK51" s="110">
        <f t="shared" si="16"/>
        <v>0</v>
      </c>
      <c r="AL51" s="110">
        <f t="shared" si="16"/>
        <v>0</v>
      </c>
      <c r="AM51" s="110">
        <f t="shared" si="16"/>
        <v>0</v>
      </c>
      <c r="AN51" s="110">
        <f t="shared" si="16"/>
        <v>0</v>
      </c>
      <c r="AO51" s="110">
        <f t="shared" si="16"/>
        <v>0</v>
      </c>
      <c r="AP51" s="110">
        <f t="shared" si="16"/>
        <v>0</v>
      </c>
      <c r="AQ51" s="110">
        <f t="shared" si="16"/>
        <v>0</v>
      </c>
      <c r="AR51" s="110">
        <f t="shared" si="16"/>
        <v>0</v>
      </c>
      <c r="AS51" s="110">
        <f t="shared" si="16"/>
        <v>0</v>
      </c>
      <c r="AT51" s="110">
        <f t="shared" si="16"/>
        <v>0</v>
      </c>
      <c r="AU51" s="110">
        <f t="shared" si="16"/>
        <v>0</v>
      </c>
      <c r="AV51" s="110">
        <f t="shared" si="16"/>
        <v>0</v>
      </c>
      <c r="AW51" s="110">
        <f t="shared" si="16"/>
        <v>0</v>
      </c>
      <c r="AX51" s="110">
        <f t="shared" si="16"/>
        <v>0</v>
      </c>
      <c r="AY51" s="110">
        <f t="shared" si="16"/>
        <v>0</v>
      </c>
    </row>
    <row r="52" spans="1:52">
      <c r="A52" s="110"/>
      <c r="B52" s="165" t="s">
        <v>349</v>
      </c>
      <c r="C52" s="110"/>
      <c r="D52" s="110">
        <v>4</v>
      </c>
      <c r="E52" s="110">
        <v>2</v>
      </c>
      <c r="F52" s="110">
        <v>3</v>
      </c>
      <c r="G52" s="110">
        <v>2</v>
      </c>
      <c r="H52" s="110">
        <v>3</v>
      </c>
      <c r="I52" s="110">
        <v>2</v>
      </c>
      <c r="J52" s="110">
        <v>3</v>
      </c>
      <c r="K52" s="110">
        <v>2</v>
      </c>
      <c r="L52" s="110">
        <v>2</v>
      </c>
      <c r="M52" s="110">
        <v>4</v>
      </c>
      <c r="N52" s="110">
        <v>3</v>
      </c>
      <c r="O52" s="110">
        <v>3</v>
      </c>
      <c r="P52" s="110">
        <v>2</v>
      </c>
      <c r="Q52" s="110">
        <v>2</v>
      </c>
      <c r="R52" s="110">
        <v>3</v>
      </c>
      <c r="S52" s="110">
        <v>3</v>
      </c>
      <c r="T52" s="110">
        <v>2</v>
      </c>
      <c r="U52" s="110">
        <v>2</v>
      </c>
      <c r="V52" s="110">
        <v>3</v>
      </c>
      <c r="W52" s="110">
        <v>2</v>
      </c>
      <c r="X52" s="110">
        <v>3</v>
      </c>
      <c r="Y52" s="110">
        <v>2</v>
      </c>
      <c r="Z52" s="110">
        <v>3</v>
      </c>
      <c r="AA52" s="110">
        <v>2</v>
      </c>
      <c r="AB52" s="110">
        <v>2</v>
      </c>
      <c r="AC52" s="110">
        <v>4</v>
      </c>
      <c r="AD52" s="110">
        <v>2</v>
      </c>
      <c r="AE52" s="110">
        <v>2</v>
      </c>
      <c r="AF52" s="110">
        <v>2</v>
      </c>
      <c r="AG52" s="110">
        <v>3</v>
      </c>
      <c r="AH52" s="110">
        <v>2</v>
      </c>
      <c r="AI52" s="110">
        <v>2</v>
      </c>
      <c r="AJ52" s="110">
        <v>3</v>
      </c>
      <c r="AK52" s="110">
        <v>2</v>
      </c>
      <c r="AL52" s="110">
        <v>2</v>
      </c>
      <c r="AM52" s="110">
        <v>3</v>
      </c>
      <c r="AN52" s="110">
        <v>2</v>
      </c>
      <c r="AO52" s="110">
        <v>3</v>
      </c>
      <c r="AP52" s="110">
        <v>3</v>
      </c>
      <c r="AQ52" s="110">
        <v>3</v>
      </c>
      <c r="AR52" s="110">
        <v>2</v>
      </c>
      <c r="AS52" s="110">
        <v>2</v>
      </c>
      <c r="AT52" s="110">
        <v>2</v>
      </c>
      <c r="AU52" s="110">
        <v>4</v>
      </c>
      <c r="AV52" s="110">
        <v>3</v>
      </c>
      <c r="AW52" s="110">
        <v>4</v>
      </c>
      <c r="AX52" s="110">
        <v>2</v>
      </c>
      <c r="AY52" s="110">
        <v>3</v>
      </c>
    </row>
    <row r="53" spans="1:52">
      <c r="A53" s="110"/>
      <c r="B53" s="178" t="s">
        <v>350</v>
      </c>
      <c r="C53" s="110"/>
      <c r="D53" s="110">
        <v>1010448</v>
      </c>
      <c r="E53" s="110">
        <v>421020</v>
      </c>
      <c r="F53" s="110">
        <v>1010448</v>
      </c>
      <c r="G53" s="110">
        <v>421020</v>
      </c>
      <c r="H53" s="110">
        <v>0</v>
      </c>
      <c r="I53" s="110">
        <v>1010448</v>
      </c>
      <c r="J53" s="110">
        <v>336816</v>
      </c>
      <c r="K53" s="110">
        <v>1010448</v>
      </c>
      <c r="L53" s="110">
        <v>336816</v>
      </c>
      <c r="M53" s="110">
        <v>1010448</v>
      </c>
      <c r="N53" s="110">
        <v>336816</v>
      </c>
      <c r="O53" s="110">
        <v>1010448</v>
      </c>
      <c r="P53" s="110">
        <v>336816</v>
      </c>
      <c r="Q53" s="110">
        <v>1010448</v>
      </c>
      <c r="R53" s="110">
        <v>336816</v>
      </c>
      <c r="S53" s="110">
        <v>1010448</v>
      </c>
      <c r="T53" s="110">
        <v>336816</v>
      </c>
      <c r="U53" s="110">
        <v>1010448</v>
      </c>
      <c r="V53" s="110">
        <v>336816</v>
      </c>
      <c r="W53" s="110">
        <v>1010448</v>
      </c>
      <c r="X53" s="110">
        <v>336816</v>
      </c>
      <c r="Y53" s="110">
        <v>1010448</v>
      </c>
      <c r="Z53" s="110">
        <v>336816</v>
      </c>
      <c r="AA53" s="110">
        <v>1010448</v>
      </c>
      <c r="AB53" s="110">
        <v>336816</v>
      </c>
      <c r="AC53" s="110">
        <v>1010448</v>
      </c>
      <c r="AD53" s="110">
        <v>336816</v>
      </c>
      <c r="AE53" s="110">
        <v>1010448</v>
      </c>
      <c r="AF53" s="110">
        <v>336816</v>
      </c>
      <c r="AG53" s="110">
        <v>1010448</v>
      </c>
      <c r="AH53" s="110">
        <v>336816</v>
      </c>
      <c r="AI53" s="110">
        <v>1010448</v>
      </c>
      <c r="AJ53" s="110">
        <v>336816</v>
      </c>
      <c r="AK53" s="110">
        <v>1010448</v>
      </c>
      <c r="AL53" s="110">
        <v>336816</v>
      </c>
      <c r="AM53" s="110">
        <v>1010448</v>
      </c>
      <c r="AN53" s="110">
        <v>336816</v>
      </c>
      <c r="AO53" s="110">
        <v>1010448</v>
      </c>
      <c r="AP53" s="110">
        <v>336816</v>
      </c>
      <c r="AQ53" s="110">
        <v>0</v>
      </c>
      <c r="AR53" s="110">
        <v>1010448</v>
      </c>
      <c r="AS53" s="110">
        <v>336816</v>
      </c>
      <c r="AT53" s="110">
        <v>1010448</v>
      </c>
      <c r="AU53" s="110">
        <v>336816</v>
      </c>
      <c r="AV53" s="110">
        <v>1010448</v>
      </c>
      <c r="AW53" s="110">
        <v>336816</v>
      </c>
      <c r="AX53" s="110">
        <v>1010448</v>
      </c>
      <c r="AY53" s="110">
        <v>336816</v>
      </c>
      <c r="AZ53" s="100">
        <f>SUM($D$53:$AY$53)</f>
        <v>31155480</v>
      </c>
    </row>
    <row r="54" spans="1:52">
      <c r="A54" s="125"/>
      <c r="B54" s="140" t="s">
        <v>351</v>
      </c>
      <c r="C54" s="125"/>
      <c r="D54" s="125">
        <v>0</v>
      </c>
      <c r="E54" s="125">
        <v>304070</v>
      </c>
      <c r="F54" s="125">
        <v>0</v>
      </c>
      <c r="G54" s="125">
        <v>304070</v>
      </c>
      <c r="H54" s="125">
        <v>0</v>
      </c>
      <c r="I54" s="125">
        <v>0</v>
      </c>
      <c r="J54" s="125">
        <v>349680.5</v>
      </c>
      <c r="K54" s="125">
        <v>0</v>
      </c>
      <c r="L54" s="125">
        <v>349680.5</v>
      </c>
      <c r="M54" s="125">
        <v>0</v>
      </c>
      <c r="N54" s="125">
        <v>349680.5</v>
      </c>
      <c r="O54" s="125">
        <v>0</v>
      </c>
      <c r="P54" s="125">
        <v>349680.5</v>
      </c>
      <c r="Q54" s="125">
        <v>0</v>
      </c>
      <c r="R54" s="125">
        <v>349680.5</v>
      </c>
      <c r="S54" s="125">
        <v>0</v>
      </c>
      <c r="T54" s="125">
        <v>349680.5</v>
      </c>
      <c r="U54" s="125">
        <v>0</v>
      </c>
      <c r="V54" s="125">
        <v>349680.5</v>
      </c>
      <c r="W54" s="125">
        <v>0</v>
      </c>
      <c r="X54" s="125">
        <v>349680.5</v>
      </c>
      <c r="Y54" s="125">
        <v>0</v>
      </c>
      <c r="Z54" s="125">
        <v>349680.5</v>
      </c>
      <c r="AA54" s="125">
        <v>0</v>
      </c>
      <c r="AB54" s="125">
        <v>349680.5</v>
      </c>
      <c r="AC54" s="125">
        <v>0</v>
      </c>
      <c r="AD54" s="125">
        <v>349680.5</v>
      </c>
      <c r="AE54" s="125">
        <v>0</v>
      </c>
      <c r="AF54" s="125">
        <v>349680.5</v>
      </c>
      <c r="AG54" s="125">
        <v>0</v>
      </c>
      <c r="AH54" s="125">
        <v>349680.5</v>
      </c>
      <c r="AI54" s="125">
        <v>0</v>
      </c>
      <c r="AJ54" s="125">
        <v>349680.5</v>
      </c>
      <c r="AK54" s="125">
        <v>0</v>
      </c>
      <c r="AL54" s="125">
        <v>349680.5</v>
      </c>
      <c r="AM54" s="125">
        <v>0</v>
      </c>
      <c r="AN54" s="125">
        <v>349680.5</v>
      </c>
      <c r="AO54" s="125">
        <v>0</v>
      </c>
      <c r="AP54" s="125">
        <v>349680.5</v>
      </c>
      <c r="AQ54" s="125">
        <v>0</v>
      </c>
      <c r="AR54" s="125">
        <v>0</v>
      </c>
      <c r="AS54" s="125">
        <v>349680.5</v>
      </c>
      <c r="AT54" s="125">
        <v>0</v>
      </c>
      <c r="AU54" s="125">
        <v>349680.5</v>
      </c>
      <c r="AV54" s="125">
        <v>0</v>
      </c>
      <c r="AW54" s="125">
        <v>349680.5</v>
      </c>
      <c r="AX54" s="125">
        <v>0</v>
      </c>
      <c r="AY54" s="125">
        <v>349680.5</v>
      </c>
      <c r="AZ54" s="100">
        <f>SUM($D$54:$AY$54)</f>
        <v>7951430.5</v>
      </c>
    </row>
  </sheetData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basic_info</vt:lpstr>
      <vt:lpstr>facilities</vt:lpstr>
      <vt:lpstr>raw_materials</vt:lpstr>
      <vt:lpstr>shipping_manufacturing</vt:lpstr>
      <vt:lpstr>pricing</vt:lpstr>
      <vt:lpstr>annual_report</vt:lpstr>
      <vt:lpstr>grove</vt:lpstr>
      <vt:lpstr>P01</vt:lpstr>
      <vt:lpstr>P05</vt:lpstr>
      <vt:lpstr>P07</vt:lpstr>
      <vt:lpstr>S15</vt:lpstr>
      <vt:lpstr>S61</vt:lpstr>
      <vt:lpstr>ORA</vt:lpstr>
      <vt:lpstr>POJ</vt:lpstr>
      <vt:lpstr>ROJ</vt:lpstr>
      <vt:lpstr>FCOJ</vt:lpstr>
      <vt:lpstr>market</vt:lpstr>
    </vt:vector>
  </TitlesOfParts>
  <Company>Princeton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 Ma</dc:creator>
  <cp:lastModifiedBy>Student</cp:lastModifiedBy>
  <dcterms:created xsi:type="dcterms:W3CDTF">2003-07-09T21:14:27Z</dcterms:created>
  <dcterms:modified xsi:type="dcterms:W3CDTF">2014-11-19T04:32:13Z</dcterms:modified>
</cp:coreProperties>
</file>