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280" yWindow="0" windowWidth="25360" windowHeight="14020" tabRatio="500"/>
  </bookViews>
  <sheets>
    <sheet name="basic_info" sheetId="1" r:id="rId1"/>
    <sheet name="facilities" sheetId="2" r:id="rId2"/>
    <sheet name="raw_materials" sheetId="3" r:id="rId3"/>
    <sheet name="shipping_manufacturing" sheetId="4" r:id="rId4"/>
    <sheet name="pricing" sheetId="5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4" l="1"/>
  <c r="H30" i="4"/>
  <c r="G30" i="4"/>
  <c r="F30" i="4"/>
  <c r="E30" i="4"/>
  <c r="D30" i="4"/>
  <c r="C30" i="4"/>
  <c r="H19" i="4"/>
  <c r="F19" i="4"/>
  <c r="D19" i="4"/>
  <c r="I11" i="4"/>
  <c r="I10" i="4"/>
  <c r="I9" i="4"/>
  <c r="I8" i="4"/>
  <c r="I7" i="4"/>
  <c r="I6" i="4"/>
  <c r="O48" i="3"/>
  <c r="O47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N28" i="3"/>
  <c r="L28" i="3"/>
  <c r="J28" i="3"/>
  <c r="H28" i="3"/>
  <c r="F28" i="3"/>
  <c r="D28" i="3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D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D31" i="2"/>
  <c r="G30" i="2"/>
  <c r="G29" i="2"/>
  <c r="G28" i="2"/>
  <c r="G27" i="2"/>
  <c r="G26" i="2"/>
  <c r="G25" i="2"/>
  <c r="G24" i="2"/>
  <c r="G23" i="2"/>
  <c r="G22" i="2"/>
  <c r="G21" i="2"/>
  <c r="G6" i="2"/>
  <c r="G7" i="2"/>
  <c r="G8" i="2"/>
  <c r="G9" i="2"/>
  <c r="G10" i="2"/>
  <c r="G11" i="2"/>
  <c r="G12" i="2"/>
  <c r="G13" i="2"/>
  <c r="G14" i="2"/>
  <c r="G15" i="2"/>
  <c r="G16" i="2"/>
  <c r="D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<sst xmlns="http://schemas.openxmlformats.org/spreadsheetml/2006/main" count="516" uniqueCount="167">
  <si>
    <t>Basic Information</t>
  </si>
  <si>
    <t>Company Name</t>
  </si>
  <si>
    <t>oriangagrande</t>
  </si>
  <si>
    <t>Year</t>
  </si>
  <si>
    <t>Facilities</t>
  </si>
  <si>
    <t>Plants(tons)</t>
  </si>
  <si>
    <t>Location</t>
  </si>
  <si>
    <t>Buy/Sell capacity</t>
  </si>
  <si>
    <t>This year</t>
  </si>
  <si>
    <t>Next year</t>
  </si>
  <si>
    <t>P01</t>
  </si>
  <si>
    <t/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</si>
  <si>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</si>
  <si>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</si>
  <si>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</si>
  <si>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</si>
  <si>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</si>
  <si>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</si>
  <si>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</si>
  <si>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</si>
  <si>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</si>
  <si>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</si>
  <si>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</si>
  <si>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TankCars(unit of cars)</t>
  </si>
  <si>
    <t>Buy/Sell tankcars</t>
  </si>
  <si>
    <t>TankCars</t>
  </si>
  <si>
    <t>Storages(tons)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</si>
  <si>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</si>
  <si>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</si>
  <si>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</si>
  <si>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</si>
  <si>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</si>
  <si>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</si>
  <si>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</si>
  <si>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</si>
  <si>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</si>
  <si>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</si>
  <si>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</si>
  <si>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</si>
  <si>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</si>
  <si>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</si>
  <si>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</si>
  <si>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</si>
  <si>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</si>
  <si>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</si>
  <si>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</si>
  <si>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</si>
  <si>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</si>
  <si>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</si>
  <si>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</si>
  <si>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</si>
  <si>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</si>
  <si>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</si>
  <si>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</si>
  <si>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</si>
  <si>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</si>
  <si>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</si>
  <si>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</si>
  <si>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</si>
  <si>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</si>
  <si>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</si>
  <si>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</si>
  <si>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</si>
  <si>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</si>
  <si>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</si>
  <si>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</si>
  <si>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</si>
  <si>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</si>
  <si>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</si>
  <si>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</si>
  <si>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</si>
  <si>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</si>
  <si>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</si>
  <si>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</si>
  <si>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</si>
  <si>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</si>
  <si>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</si>
  <si>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</si>
  <si>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</si>
  <si>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</si>
  <si>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</si>
  <si>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</si>
  <si>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</si>
  <si>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</si>
  <si>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</si>
  <si>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</si>
  <si>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</si>
  <si>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</si>
  <si>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</si>
  <si>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</si>
  <si>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</si>
  <si>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</si>
  <si>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</si>
  <si>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</si>
  <si>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</si>
  <si>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</si>
  <si>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</si>
  <si>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</si>
  <si>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</si>
  <si>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Raw Materials</t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</si>
  <si>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</si>
  <si>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</si>
  <si>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</si>
  <si>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</si>
  <si>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</si>
  <si>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</si>
  <si>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</si>
  <si>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</si>
  <si>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</si>
  <si>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</si>
  <si>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</si>
  <si>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</si>
  <si>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</si>
  <si>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</si>
  <si>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</si>
  <si>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</si>
  <si>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</si>
  <si>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</si>
  <si>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</si>
  <si>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</si>
  <si>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</si>
  <si>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</si>
  <si>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</si>
  <si>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</si>
  <si>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</si>
  <si>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</si>
  <si>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 xml:space="preserve"> </t>
  </si>
  <si>
    <t>Purchases at the Futures Market(tons) (ORA and FCOJ)</t>
  </si>
  <si>
    <t>Type</t>
  </si>
  <si>
    <t>Maturity</t>
  </si>
  <si>
    <t>Price</t>
  </si>
  <si>
    <t>Quantity</t>
  </si>
  <si>
    <t>Sum</t>
  </si>
  <si>
    <t>ORA Contracts</t>
  </si>
  <si>
    <t>Matured Amount:</t>
  </si>
  <si>
    <t>FCOJ Contracts</t>
  </si>
  <si>
    <t>Arrival of matured ORA Futures and FCOJ Futures(%)</t>
  </si>
  <si>
    <t>Type:Month</t>
  </si>
  <si>
    <t>Shipping</t>
  </si>
  <si>
    <t>Ship ORA from Groves to Plants or Storages(%)</t>
  </si>
  <si>
    <t>From:To</t>
  </si>
  <si>
    <r>
      <t xml:space="preserve">FLA </t>
    </r>
    <r>
      <rPr>
        <i/>
        <sz val="10"/>
        <rFont val="Arial"/>
        <family val="2"/>
      </rPr>
      <t>(spot &amp; futures)</t>
    </r>
  </si>
  <si>
    <t>Manufacturing</t>
  </si>
  <si>
    <t>Process ORA into POJ or FCOJ(%)</t>
  </si>
  <si>
    <t>Plant</t>
  </si>
  <si>
    <t>Product</t>
  </si>
  <si>
    <t>POJ</t>
  </si>
  <si>
    <t>FCOJ</t>
  </si>
  <si>
    <t>Proportion</t>
  </si>
  <si>
    <t>Ship FCOJ (futures) from FLA to Storages; Ship POJ, FCOJ from Plants to Storages(%)</t>
  </si>
  <si>
    <t>From</t>
  </si>
  <si>
    <t>Futures</t>
  </si>
  <si>
    <t>Reconstitution</t>
  </si>
  <si>
    <t>Reconstitute FCOJ into ROJ at Storages(%)</t>
  </si>
  <si>
    <t>Storage:Month</t>
  </si>
  <si>
    <t>Pricing</t>
  </si>
  <si>
    <t>Pricing for each product in each region($/lb)</t>
  </si>
  <si>
    <t>ORA</t>
  </si>
  <si>
    <t>Region:Month</t>
  </si>
  <si>
    <t>NE</t>
  </si>
  <si>
    <t>MA</t>
  </si>
  <si>
    <t>SE</t>
  </si>
  <si>
    <t>MW</t>
  </si>
  <si>
    <t>DS</t>
  </si>
  <si>
    <t>NW</t>
  </si>
  <si>
    <t>SW</t>
  </si>
  <si>
    <t>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</si>
</sst>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0" fontId="0" fillId="2" borderId="3" xfId="0" applyFill="1" applyBorder="1" applyAlignment="1"/>
    <xf numFmtId="0" fontId="3" fillId="2" borderId="0" xfId="0" applyFont="1" applyFill="1" applyBorder="1" applyAlignment="1"/>
    <xf numFmtId="0" fontId="0" fillId="0" borderId="7" xfId="0" applyBorder="1" applyAlignment="1" applyProtection="1">
      <protection locked="0"/>
    </xf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12" xfId="0" applyFill="1" applyBorder="1" applyAlignment="1"/>
    <xf numFmtId="0" fontId="3" fillId="2" borderId="0" xfId="0" applyFont="1" applyFill="1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7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0" borderId="5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7" xfId="0" applyNumberFormat="1" applyFill="1" applyBorder="1" applyAlignment="1" applyProtection="1">
      <protection locked="0"/>
    </xf>
    <xf numFmtId="0" fontId="0" fillId="3" borderId="15" xfId="0" applyNumberFormat="1" applyFill="1" applyBorder="1" applyAlignment="1"/>
    <xf numFmtId="0" fontId="0" fillId="2" borderId="4" xfId="0" applyNumberFormat="1" applyFill="1" applyBorder="1" applyAlignment="1"/>
    <xf numFmtId="0" fontId="0" fillId="2" borderId="6" xfId="0" applyNumberFormat="1" applyFill="1" applyBorder="1" applyAlignment="1"/>
    <xf numFmtId="0" fontId="0" fillId="2" borderId="5" xfId="0" applyNumberFormat="1" applyFill="1" applyBorder="1" applyAlignment="1"/>
    <xf numFmtId="0" fontId="0" fillId="2" borderId="0" xfId="0" applyNumberFormat="1" applyFill="1" applyBorder="1" applyAlignment="1"/>
    <xf numFmtId="0" fontId="0" fillId="3" borderId="10" xfId="0" applyNumberFormat="1" applyFill="1" applyBorder="1" applyAlignment="1"/>
    <xf numFmtId="0" fontId="5" fillId="0" borderId="15" xfId="0" applyNumberFormat="1" applyFont="1" applyFill="1" applyBorder="1" applyAlignment="1" applyProtection="1">
      <protection locked="0"/>
    </xf>
    <xf numFmtId="0" fontId="5" fillId="0" borderId="7" xfId="0" applyNumberFormat="1" applyFont="1" applyFill="1" applyBorder="1" applyAlignment="1" applyProtection="1">
      <protection locked="0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0" fontId="0" fillId="2" borderId="3" xfId="0" applyNumberFormat="1" applyFill="1" applyBorder="1" applyAlignment="1"/>
    <xf numFmtId="0" fontId="5" fillId="2" borderId="3" xfId="0" applyNumberFormat="1" applyFont="1" applyFill="1" applyBorder="1" applyAlignment="1"/>
    <xf numFmtId="0" fontId="0" fillId="3" borderId="0" xfId="0" applyNumberFormat="1" applyFill="1" applyBorder="1" applyAlignment="1"/>
    <xf numFmtId="0" fontId="0" fillId="3" borderId="11" xfId="0" applyNumberFormat="1" applyFill="1" applyBorder="1" applyAlignment="1"/>
    <xf numFmtId="0" fontId="0" fillId="3" borderId="8" xfId="0" applyNumberFormat="1" applyFill="1" applyBorder="1" applyAlignment="1"/>
    <xf numFmtId="0" fontId="0" fillId="3" borderId="9" xfId="0" applyNumberFormat="1" applyFill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>
      <alignment horizontal="right"/>
    </xf>
    <xf numFmtId="0" fontId="3" fillId="0" borderId="0" xfId="0" applyNumberFormat="1" applyFont="1" applyAlignment="1"/>
    <xf numFmtId="0" fontId="0" fillId="4" borderId="8" xfId="0" applyNumberFormat="1" applyFill="1" applyBorder="1" applyAlignment="1"/>
    <xf numFmtId="0" fontId="0" fillId="4" borderId="0" xfId="0" applyNumberFormat="1" applyFill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4" xfId="0" applyNumberFormat="1" applyFill="1" applyBorder="1" applyAlignment="1"/>
    <xf numFmtId="0" fontId="0" fillId="4" borderId="4" xfId="0" applyNumberFormat="1" applyFill="1" applyBorder="1" applyAlignment="1"/>
    <xf numFmtId="0" fontId="0" fillId="4" borderId="6" xfId="0" applyNumberFormat="1" applyFill="1" applyBorder="1" applyAlignment="1"/>
    <xf numFmtId="0" fontId="0" fillId="0" borderId="6" xfId="0" applyNumberFormat="1" applyBorder="1" applyAlignment="1"/>
    <xf numFmtId="0" fontId="0" fillId="0" borderId="5" xfId="0" applyNumberFormat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3" borderId="2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3" borderId="26" xfId="0" applyNumberFormat="1" applyFill="1" applyBorder="1" applyAlignment="1"/>
    <xf numFmtId="0" fontId="0" fillId="0" borderId="25" xfId="0" applyNumberFormat="1" applyBorder="1" applyAlignment="1"/>
    <xf numFmtId="0" fontId="0" fillId="0" borderId="7" xfId="0" applyNumberForma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0" fillId="0" borderId="1" xfId="0" applyNumberFormat="1" applyFill="1" applyBorder="1" applyAlignment="1" applyProtection="1">
      <protection locked="0"/>
    </xf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protection locked="0"/>
    </xf>
    <xf numFmtId="0" fontId="0" fillId="3" borderId="7" xfId="0" applyNumberFormat="1" applyFill="1" applyBorder="1" applyAlignment="1" applyProtection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0" xfId="0" applyNumberFormat="1" applyFill="1" applyBorder="1" applyAlignment="1" applyProtection="1">
      <protection locked="0"/>
    </xf>
    <xf numFmtId="0" fontId="0" fillId="3" borderId="11" xfId="0" applyNumberFormat="1" applyFill="1" applyBorder="1" applyAlignment="1" applyProtection="1"/>
    <xf numFmtId="0" fontId="5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3" fillId="3" borderId="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charfstein/Documents/Princeton/Senior/ORF%20411/OJ%20Game/orianga-grande-git2/oriangagrande2017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c_info"/>
      <sheetName val="facilities"/>
      <sheetName val="raw_materials"/>
      <sheetName val="shipping_manufacturing"/>
      <sheetName val="pricing"/>
    </sheetNames>
    <sheetDataSet>
      <sheetData sheetId="0">
        <row r="5">
          <cell r="D5">
            <v>2017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D26" sqref="D26"/>
    </sheetView>
  </sheetViews>
  <sheetFormatPr baseColWidth="10" defaultRowHeight="15" x14ac:dyDescent="0"/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6" t="s">
        <v>2</v>
      </c>
      <c r="E4" s="7"/>
      <c r="F4" s="8"/>
    </row>
    <row r="5" spans="2:6">
      <c r="B5" s="9"/>
      <c r="C5" s="10" t="s">
        <v>3</v>
      </c>
      <c r="D5" s="11">
        <v>2017</v>
      </c>
      <c r="E5" s="12"/>
      <c r="F5" s="13"/>
    </row>
    <row r="6" spans="2:6">
      <c r="B6" s="3"/>
      <c r="C6" s="3"/>
      <c r="D6" s="3"/>
      <c r="E6" s="3"/>
      <c r="F6" s="3"/>
    </row>
  </sheetData>
  <mergeCells count="2">
    <mergeCell ref="D4:F4"/>
    <mergeCell ref="D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workbookViewId="0">
      <selection activeCell="G6" sqref="G6"/>
    </sheetView>
  </sheetViews>
  <sheetFormatPr baseColWidth="10" defaultRowHeight="15" x14ac:dyDescent="0"/>
  <sheetData>
    <row r="1" spans="1:9">
      <c r="A1" s="14"/>
      <c r="B1" s="14"/>
      <c r="C1" s="14"/>
      <c r="D1" s="14"/>
      <c r="E1" s="14"/>
      <c r="F1" s="14"/>
      <c r="G1" s="14"/>
      <c r="H1" s="14"/>
      <c r="I1" s="14"/>
    </row>
    <row r="2" spans="1:9">
      <c r="A2" s="14"/>
      <c r="B2" s="15" t="s">
        <v>4</v>
      </c>
      <c r="C2" s="14"/>
      <c r="D2" s="14"/>
      <c r="E2" s="14"/>
      <c r="F2" s="14"/>
      <c r="G2" s="14"/>
      <c r="H2" s="14"/>
      <c r="I2" s="14"/>
    </row>
    <row r="3" spans="1:9">
      <c r="A3" s="14"/>
      <c r="B3" s="16" t="s">
        <v>5</v>
      </c>
      <c r="C3" s="14"/>
      <c r="D3" s="14"/>
      <c r="E3" s="14"/>
      <c r="F3" s="14"/>
      <c r="G3" s="14"/>
      <c r="H3" s="14"/>
      <c r="I3" s="14"/>
    </row>
    <row r="4" spans="1:9">
      <c r="A4" s="14"/>
      <c r="B4" s="17"/>
      <c r="C4" s="18"/>
      <c r="D4" s="18"/>
      <c r="E4" s="18"/>
      <c r="F4" s="18"/>
      <c r="G4" s="18"/>
      <c r="H4" s="18"/>
      <c r="I4" s="14"/>
    </row>
    <row r="5" spans="1:9">
      <c r="A5" s="14"/>
      <c r="B5" s="19" t="s">
        <v>6</v>
      </c>
      <c r="C5" s="19" t="s">
        <v>7</v>
      </c>
      <c r="D5" s="19" t="s">
        <v>8</v>
      </c>
      <c r="E5" s="19"/>
      <c r="F5" s="19"/>
      <c r="G5" s="19" t="s">
        <v>9</v>
      </c>
      <c r="H5" s="19"/>
      <c r="I5" s="14"/>
    </row>
    <row r="6" spans="1:9">
      <c r="A6" s="14"/>
      <c r="B6" s="20" t="s">
        <v>10</v>
      </c>
      <c r="C6" s="21"/>
      <c r="D6" s="22">
        <v>200</v>
      </c>
      <c r="E6" s="22" t="s">
        <v>11</v>
      </c>
      <c r="F6" s="22" t="s">
        <v>12</v>
      </c>
      <c r="G6" s="22">
        <f t="shared" ref="G6:G15" si="0">$D6+$C6</f>
        <v>200</v>
      </c>
      <c r="H6" s="23" t="str">
        <f t="shared" ref="H6:H15" si="1">IF(AND($D6=0, $G6&gt;0),"new", IF(AND($D6&gt;0, $G6=0),"sold",""))</f>
        <v/>
      </c>
      <c r="I6" s="14"/>
    </row>
    <row r="7" spans="1:9">
      <c r="A7" s="14"/>
      <c r="B7" s="20" t="s">
        <v>13</v>
      </c>
      <c r="C7" s="21"/>
      <c r="D7" s="22">
        <v>0</v>
      </c>
      <c r="E7" s="22" t="s">
        <v>11</v>
      </c>
      <c r="F7" s="22" t="s">
        <v>12</v>
      </c>
      <c r="G7" s="22">
        <f t="shared" si="0"/>
        <v>0</v>
      </c>
      <c r="H7" s="24" t="str">
        <f t="shared" si="1"/>
        <v/>
      </c>
      <c r="I7" s="14"/>
    </row>
    <row r="8" spans="1:9">
      <c r="A8" s="14"/>
      <c r="B8" s="20" t="s">
        <v>14</v>
      </c>
      <c r="C8" s="21"/>
      <c r="D8" s="22">
        <v>0</v>
      </c>
      <c r="E8" s="22" t="s">
        <v>11</v>
      </c>
      <c r="F8" s="22" t="s">
        <v>12</v>
      </c>
      <c r="G8" s="22">
        <f t="shared" si="0"/>
        <v>0</v>
      </c>
      <c r="H8" s="24" t="str">
        <f t="shared" si="1"/>
        <v/>
      </c>
      <c r="I8" s="14"/>
    </row>
    <row r="9" spans="1:9">
      <c r="A9" s="14"/>
      <c r="B9" s="20" t="s">
        <v>15</v>
      </c>
      <c r="C9" s="21"/>
      <c r="D9" s="22">
        <v>0</v>
      </c>
      <c r="E9" s="22" t="s">
        <v>11</v>
      </c>
      <c r="F9" s="22" t="s">
        <v>12</v>
      </c>
      <c r="G9" s="22">
        <f t="shared" si="0"/>
        <v>0</v>
      </c>
      <c r="H9" s="24" t="str">
        <f t="shared" si="1"/>
        <v/>
      </c>
      <c r="I9" s="14"/>
    </row>
    <row r="10" spans="1:9">
      <c r="A10" s="14"/>
      <c r="B10" s="20" t="s">
        <v>16</v>
      </c>
      <c r="C10" s="21"/>
      <c r="D10" s="22">
        <v>600</v>
      </c>
      <c r="E10" s="22" t="s">
        <v>11</v>
      </c>
      <c r="F10" s="22" t="s">
        <v>12</v>
      </c>
      <c r="G10" s="22">
        <f t="shared" si="0"/>
        <v>600</v>
      </c>
      <c r="H10" s="24" t="str">
        <f t="shared" si="1"/>
        <v/>
      </c>
      <c r="I10" s="14"/>
    </row>
    <row r="11" spans="1:9">
      <c r="A11" s="14"/>
      <c r="B11" s="20" t="s">
        <v>17</v>
      </c>
      <c r="C11" s="21"/>
      <c r="D11" s="22">
        <v>0</v>
      </c>
      <c r="E11" s="22" t="s">
        <v>11</v>
      </c>
      <c r="F11" s="22" t="s">
        <v>12</v>
      </c>
      <c r="G11" s="22">
        <f t="shared" si="0"/>
        <v>0</v>
      </c>
      <c r="H11" s="24" t="str">
        <f t="shared" si="1"/>
        <v/>
      </c>
      <c r="I11" s="14"/>
    </row>
    <row r="12" spans="1:9">
      <c r="A12" s="14"/>
      <c r="B12" s="20" t="s">
        <v>18</v>
      </c>
      <c r="C12" s="21"/>
      <c r="D12" s="22">
        <v>3589</v>
      </c>
      <c r="E12" s="22" t="s">
        <v>11</v>
      </c>
      <c r="F12" s="22" t="s">
        <v>12</v>
      </c>
      <c r="G12" s="22">
        <f t="shared" si="0"/>
        <v>3589</v>
      </c>
      <c r="H12" s="24" t="str">
        <f t="shared" si="1"/>
        <v/>
      </c>
      <c r="I12" s="14"/>
    </row>
    <row r="13" spans="1:9">
      <c r="A13" s="14"/>
      <c r="B13" s="20" t="s">
        <v>19</v>
      </c>
      <c r="C13" s="21"/>
      <c r="D13" s="22">
        <v>0</v>
      </c>
      <c r="E13" s="22" t="s">
        <v>11</v>
      </c>
      <c r="F13" s="22" t="s">
        <v>12</v>
      </c>
      <c r="G13" s="22">
        <f t="shared" si="0"/>
        <v>0</v>
      </c>
      <c r="H13" s="24" t="str">
        <f t="shared" si="1"/>
        <v/>
      </c>
      <c r="I13" s="14"/>
    </row>
    <row r="14" spans="1:9">
      <c r="A14" s="14"/>
      <c r="B14" s="20" t="s">
        <v>20</v>
      </c>
      <c r="C14" s="21"/>
      <c r="D14" s="22">
        <v>0</v>
      </c>
      <c r="E14" s="22" t="s">
        <v>11</v>
      </c>
      <c r="F14" s="22" t="s">
        <v>12</v>
      </c>
      <c r="G14" s="22">
        <f t="shared" si="0"/>
        <v>0</v>
      </c>
      <c r="H14" s="24" t="str">
        <f t="shared" si="1"/>
        <v/>
      </c>
      <c r="I14" s="14"/>
    </row>
    <row r="15" spans="1:9">
      <c r="A15" s="14"/>
      <c r="B15" s="25" t="s">
        <v>21</v>
      </c>
      <c r="C15" s="21"/>
      <c r="D15" s="22">
        <v>0</v>
      </c>
      <c r="E15" s="22" t="s">
        <v>11</v>
      </c>
      <c r="F15" s="26" t="s">
        <v>12</v>
      </c>
      <c r="G15" s="22">
        <f t="shared" si="0"/>
        <v>0</v>
      </c>
      <c r="H15" s="27" t="str">
        <f t="shared" si="1"/>
        <v/>
      </c>
      <c r="I15" s="14"/>
    </row>
    <row r="16" spans="1:9">
      <c r="A16" s="14"/>
      <c r="B16" s="28"/>
      <c r="C16" s="28"/>
      <c r="D16" s="28">
        <f>COUNTIF($D$6:$D$15,"&gt;0")</f>
        <v>3</v>
      </c>
      <c r="E16" s="28" t="s">
        <v>22</v>
      </c>
      <c r="F16" s="18"/>
      <c r="G16" s="28">
        <f>COUNTIF(G6:G15,"&gt;0")</f>
        <v>3</v>
      </c>
      <c r="H16" s="29" t="s">
        <v>22</v>
      </c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6" t="s">
        <v>23</v>
      </c>
      <c r="C18" s="14"/>
      <c r="D18" s="14"/>
      <c r="E18" s="14"/>
      <c r="F18" s="14"/>
      <c r="G18" s="14"/>
      <c r="H18" s="14"/>
      <c r="I18" s="14"/>
    </row>
    <row r="19" spans="1:9">
      <c r="A19" s="14"/>
      <c r="B19" s="17"/>
      <c r="C19" s="18"/>
      <c r="D19" s="18"/>
      <c r="E19" s="18"/>
      <c r="F19" s="18"/>
      <c r="G19" s="18"/>
      <c r="H19" s="18"/>
      <c r="I19" s="14"/>
    </row>
    <row r="20" spans="1:9">
      <c r="A20" s="14"/>
      <c r="B20" s="19" t="s">
        <v>6</v>
      </c>
      <c r="C20" s="19" t="s">
        <v>24</v>
      </c>
      <c r="D20" s="19" t="s">
        <v>8</v>
      </c>
      <c r="E20" s="19"/>
      <c r="F20" s="19"/>
      <c r="G20" s="19" t="s">
        <v>9</v>
      </c>
      <c r="H20" s="19"/>
      <c r="I20" s="14"/>
    </row>
    <row r="21" spans="1:9">
      <c r="A21" s="14"/>
      <c r="B21" s="20" t="s">
        <v>10</v>
      </c>
      <c r="C21" s="30"/>
      <c r="D21" s="22">
        <v>0</v>
      </c>
      <c r="E21" s="22"/>
      <c r="F21" s="22" t="s">
        <v>12</v>
      </c>
      <c r="G21" s="22">
        <f t="shared" ref="G21:G30" si="2">$D21+$C21</f>
        <v>0</v>
      </c>
      <c r="H21" s="24"/>
      <c r="I21" s="14"/>
    </row>
    <row r="22" spans="1:9">
      <c r="A22" s="14"/>
      <c r="B22" s="20" t="s">
        <v>13</v>
      </c>
      <c r="C22" s="30"/>
      <c r="D22" s="22">
        <v>0</v>
      </c>
      <c r="E22" s="22"/>
      <c r="F22" s="22" t="s">
        <v>12</v>
      </c>
      <c r="G22" s="22">
        <f t="shared" si="2"/>
        <v>0</v>
      </c>
      <c r="H22" s="24"/>
      <c r="I22" s="14"/>
    </row>
    <row r="23" spans="1:9">
      <c r="A23" s="14"/>
      <c r="B23" s="20" t="s">
        <v>14</v>
      </c>
      <c r="C23" s="30"/>
      <c r="D23" s="22">
        <v>0</v>
      </c>
      <c r="E23" s="22"/>
      <c r="F23" s="22" t="s">
        <v>12</v>
      </c>
      <c r="G23" s="22">
        <f t="shared" si="2"/>
        <v>0</v>
      </c>
      <c r="H23" s="24"/>
      <c r="I23" s="14"/>
    </row>
    <row r="24" spans="1:9">
      <c r="A24" s="14"/>
      <c r="B24" s="20" t="s">
        <v>15</v>
      </c>
      <c r="C24" s="30"/>
      <c r="D24" s="22">
        <v>0</v>
      </c>
      <c r="E24" s="22"/>
      <c r="F24" s="22" t="s">
        <v>12</v>
      </c>
      <c r="G24" s="22">
        <f t="shared" si="2"/>
        <v>0</v>
      </c>
      <c r="H24" s="24"/>
      <c r="I24" s="14"/>
    </row>
    <row r="25" spans="1:9">
      <c r="A25" s="14"/>
      <c r="B25" s="20" t="s">
        <v>16</v>
      </c>
      <c r="C25" s="30"/>
      <c r="D25" s="22">
        <v>22</v>
      </c>
      <c r="E25" s="22"/>
      <c r="F25" s="22" t="s">
        <v>12</v>
      </c>
      <c r="G25" s="22">
        <f t="shared" si="2"/>
        <v>22</v>
      </c>
      <c r="H25" s="24"/>
      <c r="I25" s="14"/>
    </row>
    <row r="26" spans="1:9">
      <c r="A26" s="14"/>
      <c r="B26" s="20" t="s">
        <v>17</v>
      </c>
      <c r="C26" s="30"/>
      <c r="D26" s="22">
        <v>0</v>
      </c>
      <c r="E26" s="22"/>
      <c r="F26" s="22" t="s">
        <v>12</v>
      </c>
      <c r="G26" s="22">
        <f t="shared" si="2"/>
        <v>0</v>
      </c>
      <c r="H26" s="24"/>
      <c r="I26" s="14"/>
    </row>
    <row r="27" spans="1:9">
      <c r="A27" s="14"/>
      <c r="B27" s="20" t="s">
        <v>18</v>
      </c>
      <c r="C27" s="30"/>
      <c r="D27" s="22">
        <v>15</v>
      </c>
      <c r="E27" s="22"/>
      <c r="F27" s="22" t="s">
        <v>12</v>
      </c>
      <c r="G27" s="22">
        <f t="shared" si="2"/>
        <v>15</v>
      </c>
      <c r="H27" s="24"/>
      <c r="I27" s="14"/>
    </row>
    <row r="28" spans="1:9">
      <c r="A28" s="14"/>
      <c r="B28" s="20" t="s">
        <v>19</v>
      </c>
      <c r="C28" s="30"/>
      <c r="D28" s="22">
        <v>0</v>
      </c>
      <c r="E28" s="22"/>
      <c r="F28" s="22" t="s">
        <v>12</v>
      </c>
      <c r="G28" s="22">
        <f t="shared" si="2"/>
        <v>0</v>
      </c>
      <c r="H28" s="24"/>
      <c r="I28" s="14"/>
    </row>
    <row r="29" spans="1:9">
      <c r="A29" s="14"/>
      <c r="B29" s="20" t="s">
        <v>20</v>
      </c>
      <c r="C29" s="30"/>
      <c r="D29" s="22">
        <v>0</v>
      </c>
      <c r="E29" s="22"/>
      <c r="F29" s="22" t="s">
        <v>12</v>
      </c>
      <c r="G29" s="22">
        <f t="shared" si="2"/>
        <v>0</v>
      </c>
      <c r="H29" s="24"/>
      <c r="I29" s="14"/>
    </row>
    <row r="30" spans="1:9">
      <c r="A30" s="14"/>
      <c r="B30" s="25" t="s">
        <v>21</v>
      </c>
      <c r="C30" s="30"/>
      <c r="D30" s="22">
        <v>0</v>
      </c>
      <c r="E30" s="22"/>
      <c r="F30" s="26" t="s">
        <v>12</v>
      </c>
      <c r="G30" s="22">
        <f t="shared" si="2"/>
        <v>0</v>
      </c>
      <c r="H30" s="27"/>
      <c r="I30" s="14"/>
    </row>
    <row r="31" spans="1:9">
      <c r="A31" s="14"/>
      <c r="B31" s="28"/>
      <c r="C31" s="28"/>
      <c r="D31" s="28">
        <f>SUM($D$21:$D$30)</f>
        <v>37</v>
      </c>
      <c r="E31" s="28" t="s">
        <v>25</v>
      </c>
      <c r="F31" s="28"/>
      <c r="G31" s="28"/>
      <c r="H31" s="31"/>
      <c r="I31" s="14"/>
    </row>
    <row r="32" spans="1:9">
      <c r="A32" s="14"/>
      <c r="B32" s="14"/>
      <c r="C32" s="14"/>
      <c r="D32" s="14"/>
      <c r="E32" s="14"/>
      <c r="F32" s="14"/>
      <c r="G32" s="14"/>
      <c r="H32" s="14"/>
      <c r="I32" s="14"/>
    </row>
    <row r="33" spans="1:9">
      <c r="A33" s="14"/>
      <c r="B33" s="16" t="s">
        <v>26</v>
      </c>
      <c r="C33" s="14"/>
      <c r="D33" s="14"/>
      <c r="E33" s="14"/>
      <c r="F33" s="14"/>
      <c r="G33" s="14"/>
      <c r="H33" s="14"/>
      <c r="I33" s="14"/>
    </row>
    <row r="34" spans="1:9">
      <c r="A34" s="14"/>
      <c r="B34" s="17"/>
      <c r="C34" s="18"/>
      <c r="D34" s="18"/>
      <c r="E34" s="18"/>
      <c r="F34" s="18"/>
      <c r="G34" s="18"/>
      <c r="H34" s="18"/>
      <c r="I34" s="14"/>
    </row>
    <row r="35" spans="1:9">
      <c r="A35" s="14"/>
      <c r="B35" s="19" t="s">
        <v>6</v>
      </c>
      <c r="C35" s="19" t="s">
        <v>7</v>
      </c>
      <c r="D35" s="32" t="s">
        <v>8</v>
      </c>
      <c r="E35" s="32"/>
      <c r="F35" s="32"/>
      <c r="G35" s="33" t="s">
        <v>9</v>
      </c>
      <c r="H35" s="19"/>
      <c r="I35" s="14"/>
    </row>
    <row r="36" spans="1:9">
      <c r="A36" s="14"/>
      <c r="B36" s="34" t="s">
        <v>27</v>
      </c>
      <c r="C36" s="21"/>
      <c r="D36" s="34">
        <v>0</v>
      </c>
      <c r="E36" s="35" t="s">
        <v>11</v>
      </c>
      <c r="F36" s="35" t="s">
        <v>12</v>
      </c>
      <c r="G36" s="22">
        <f t="shared" ref="G36:G99" si="3">$D36+$C36</f>
        <v>0</v>
      </c>
      <c r="H36" s="24" t="str">
        <f t="shared" ref="H36:H99" si="4">IF(AND($D36=0, $G36&gt;0),"new", IF(AND($D36&gt;0, $G36=0),"sold",""))</f>
        <v/>
      </c>
      <c r="I36" s="14"/>
    </row>
    <row r="37" spans="1:9">
      <c r="A37" s="14"/>
      <c r="B37" s="20" t="s">
        <v>28</v>
      </c>
      <c r="C37" s="21"/>
      <c r="D37" s="20">
        <v>0</v>
      </c>
      <c r="E37" s="22" t="s">
        <v>11</v>
      </c>
      <c r="F37" s="22" t="s">
        <v>12</v>
      </c>
      <c r="G37" s="22">
        <f t="shared" si="3"/>
        <v>0</v>
      </c>
      <c r="H37" s="24" t="str">
        <f t="shared" si="4"/>
        <v/>
      </c>
      <c r="I37" s="14"/>
    </row>
    <row r="38" spans="1:9">
      <c r="A38" s="14"/>
      <c r="B38" s="20" t="s">
        <v>29</v>
      </c>
      <c r="C38" s="21"/>
      <c r="D38" s="20">
        <v>0</v>
      </c>
      <c r="E38" s="22" t="s">
        <v>11</v>
      </c>
      <c r="F38" s="22" t="s">
        <v>12</v>
      </c>
      <c r="G38" s="22">
        <f t="shared" si="3"/>
        <v>0</v>
      </c>
      <c r="H38" s="24" t="str">
        <f t="shared" si="4"/>
        <v/>
      </c>
      <c r="I38" s="14"/>
    </row>
    <row r="39" spans="1:9">
      <c r="A39" s="14"/>
      <c r="B39" s="20" t="s">
        <v>30</v>
      </c>
      <c r="C39" s="21"/>
      <c r="D39" s="20">
        <v>4000</v>
      </c>
      <c r="E39" s="22" t="s">
        <v>11</v>
      </c>
      <c r="F39" s="22" t="s">
        <v>12</v>
      </c>
      <c r="G39" s="22">
        <f t="shared" si="3"/>
        <v>4000</v>
      </c>
      <c r="H39" s="24" t="str">
        <f t="shared" si="4"/>
        <v/>
      </c>
      <c r="I39" s="14"/>
    </row>
    <row r="40" spans="1:9">
      <c r="A40" s="14"/>
      <c r="B40" s="20" t="s">
        <v>31</v>
      </c>
      <c r="C40" s="21"/>
      <c r="D40" s="20">
        <v>0</v>
      </c>
      <c r="E40" s="22" t="s">
        <v>11</v>
      </c>
      <c r="F40" s="22" t="s">
        <v>12</v>
      </c>
      <c r="G40" s="22">
        <f t="shared" si="3"/>
        <v>0</v>
      </c>
      <c r="H40" s="24" t="str">
        <f t="shared" si="4"/>
        <v/>
      </c>
      <c r="I40" s="14"/>
    </row>
    <row r="41" spans="1:9">
      <c r="A41" s="14"/>
      <c r="B41" s="20" t="s">
        <v>32</v>
      </c>
      <c r="C41" s="21"/>
      <c r="D41" s="20">
        <v>0</v>
      </c>
      <c r="E41" s="22" t="s">
        <v>11</v>
      </c>
      <c r="F41" s="22" t="s">
        <v>12</v>
      </c>
      <c r="G41" s="22">
        <f t="shared" si="3"/>
        <v>0</v>
      </c>
      <c r="H41" s="24" t="str">
        <f t="shared" si="4"/>
        <v/>
      </c>
      <c r="I41" s="14"/>
    </row>
    <row r="42" spans="1:9">
      <c r="A42" s="14"/>
      <c r="B42" s="20" t="s">
        <v>33</v>
      </c>
      <c r="C42" s="21"/>
      <c r="D42" s="20">
        <v>0</v>
      </c>
      <c r="E42" s="22" t="s">
        <v>11</v>
      </c>
      <c r="F42" s="22" t="s">
        <v>12</v>
      </c>
      <c r="G42" s="22">
        <f t="shared" si="3"/>
        <v>0</v>
      </c>
      <c r="H42" s="24" t="str">
        <f t="shared" si="4"/>
        <v/>
      </c>
      <c r="I42" s="14"/>
    </row>
    <row r="43" spans="1:9">
      <c r="A43" s="14"/>
      <c r="B43" s="20" t="s">
        <v>34</v>
      </c>
      <c r="C43" s="21"/>
      <c r="D43" s="20">
        <v>0</v>
      </c>
      <c r="E43" s="22" t="s">
        <v>11</v>
      </c>
      <c r="F43" s="22" t="s">
        <v>12</v>
      </c>
      <c r="G43" s="22">
        <f t="shared" si="3"/>
        <v>0</v>
      </c>
      <c r="H43" s="24" t="str">
        <f t="shared" si="4"/>
        <v/>
      </c>
      <c r="I43" s="14"/>
    </row>
    <row r="44" spans="1:9">
      <c r="A44" s="14"/>
      <c r="B44" s="20" t="s">
        <v>35</v>
      </c>
      <c r="C44" s="21"/>
      <c r="D44" s="20">
        <v>0</v>
      </c>
      <c r="E44" s="22" t="s">
        <v>11</v>
      </c>
      <c r="F44" s="22" t="s">
        <v>12</v>
      </c>
      <c r="G44" s="22">
        <f t="shared" si="3"/>
        <v>0</v>
      </c>
      <c r="H44" s="24" t="str">
        <f t="shared" si="4"/>
        <v/>
      </c>
      <c r="I44" s="14"/>
    </row>
    <row r="45" spans="1:9">
      <c r="A45" s="14"/>
      <c r="B45" s="20" t="s">
        <v>36</v>
      </c>
      <c r="C45" s="21"/>
      <c r="D45" s="20">
        <v>0</v>
      </c>
      <c r="E45" s="22" t="s">
        <v>11</v>
      </c>
      <c r="F45" s="22" t="s">
        <v>12</v>
      </c>
      <c r="G45" s="22">
        <f t="shared" si="3"/>
        <v>0</v>
      </c>
      <c r="H45" s="24" t="str">
        <f t="shared" si="4"/>
        <v/>
      </c>
      <c r="I45" s="14"/>
    </row>
    <row r="46" spans="1:9">
      <c r="A46" s="14"/>
      <c r="B46" s="20" t="s">
        <v>37</v>
      </c>
      <c r="C46" s="21"/>
      <c r="D46" s="20">
        <v>0</v>
      </c>
      <c r="E46" s="22" t="s">
        <v>11</v>
      </c>
      <c r="F46" s="22" t="s">
        <v>12</v>
      </c>
      <c r="G46" s="22">
        <f t="shared" si="3"/>
        <v>0</v>
      </c>
      <c r="H46" s="24" t="str">
        <f t="shared" si="4"/>
        <v/>
      </c>
      <c r="I46" s="14"/>
    </row>
    <row r="47" spans="1:9">
      <c r="A47" s="14"/>
      <c r="B47" s="20" t="s">
        <v>38</v>
      </c>
      <c r="C47" s="21"/>
      <c r="D47" s="20">
        <v>0</v>
      </c>
      <c r="E47" s="22" t="s">
        <v>11</v>
      </c>
      <c r="F47" s="22" t="s">
        <v>12</v>
      </c>
      <c r="G47" s="22">
        <f t="shared" si="3"/>
        <v>0</v>
      </c>
      <c r="H47" s="24" t="str">
        <f t="shared" si="4"/>
        <v/>
      </c>
      <c r="I47" s="14"/>
    </row>
    <row r="48" spans="1:9">
      <c r="A48" s="14"/>
      <c r="B48" s="20" t="s">
        <v>39</v>
      </c>
      <c r="C48" s="21"/>
      <c r="D48" s="20">
        <v>0</v>
      </c>
      <c r="E48" s="22" t="s">
        <v>11</v>
      </c>
      <c r="F48" s="22" t="s">
        <v>12</v>
      </c>
      <c r="G48" s="22">
        <f t="shared" si="3"/>
        <v>0</v>
      </c>
      <c r="H48" s="24" t="str">
        <f t="shared" si="4"/>
        <v/>
      </c>
      <c r="I48" s="14"/>
    </row>
    <row r="49" spans="1:9">
      <c r="A49" s="14"/>
      <c r="B49" s="20" t="s">
        <v>40</v>
      </c>
      <c r="C49" s="21"/>
      <c r="D49" s="20">
        <v>0</v>
      </c>
      <c r="E49" s="22" t="s">
        <v>11</v>
      </c>
      <c r="F49" s="22" t="s">
        <v>12</v>
      </c>
      <c r="G49" s="22">
        <f t="shared" si="3"/>
        <v>0</v>
      </c>
      <c r="H49" s="24" t="str">
        <f t="shared" si="4"/>
        <v/>
      </c>
      <c r="I49" s="14"/>
    </row>
    <row r="50" spans="1:9">
      <c r="A50" s="14"/>
      <c r="B50" s="20" t="s">
        <v>41</v>
      </c>
      <c r="C50" s="21"/>
      <c r="D50" s="20">
        <v>0</v>
      </c>
      <c r="E50" s="22" t="s">
        <v>11</v>
      </c>
      <c r="F50" s="22" t="s">
        <v>12</v>
      </c>
      <c r="G50" s="22">
        <f t="shared" si="3"/>
        <v>0</v>
      </c>
      <c r="H50" s="24" t="str">
        <f t="shared" si="4"/>
        <v/>
      </c>
      <c r="I50" s="14"/>
    </row>
    <row r="51" spans="1:9">
      <c r="A51" s="14"/>
      <c r="B51" s="20" t="s">
        <v>42</v>
      </c>
      <c r="C51" s="21"/>
      <c r="D51" s="20">
        <v>0</v>
      </c>
      <c r="E51" s="22" t="s">
        <v>11</v>
      </c>
      <c r="F51" s="22" t="s">
        <v>12</v>
      </c>
      <c r="G51" s="22">
        <f t="shared" si="3"/>
        <v>0</v>
      </c>
      <c r="H51" s="24" t="str">
        <f t="shared" si="4"/>
        <v/>
      </c>
      <c r="I51" s="14"/>
    </row>
    <row r="52" spans="1:9">
      <c r="A52" s="14"/>
      <c r="B52" s="20" t="s">
        <v>43</v>
      </c>
      <c r="C52" s="21"/>
      <c r="D52" s="20">
        <v>0</v>
      </c>
      <c r="E52" s="22" t="s">
        <v>11</v>
      </c>
      <c r="F52" s="22" t="s">
        <v>12</v>
      </c>
      <c r="G52" s="22">
        <f t="shared" si="3"/>
        <v>0</v>
      </c>
      <c r="H52" s="24" t="str">
        <f t="shared" si="4"/>
        <v/>
      </c>
      <c r="I52" s="14"/>
    </row>
    <row r="53" spans="1:9">
      <c r="A53" s="14"/>
      <c r="B53" s="20" t="s">
        <v>44</v>
      </c>
      <c r="C53" s="21"/>
      <c r="D53" s="20">
        <v>0</v>
      </c>
      <c r="E53" s="22" t="s">
        <v>11</v>
      </c>
      <c r="F53" s="22" t="s">
        <v>12</v>
      </c>
      <c r="G53" s="22">
        <f t="shared" si="3"/>
        <v>0</v>
      </c>
      <c r="H53" s="24" t="str">
        <f t="shared" si="4"/>
        <v/>
      </c>
      <c r="I53" s="14"/>
    </row>
    <row r="54" spans="1:9">
      <c r="A54" s="14"/>
      <c r="B54" s="20" t="s">
        <v>45</v>
      </c>
      <c r="C54" s="21"/>
      <c r="D54" s="20">
        <v>0</v>
      </c>
      <c r="E54" s="22" t="s">
        <v>11</v>
      </c>
      <c r="F54" s="22" t="s">
        <v>12</v>
      </c>
      <c r="G54" s="22">
        <f t="shared" si="3"/>
        <v>0</v>
      </c>
      <c r="H54" s="24" t="str">
        <f t="shared" si="4"/>
        <v/>
      </c>
      <c r="I54" s="14"/>
    </row>
    <row r="55" spans="1:9">
      <c r="A55" s="14"/>
      <c r="B55" s="20" t="s">
        <v>46</v>
      </c>
      <c r="C55" s="21"/>
      <c r="D55" s="20">
        <v>0</v>
      </c>
      <c r="E55" s="22" t="s">
        <v>11</v>
      </c>
      <c r="F55" s="22" t="s">
        <v>12</v>
      </c>
      <c r="G55" s="22">
        <f t="shared" si="3"/>
        <v>0</v>
      </c>
      <c r="H55" s="24" t="str">
        <f t="shared" si="4"/>
        <v/>
      </c>
      <c r="I55" s="14"/>
    </row>
    <row r="56" spans="1:9">
      <c r="A56" s="14"/>
      <c r="B56" s="20" t="s">
        <v>47</v>
      </c>
      <c r="C56" s="21"/>
      <c r="D56" s="20">
        <v>0</v>
      </c>
      <c r="E56" s="22" t="s">
        <v>11</v>
      </c>
      <c r="F56" s="22" t="s">
        <v>12</v>
      </c>
      <c r="G56" s="22">
        <f t="shared" si="3"/>
        <v>0</v>
      </c>
      <c r="H56" s="24" t="str">
        <f t="shared" si="4"/>
        <v/>
      </c>
      <c r="I56" s="14"/>
    </row>
    <row r="57" spans="1:9">
      <c r="A57" s="14"/>
      <c r="B57" s="20" t="s">
        <v>48</v>
      </c>
      <c r="C57" s="21"/>
      <c r="D57" s="20">
        <v>0</v>
      </c>
      <c r="E57" s="22" t="s">
        <v>11</v>
      </c>
      <c r="F57" s="22" t="s">
        <v>12</v>
      </c>
      <c r="G57" s="22">
        <f t="shared" si="3"/>
        <v>0</v>
      </c>
      <c r="H57" s="24" t="str">
        <f t="shared" si="4"/>
        <v/>
      </c>
      <c r="I57" s="14"/>
    </row>
    <row r="58" spans="1:9">
      <c r="A58" s="14"/>
      <c r="B58" s="20" t="s">
        <v>49</v>
      </c>
      <c r="C58" s="21"/>
      <c r="D58" s="20">
        <v>0</v>
      </c>
      <c r="E58" s="22" t="s">
        <v>11</v>
      </c>
      <c r="F58" s="22" t="s">
        <v>12</v>
      </c>
      <c r="G58" s="22">
        <f t="shared" si="3"/>
        <v>0</v>
      </c>
      <c r="H58" s="24" t="str">
        <f t="shared" si="4"/>
        <v/>
      </c>
      <c r="I58" s="14"/>
    </row>
    <row r="59" spans="1:9">
      <c r="A59" s="14"/>
      <c r="B59" s="20" t="s">
        <v>50</v>
      </c>
      <c r="C59" s="21"/>
      <c r="D59" s="20">
        <v>0</v>
      </c>
      <c r="E59" s="22" t="s">
        <v>11</v>
      </c>
      <c r="F59" s="22" t="s">
        <v>12</v>
      </c>
      <c r="G59" s="22">
        <f t="shared" si="3"/>
        <v>0</v>
      </c>
      <c r="H59" s="24" t="str">
        <f t="shared" si="4"/>
        <v/>
      </c>
      <c r="I59" s="14"/>
    </row>
    <row r="60" spans="1:9">
      <c r="A60" s="14"/>
      <c r="B60" s="20" t="s">
        <v>51</v>
      </c>
      <c r="C60" s="21"/>
      <c r="D60" s="22">
        <v>0</v>
      </c>
      <c r="E60" s="22" t="s">
        <v>11</v>
      </c>
      <c r="F60" s="22" t="s">
        <v>12</v>
      </c>
      <c r="G60" s="22">
        <f t="shared" si="3"/>
        <v>0</v>
      </c>
      <c r="H60" s="24" t="str">
        <f t="shared" si="4"/>
        <v/>
      </c>
      <c r="I60" s="14"/>
    </row>
    <row r="61" spans="1:9">
      <c r="A61" s="14"/>
      <c r="B61" s="20" t="s">
        <v>52</v>
      </c>
      <c r="C61" s="30"/>
      <c r="D61" s="22">
        <v>0</v>
      </c>
      <c r="E61" s="22" t="s">
        <v>11</v>
      </c>
      <c r="F61" s="22" t="s">
        <v>12</v>
      </c>
      <c r="G61" s="22">
        <f t="shared" si="3"/>
        <v>0</v>
      </c>
      <c r="H61" s="24" t="str">
        <f t="shared" si="4"/>
        <v/>
      </c>
      <c r="I61" s="14"/>
    </row>
    <row r="62" spans="1:9">
      <c r="A62" s="14"/>
      <c r="B62" s="20" t="s">
        <v>53</v>
      </c>
      <c r="C62" s="30"/>
      <c r="D62" s="22">
        <v>0</v>
      </c>
      <c r="E62" s="22" t="s">
        <v>11</v>
      </c>
      <c r="F62" s="22" t="s">
        <v>12</v>
      </c>
      <c r="G62" s="22">
        <f t="shared" si="3"/>
        <v>0</v>
      </c>
      <c r="H62" s="24" t="str">
        <f t="shared" si="4"/>
        <v/>
      </c>
      <c r="I62" s="14"/>
    </row>
    <row r="63" spans="1:9">
      <c r="A63" s="14"/>
      <c r="B63" s="20" t="s">
        <v>54</v>
      </c>
      <c r="C63" s="30"/>
      <c r="D63" s="22">
        <v>5000</v>
      </c>
      <c r="E63" s="22" t="s">
        <v>11</v>
      </c>
      <c r="F63" s="22" t="s">
        <v>12</v>
      </c>
      <c r="G63" s="22">
        <f t="shared" si="3"/>
        <v>5000</v>
      </c>
      <c r="H63" s="24" t="str">
        <f t="shared" si="4"/>
        <v/>
      </c>
      <c r="I63" s="14"/>
    </row>
    <row r="64" spans="1:9">
      <c r="A64" s="14"/>
      <c r="B64" s="20" t="s">
        <v>55</v>
      </c>
      <c r="C64" s="30"/>
      <c r="D64" s="22">
        <v>0</v>
      </c>
      <c r="E64" s="22" t="s">
        <v>11</v>
      </c>
      <c r="F64" s="22" t="s">
        <v>12</v>
      </c>
      <c r="G64" s="22">
        <f t="shared" si="3"/>
        <v>0</v>
      </c>
      <c r="H64" s="24" t="str">
        <f t="shared" si="4"/>
        <v/>
      </c>
      <c r="I64" s="14"/>
    </row>
    <row r="65" spans="1:9">
      <c r="A65" s="14"/>
      <c r="B65" s="20" t="s">
        <v>56</v>
      </c>
      <c r="C65" s="30"/>
      <c r="D65" s="22">
        <v>0</v>
      </c>
      <c r="E65" s="22" t="s">
        <v>11</v>
      </c>
      <c r="F65" s="22" t="s">
        <v>12</v>
      </c>
      <c r="G65" s="22">
        <f t="shared" si="3"/>
        <v>0</v>
      </c>
      <c r="H65" s="24" t="str">
        <f t="shared" si="4"/>
        <v/>
      </c>
      <c r="I65" s="14"/>
    </row>
    <row r="66" spans="1:9">
      <c r="A66" s="14"/>
      <c r="B66" s="20" t="s">
        <v>57</v>
      </c>
      <c r="C66" s="30"/>
      <c r="D66" s="22">
        <v>0</v>
      </c>
      <c r="E66" s="22" t="s">
        <v>11</v>
      </c>
      <c r="F66" s="22" t="s">
        <v>12</v>
      </c>
      <c r="G66" s="22">
        <f t="shared" si="3"/>
        <v>0</v>
      </c>
      <c r="H66" s="24" t="str">
        <f t="shared" si="4"/>
        <v/>
      </c>
      <c r="I66" s="14"/>
    </row>
    <row r="67" spans="1:9">
      <c r="A67" s="14"/>
      <c r="B67" s="20" t="s">
        <v>58</v>
      </c>
      <c r="C67" s="30"/>
      <c r="D67" s="22">
        <v>0</v>
      </c>
      <c r="E67" s="22" t="s">
        <v>11</v>
      </c>
      <c r="F67" s="22" t="s">
        <v>12</v>
      </c>
      <c r="G67" s="22">
        <f t="shared" si="3"/>
        <v>0</v>
      </c>
      <c r="H67" s="24" t="str">
        <f t="shared" si="4"/>
        <v/>
      </c>
      <c r="I67" s="14"/>
    </row>
    <row r="68" spans="1:9">
      <c r="A68" s="14"/>
      <c r="B68" s="20" t="s">
        <v>59</v>
      </c>
      <c r="C68" s="30"/>
      <c r="D68" s="22">
        <v>0</v>
      </c>
      <c r="E68" s="22" t="s">
        <v>11</v>
      </c>
      <c r="F68" s="22" t="s">
        <v>12</v>
      </c>
      <c r="G68" s="22">
        <f t="shared" si="3"/>
        <v>0</v>
      </c>
      <c r="H68" s="24" t="str">
        <f t="shared" si="4"/>
        <v/>
      </c>
      <c r="I68" s="14"/>
    </row>
    <row r="69" spans="1:9">
      <c r="A69" s="14"/>
      <c r="B69" s="20" t="s">
        <v>60</v>
      </c>
      <c r="C69" s="30"/>
      <c r="D69" s="22">
        <v>0</v>
      </c>
      <c r="E69" s="22" t="s">
        <v>11</v>
      </c>
      <c r="F69" s="22" t="s">
        <v>12</v>
      </c>
      <c r="G69" s="22">
        <f t="shared" si="3"/>
        <v>0</v>
      </c>
      <c r="H69" s="24" t="str">
        <f t="shared" si="4"/>
        <v/>
      </c>
      <c r="I69" s="14"/>
    </row>
    <row r="70" spans="1:9">
      <c r="A70" s="14"/>
      <c r="B70" s="20" t="s">
        <v>61</v>
      </c>
      <c r="C70" s="30"/>
      <c r="D70" s="22">
        <v>0</v>
      </c>
      <c r="E70" s="22" t="s">
        <v>11</v>
      </c>
      <c r="F70" s="22" t="s">
        <v>12</v>
      </c>
      <c r="G70" s="22">
        <f t="shared" si="3"/>
        <v>0</v>
      </c>
      <c r="H70" s="24" t="str">
        <f t="shared" si="4"/>
        <v/>
      </c>
      <c r="I70" s="14"/>
    </row>
    <row r="71" spans="1:9">
      <c r="A71" s="14"/>
      <c r="B71" s="20" t="s">
        <v>62</v>
      </c>
      <c r="C71" s="30"/>
      <c r="D71" s="22">
        <v>0</v>
      </c>
      <c r="E71" s="22" t="s">
        <v>11</v>
      </c>
      <c r="F71" s="22" t="s">
        <v>12</v>
      </c>
      <c r="G71" s="22">
        <f t="shared" si="3"/>
        <v>0</v>
      </c>
      <c r="H71" s="24" t="str">
        <f t="shared" si="4"/>
        <v/>
      </c>
      <c r="I71" s="14"/>
    </row>
    <row r="72" spans="1:9">
      <c r="A72" s="14"/>
      <c r="B72" s="20" t="s">
        <v>63</v>
      </c>
      <c r="C72" s="30"/>
      <c r="D72" s="22">
        <v>0</v>
      </c>
      <c r="E72" s="22" t="s">
        <v>11</v>
      </c>
      <c r="F72" s="22" t="s">
        <v>12</v>
      </c>
      <c r="G72" s="22">
        <f t="shared" si="3"/>
        <v>0</v>
      </c>
      <c r="H72" s="24" t="str">
        <f t="shared" si="4"/>
        <v/>
      </c>
      <c r="I72" s="14"/>
    </row>
    <row r="73" spans="1:9">
      <c r="A73" s="14"/>
      <c r="B73" s="20" t="s">
        <v>64</v>
      </c>
      <c r="C73" s="30"/>
      <c r="D73" s="22">
        <v>0</v>
      </c>
      <c r="E73" s="22" t="s">
        <v>11</v>
      </c>
      <c r="F73" s="22" t="s">
        <v>12</v>
      </c>
      <c r="G73" s="22">
        <f t="shared" si="3"/>
        <v>0</v>
      </c>
      <c r="H73" s="24" t="str">
        <f t="shared" si="4"/>
        <v/>
      </c>
      <c r="I73" s="14"/>
    </row>
    <row r="74" spans="1:9">
      <c r="A74" s="14"/>
      <c r="B74" s="20" t="s">
        <v>65</v>
      </c>
      <c r="C74" s="30"/>
      <c r="D74" s="22">
        <v>0</v>
      </c>
      <c r="E74" s="22" t="s">
        <v>11</v>
      </c>
      <c r="F74" s="22" t="s">
        <v>12</v>
      </c>
      <c r="G74" s="22">
        <f t="shared" si="3"/>
        <v>0</v>
      </c>
      <c r="H74" s="24" t="str">
        <f t="shared" si="4"/>
        <v/>
      </c>
      <c r="I74" s="14"/>
    </row>
    <row r="75" spans="1:9">
      <c r="A75" s="14"/>
      <c r="B75" s="20" t="s">
        <v>66</v>
      </c>
      <c r="C75" s="30"/>
      <c r="D75" s="22">
        <v>0</v>
      </c>
      <c r="E75" s="22" t="s">
        <v>11</v>
      </c>
      <c r="F75" s="22" t="s">
        <v>12</v>
      </c>
      <c r="G75" s="22">
        <f t="shared" si="3"/>
        <v>0</v>
      </c>
      <c r="H75" s="24" t="str">
        <f t="shared" si="4"/>
        <v/>
      </c>
      <c r="I75" s="14"/>
    </row>
    <row r="76" spans="1:9">
      <c r="A76" s="14"/>
      <c r="B76" s="20" t="s">
        <v>67</v>
      </c>
      <c r="C76" s="30"/>
      <c r="D76" s="22">
        <v>10000</v>
      </c>
      <c r="E76" s="22" t="s">
        <v>11</v>
      </c>
      <c r="F76" s="22" t="s">
        <v>12</v>
      </c>
      <c r="G76" s="22">
        <f t="shared" si="3"/>
        <v>10000</v>
      </c>
      <c r="H76" s="24" t="str">
        <f t="shared" si="4"/>
        <v/>
      </c>
      <c r="I76" s="14"/>
    </row>
    <row r="77" spans="1:9">
      <c r="A77" s="14"/>
      <c r="B77" s="20" t="s">
        <v>68</v>
      </c>
      <c r="C77" s="30"/>
      <c r="D77" s="22">
        <v>0</v>
      </c>
      <c r="E77" s="22" t="s">
        <v>11</v>
      </c>
      <c r="F77" s="22" t="s">
        <v>12</v>
      </c>
      <c r="G77" s="22">
        <f t="shared" si="3"/>
        <v>0</v>
      </c>
      <c r="H77" s="24" t="str">
        <f t="shared" si="4"/>
        <v/>
      </c>
      <c r="I77" s="14"/>
    </row>
    <row r="78" spans="1:9">
      <c r="A78" s="14"/>
      <c r="B78" s="20" t="s">
        <v>69</v>
      </c>
      <c r="C78" s="30"/>
      <c r="D78" s="22">
        <v>0</v>
      </c>
      <c r="E78" s="22" t="s">
        <v>11</v>
      </c>
      <c r="F78" s="22" t="s">
        <v>12</v>
      </c>
      <c r="G78" s="22">
        <f t="shared" si="3"/>
        <v>0</v>
      </c>
      <c r="H78" s="24" t="str">
        <f t="shared" si="4"/>
        <v/>
      </c>
      <c r="I78" s="14"/>
    </row>
    <row r="79" spans="1:9">
      <c r="A79" s="14"/>
      <c r="B79" s="20" t="s">
        <v>70</v>
      </c>
      <c r="C79" s="30"/>
      <c r="D79" s="22">
        <v>0</v>
      </c>
      <c r="E79" s="22" t="s">
        <v>11</v>
      </c>
      <c r="F79" s="22" t="s">
        <v>12</v>
      </c>
      <c r="G79" s="22">
        <f t="shared" si="3"/>
        <v>0</v>
      </c>
      <c r="H79" s="24" t="str">
        <f t="shared" si="4"/>
        <v/>
      </c>
      <c r="I79" s="14"/>
    </row>
    <row r="80" spans="1:9">
      <c r="A80" s="14"/>
      <c r="B80" s="20" t="s">
        <v>71</v>
      </c>
      <c r="C80" s="30"/>
      <c r="D80" s="22">
        <v>0</v>
      </c>
      <c r="E80" s="22" t="s">
        <v>11</v>
      </c>
      <c r="F80" s="22" t="s">
        <v>12</v>
      </c>
      <c r="G80" s="22">
        <f t="shared" si="3"/>
        <v>0</v>
      </c>
      <c r="H80" s="24" t="str">
        <f t="shared" si="4"/>
        <v/>
      </c>
      <c r="I80" s="14"/>
    </row>
    <row r="81" spans="1:9">
      <c r="A81" s="14"/>
      <c r="B81" s="20" t="s">
        <v>72</v>
      </c>
      <c r="C81" s="30"/>
      <c r="D81" s="22">
        <v>0</v>
      </c>
      <c r="E81" s="22" t="s">
        <v>11</v>
      </c>
      <c r="F81" s="22" t="s">
        <v>12</v>
      </c>
      <c r="G81" s="22">
        <f t="shared" si="3"/>
        <v>0</v>
      </c>
      <c r="H81" s="24" t="str">
        <f t="shared" si="4"/>
        <v/>
      </c>
      <c r="I81" s="14"/>
    </row>
    <row r="82" spans="1:9">
      <c r="A82" s="14"/>
      <c r="B82" s="20" t="s">
        <v>73</v>
      </c>
      <c r="C82" s="30"/>
      <c r="D82" s="22">
        <v>0</v>
      </c>
      <c r="E82" s="22" t="s">
        <v>11</v>
      </c>
      <c r="F82" s="22" t="s">
        <v>12</v>
      </c>
      <c r="G82" s="22">
        <f t="shared" si="3"/>
        <v>0</v>
      </c>
      <c r="H82" s="24" t="str">
        <f t="shared" si="4"/>
        <v/>
      </c>
      <c r="I82" s="14"/>
    </row>
    <row r="83" spans="1:9">
      <c r="A83" s="14"/>
      <c r="B83" s="36" t="s">
        <v>74</v>
      </c>
      <c r="C83" s="30"/>
      <c r="D83" s="20">
        <v>0</v>
      </c>
      <c r="E83" s="22" t="s">
        <v>11</v>
      </c>
      <c r="F83" s="22" t="s">
        <v>12</v>
      </c>
      <c r="G83" s="22">
        <f t="shared" si="3"/>
        <v>0</v>
      </c>
      <c r="H83" s="24" t="str">
        <f t="shared" si="4"/>
        <v/>
      </c>
      <c r="I83" s="14"/>
    </row>
    <row r="84" spans="1:9">
      <c r="A84" s="14"/>
      <c r="B84" s="20" t="s">
        <v>75</v>
      </c>
      <c r="C84" s="30"/>
      <c r="D84" s="22">
        <v>0</v>
      </c>
      <c r="E84" s="22" t="s">
        <v>11</v>
      </c>
      <c r="F84" s="22" t="s">
        <v>12</v>
      </c>
      <c r="G84" s="22">
        <f t="shared" si="3"/>
        <v>0</v>
      </c>
      <c r="H84" s="24" t="str">
        <f t="shared" si="4"/>
        <v/>
      </c>
      <c r="I84" s="14"/>
    </row>
    <row r="85" spans="1:9">
      <c r="A85" s="14"/>
      <c r="B85" s="20" t="s">
        <v>76</v>
      </c>
      <c r="C85" s="30"/>
      <c r="D85" s="22">
        <v>0</v>
      </c>
      <c r="E85" s="22" t="s">
        <v>11</v>
      </c>
      <c r="F85" s="22" t="s">
        <v>12</v>
      </c>
      <c r="G85" s="22">
        <f t="shared" si="3"/>
        <v>0</v>
      </c>
      <c r="H85" s="24" t="str">
        <f t="shared" si="4"/>
        <v/>
      </c>
      <c r="I85" s="14"/>
    </row>
    <row r="86" spans="1:9">
      <c r="A86" s="14"/>
      <c r="B86" s="20" t="s">
        <v>77</v>
      </c>
      <c r="C86" s="30"/>
      <c r="D86" s="22">
        <v>0</v>
      </c>
      <c r="E86" s="22" t="s">
        <v>11</v>
      </c>
      <c r="F86" s="22" t="s">
        <v>12</v>
      </c>
      <c r="G86" s="22">
        <f t="shared" si="3"/>
        <v>0</v>
      </c>
      <c r="H86" s="24" t="str">
        <f t="shared" si="4"/>
        <v/>
      </c>
      <c r="I86" s="14"/>
    </row>
    <row r="87" spans="1:9">
      <c r="A87" s="14"/>
      <c r="B87" s="20" t="s">
        <v>78</v>
      </c>
      <c r="C87" s="30"/>
      <c r="D87" s="22">
        <v>0</v>
      </c>
      <c r="E87" s="22" t="s">
        <v>11</v>
      </c>
      <c r="F87" s="22" t="s">
        <v>12</v>
      </c>
      <c r="G87" s="22">
        <f t="shared" si="3"/>
        <v>0</v>
      </c>
      <c r="H87" s="24" t="str">
        <f t="shared" si="4"/>
        <v/>
      </c>
      <c r="I87" s="14"/>
    </row>
    <row r="88" spans="1:9">
      <c r="A88" s="14"/>
      <c r="B88" s="20" t="s">
        <v>79</v>
      </c>
      <c r="C88" s="30"/>
      <c r="D88" s="22">
        <v>0</v>
      </c>
      <c r="E88" s="22" t="s">
        <v>11</v>
      </c>
      <c r="F88" s="22" t="s">
        <v>12</v>
      </c>
      <c r="G88" s="22">
        <f t="shared" si="3"/>
        <v>0</v>
      </c>
      <c r="H88" s="24" t="str">
        <f t="shared" si="4"/>
        <v/>
      </c>
      <c r="I88" s="14"/>
    </row>
    <row r="89" spans="1:9">
      <c r="A89" s="14"/>
      <c r="B89" s="20" t="s">
        <v>80</v>
      </c>
      <c r="C89" s="30"/>
      <c r="D89" s="22">
        <v>0</v>
      </c>
      <c r="E89" s="22" t="s">
        <v>11</v>
      </c>
      <c r="F89" s="22" t="s">
        <v>12</v>
      </c>
      <c r="G89" s="22">
        <f t="shared" si="3"/>
        <v>0</v>
      </c>
      <c r="H89" s="24" t="str">
        <f t="shared" si="4"/>
        <v/>
      </c>
      <c r="I89" s="14"/>
    </row>
    <row r="90" spans="1:9">
      <c r="A90" s="14"/>
      <c r="B90" s="20" t="s">
        <v>81</v>
      </c>
      <c r="C90" s="30"/>
      <c r="D90" s="22">
        <v>0</v>
      </c>
      <c r="E90" s="22" t="s">
        <v>11</v>
      </c>
      <c r="F90" s="22" t="s">
        <v>12</v>
      </c>
      <c r="G90" s="22">
        <f t="shared" si="3"/>
        <v>0</v>
      </c>
      <c r="H90" s="24" t="str">
        <f t="shared" si="4"/>
        <v/>
      </c>
      <c r="I90" s="14"/>
    </row>
    <row r="91" spans="1:9">
      <c r="A91" s="14"/>
      <c r="B91" s="20" t="s">
        <v>82</v>
      </c>
      <c r="C91" s="30"/>
      <c r="D91" s="22">
        <v>0</v>
      </c>
      <c r="E91" s="22" t="s">
        <v>11</v>
      </c>
      <c r="F91" s="22" t="s">
        <v>12</v>
      </c>
      <c r="G91" s="22">
        <f t="shared" si="3"/>
        <v>0</v>
      </c>
      <c r="H91" s="24" t="str">
        <f t="shared" si="4"/>
        <v/>
      </c>
      <c r="I91" s="14"/>
    </row>
    <row r="92" spans="1:9">
      <c r="A92" s="14"/>
      <c r="B92" s="20" t="s">
        <v>83</v>
      </c>
      <c r="C92" s="30"/>
      <c r="D92" s="22">
        <v>0</v>
      </c>
      <c r="E92" s="22" t="s">
        <v>11</v>
      </c>
      <c r="F92" s="22" t="s">
        <v>12</v>
      </c>
      <c r="G92" s="22">
        <f t="shared" si="3"/>
        <v>0</v>
      </c>
      <c r="H92" s="24" t="str">
        <f t="shared" si="4"/>
        <v/>
      </c>
      <c r="I92" s="14"/>
    </row>
    <row r="93" spans="1:9">
      <c r="A93" s="14"/>
      <c r="B93" s="20" t="s">
        <v>84</v>
      </c>
      <c r="C93" s="30"/>
      <c r="D93" s="22">
        <v>0</v>
      </c>
      <c r="E93" s="22" t="s">
        <v>11</v>
      </c>
      <c r="F93" s="22" t="s">
        <v>12</v>
      </c>
      <c r="G93" s="22">
        <f t="shared" si="3"/>
        <v>0</v>
      </c>
      <c r="H93" s="24" t="str">
        <f t="shared" si="4"/>
        <v/>
      </c>
      <c r="I93" s="14"/>
    </row>
    <row r="94" spans="1:9">
      <c r="A94" s="14"/>
      <c r="B94" s="20" t="s">
        <v>85</v>
      </c>
      <c r="C94" s="30"/>
      <c r="D94" s="22">
        <v>0</v>
      </c>
      <c r="E94" s="22" t="s">
        <v>11</v>
      </c>
      <c r="F94" s="22" t="s">
        <v>12</v>
      </c>
      <c r="G94" s="22">
        <f t="shared" si="3"/>
        <v>0</v>
      </c>
      <c r="H94" s="24" t="str">
        <f t="shared" si="4"/>
        <v/>
      </c>
      <c r="I94" s="14"/>
    </row>
    <row r="95" spans="1:9">
      <c r="A95" s="14"/>
      <c r="B95" s="20" t="s">
        <v>86</v>
      </c>
      <c r="C95" s="30"/>
      <c r="D95" s="22">
        <v>0</v>
      </c>
      <c r="E95" s="22" t="s">
        <v>11</v>
      </c>
      <c r="F95" s="22" t="s">
        <v>12</v>
      </c>
      <c r="G95" s="22">
        <f t="shared" si="3"/>
        <v>0</v>
      </c>
      <c r="H95" s="24" t="str">
        <f t="shared" si="4"/>
        <v/>
      </c>
      <c r="I95" s="14"/>
    </row>
    <row r="96" spans="1:9">
      <c r="A96" s="14"/>
      <c r="B96" s="20" t="s">
        <v>87</v>
      </c>
      <c r="C96" s="30"/>
      <c r="D96" s="22">
        <v>0</v>
      </c>
      <c r="E96" s="22" t="s">
        <v>11</v>
      </c>
      <c r="F96" s="22" t="s">
        <v>12</v>
      </c>
      <c r="G96" s="22">
        <f t="shared" si="3"/>
        <v>0</v>
      </c>
      <c r="H96" s="24" t="str">
        <f t="shared" si="4"/>
        <v/>
      </c>
      <c r="I96" s="14"/>
    </row>
    <row r="97" spans="1:9">
      <c r="A97" s="14"/>
      <c r="B97" s="20" t="s">
        <v>88</v>
      </c>
      <c r="C97" s="30"/>
      <c r="D97" s="22">
        <v>0</v>
      </c>
      <c r="E97" s="22" t="s">
        <v>11</v>
      </c>
      <c r="F97" s="22" t="s">
        <v>12</v>
      </c>
      <c r="G97" s="22">
        <f t="shared" si="3"/>
        <v>0</v>
      </c>
      <c r="H97" s="24" t="str">
        <f t="shared" si="4"/>
        <v/>
      </c>
      <c r="I97" s="14"/>
    </row>
    <row r="98" spans="1:9">
      <c r="A98" s="14"/>
      <c r="B98" s="20" t="s">
        <v>89</v>
      </c>
      <c r="C98" s="30"/>
      <c r="D98" s="22">
        <v>0</v>
      </c>
      <c r="E98" s="22" t="s">
        <v>11</v>
      </c>
      <c r="F98" s="22" t="s">
        <v>12</v>
      </c>
      <c r="G98" s="22">
        <f t="shared" si="3"/>
        <v>0</v>
      </c>
      <c r="H98" s="24" t="str">
        <f t="shared" si="4"/>
        <v/>
      </c>
      <c r="I98" s="14"/>
    </row>
    <row r="99" spans="1:9">
      <c r="A99" s="14"/>
      <c r="B99" s="20" t="s">
        <v>90</v>
      </c>
      <c r="C99" s="30"/>
      <c r="D99" s="22">
        <v>0</v>
      </c>
      <c r="E99" s="22" t="s">
        <v>11</v>
      </c>
      <c r="F99" s="22" t="s">
        <v>12</v>
      </c>
      <c r="G99" s="22">
        <f t="shared" si="3"/>
        <v>0</v>
      </c>
      <c r="H99" s="24" t="str">
        <f t="shared" si="4"/>
        <v/>
      </c>
      <c r="I99" s="14"/>
    </row>
    <row r="100" spans="1:9">
      <c r="A100" s="14"/>
      <c r="B100" s="20" t="s">
        <v>91</v>
      </c>
      <c r="C100" s="30"/>
      <c r="D100" s="22">
        <v>0</v>
      </c>
      <c r="E100" s="22" t="s">
        <v>11</v>
      </c>
      <c r="F100" s="22" t="s">
        <v>12</v>
      </c>
      <c r="G100" s="22">
        <f t="shared" ref="G100:G106" si="5">$D100+$C100</f>
        <v>0</v>
      </c>
      <c r="H100" s="24" t="str">
        <f t="shared" ref="H100:H106" si="6">IF(AND($D100=0, $G100&gt;0),"new", IF(AND($D100&gt;0, $G100=0),"sold",""))</f>
        <v/>
      </c>
      <c r="I100" s="14"/>
    </row>
    <row r="101" spans="1:9">
      <c r="A101" s="14"/>
      <c r="B101" s="20" t="s">
        <v>92</v>
      </c>
      <c r="C101" s="30"/>
      <c r="D101" s="22">
        <v>0</v>
      </c>
      <c r="E101" s="22" t="s">
        <v>11</v>
      </c>
      <c r="F101" s="22" t="s">
        <v>12</v>
      </c>
      <c r="G101" s="22">
        <f t="shared" si="5"/>
        <v>0</v>
      </c>
      <c r="H101" s="24" t="str">
        <f t="shared" si="6"/>
        <v/>
      </c>
      <c r="I101" s="14"/>
    </row>
    <row r="102" spans="1:9">
      <c r="A102" s="14"/>
      <c r="B102" s="20" t="s">
        <v>93</v>
      </c>
      <c r="C102" s="30"/>
      <c r="D102" s="22">
        <v>0</v>
      </c>
      <c r="E102" s="22" t="s">
        <v>11</v>
      </c>
      <c r="F102" s="22" t="s">
        <v>12</v>
      </c>
      <c r="G102" s="22">
        <f t="shared" si="5"/>
        <v>0</v>
      </c>
      <c r="H102" s="24" t="str">
        <f t="shared" si="6"/>
        <v/>
      </c>
      <c r="I102" s="14"/>
    </row>
    <row r="103" spans="1:9">
      <c r="A103" s="14"/>
      <c r="B103" s="20" t="s">
        <v>94</v>
      </c>
      <c r="C103" s="30"/>
      <c r="D103" s="22">
        <v>0</v>
      </c>
      <c r="E103" s="22" t="s">
        <v>11</v>
      </c>
      <c r="F103" s="22" t="s">
        <v>12</v>
      </c>
      <c r="G103" s="22">
        <f t="shared" si="5"/>
        <v>0</v>
      </c>
      <c r="H103" s="24" t="str">
        <f t="shared" si="6"/>
        <v/>
      </c>
      <c r="I103" s="14"/>
    </row>
    <row r="104" spans="1:9">
      <c r="A104" s="14"/>
      <c r="B104" s="20" t="s">
        <v>95</v>
      </c>
      <c r="C104" s="30"/>
      <c r="D104" s="22">
        <v>0</v>
      </c>
      <c r="E104" s="22" t="s">
        <v>11</v>
      </c>
      <c r="F104" s="22" t="s">
        <v>12</v>
      </c>
      <c r="G104" s="22">
        <f t="shared" si="5"/>
        <v>0</v>
      </c>
      <c r="H104" s="24" t="str">
        <f t="shared" si="6"/>
        <v/>
      </c>
      <c r="I104" s="14"/>
    </row>
    <row r="105" spans="1:9">
      <c r="A105" s="14"/>
      <c r="B105" s="20" t="s">
        <v>96</v>
      </c>
      <c r="C105" s="30"/>
      <c r="D105" s="22">
        <v>0</v>
      </c>
      <c r="E105" s="22" t="s">
        <v>11</v>
      </c>
      <c r="F105" s="22" t="s">
        <v>12</v>
      </c>
      <c r="G105" s="22">
        <f t="shared" si="5"/>
        <v>0</v>
      </c>
      <c r="H105" s="24" t="str">
        <f t="shared" si="6"/>
        <v/>
      </c>
      <c r="I105" s="14"/>
    </row>
    <row r="106" spans="1:9">
      <c r="A106" s="14"/>
      <c r="B106" s="25" t="s">
        <v>97</v>
      </c>
      <c r="C106" s="30"/>
      <c r="D106" s="26">
        <v>0</v>
      </c>
      <c r="E106" s="26" t="s">
        <v>11</v>
      </c>
      <c r="F106" s="26" t="s">
        <v>12</v>
      </c>
      <c r="G106" s="26">
        <f t="shared" si="5"/>
        <v>0</v>
      </c>
      <c r="H106" s="27" t="str">
        <f t="shared" si="6"/>
        <v/>
      </c>
      <c r="I106" s="14"/>
    </row>
    <row r="107" spans="1:9">
      <c r="A107" s="14"/>
      <c r="B107" s="18"/>
      <c r="C107" s="18"/>
      <c r="D107" s="18">
        <f>COUNTIF($D$36:$D$106,"&gt;0")</f>
        <v>3</v>
      </c>
      <c r="E107" s="18" t="s">
        <v>98</v>
      </c>
      <c r="F107" s="18"/>
      <c r="G107" s="18">
        <f>COUNTIF(G36:G106,"&gt;0")</f>
        <v>3</v>
      </c>
      <c r="H107" s="37" t="s">
        <v>98</v>
      </c>
      <c r="I107" s="14"/>
    </row>
    <row r="108" spans="1:9">
      <c r="A108" s="14"/>
      <c r="B108" s="14"/>
      <c r="C108" s="14"/>
      <c r="D108" s="14"/>
      <c r="E108" s="14"/>
      <c r="F108" s="14"/>
      <c r="G108" s="14"/>
      <c r="H108" s="14"/>
      <c r="I108" s="14"/>
    </row>
    <row r="109" spans="1:9">
      <c r="A109" s="14"/>
      <c r="B109" s="14"/>
      <c r="C109" s="14"/>
      <c r="D109" s="14"/>
      <c r="E109" s="14"/>
      <c r="F109" s="14"/>
      <c r="G109" s="14"/>
      <c r="H109" s="14"/>
      <c r="I109" s="14"/>
    </row>
    <row r="110" spans="1:9">
      <c r="A110" s="14"/>
      <c r="B110" s="14"/>
      <c r="C110" s="14"/>
      <c r="D110" s="14"/>
      <c r="E110" s="14"/>
      <c r="F110" s="14"/>
      <c r="G110" s="14"/>
      <c r="H110" s="14"/>
      <c r="I110" s="14"/>
    </row>
    <row r="111" spans="1:9">
      <c r="A111" s="14"/>
      <c r="B111" s="14"/>
      <c r="C111" s="14"/>
      <c r="D111" s="14"/>
      <c r="E111" s="14"/>
      <c r="F111" s="14"/>
      <c r="G111" s="14"/>
      <c r="H111" s="14"/>
      <c r="I111" s="14"/>
    </row>
    <row r="112" spans="1:9">
      <c r="A112" s="14"/>
      <c r="B112" s="14"/>
      <c r="C112" s="14"/>
      <c r="D112" s="14"/>
      <c r="E112" s="14"/>
      <c r="F112" s="14"/>
      <c r="G112" s="14"/>
      <c r="H112" s="14"/>
      <c r="I112" s="14"/>
    </row>
    <row r="113" spans="1:9">
      <c r="A113" s="14"/>
      <c r="B113" s="14"/>
      <c r="C113" s="14"/>
      <c r="D113" s="14"/>
      <c r="E113" s="14"/>
      <c r="F113" s="14"/>
      <c r="G113" s="14"/>
      <c r="H113" s="14"/>
      <c r="I113" s="14"/>
    </row>
    <row r="114" spans="1:9">
      <c r="A114" s="14"/>
      <c r="B114" s="14"/>
      <c r="C114" s="14"/>
      <c r="D114" s="14"/>
      <c r="E114" s="14"/>
      <c r="F114" s="14"/>
      <c r="G114" s="14"/>
      <c r="H114" s="14"/>
      <c r="I114" s="14"/>
    </row>
    <row r="115" spans="1:9">
      <c r="A115" s="14"/>
      <c r="B115" s="14"/>
      <c r="C115" s="14"/>
      <c r="D115" s="14"/>
      <c r="E115" s="14"/>
      <c r="F115" s="14"/>
      <c r="G115" s="14"/>
      <c r="H115" s="14"/>
      <c r="I115" s="14"/>
    </row>
    <row r="116" spans="1:9">
      <c r="A116" s="14"/>
      <c r="B116" s="14"/>
      <c r="C116" s="14"/>
      <c r="D116" s="14"/>
      <c r="E116" s="14"/>
      <c r="F116" s="14"/>
      <c r="G116" s="14"/>
      <c r="H116" s="14"/>
      <c r="I116" s="14"/>
    </row>
    <row r="117" spans="1:9">
      <c r="A117" s="14"/>
      <c r="B117" s="14"/>
      <c r="C117" s="14"/>
      <c r="D117" s="14"/>
      <c r="E117" s="14"/>
      <c r="F117" s="14"/>
      <c r="G117" s="14"/>
      <c r="H117" s="14"/>
      <c r="I117" s="14"/>
    </row>
    <row r="118" spans="1:9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>
      <c r="A119" s="14"/>
      <c r="B119" s="14"/>
      <c r="C119" s="14"/>
      <c r="D119" s="14"/>
      <c r="E119" s="14"/>
      <c r="F119" s="14"/>
      <c r="G119" s="14"/>
      <c r="H119" s="14"/>
      <c r="I119" s="14"/>
    </row>
    <row r="120" spans="1:9">
      <c r="A120" s="14"/>
      <c r="B120" s="14"/>
      <c r="C120" s="14"/>
      <c r="D120" s="14"/>
      <c r="E120" s="14"/>
      <c r="F120" s="14"/>
      <c r="G120" s="14"/>
      <c r="H120" s="14"/>
      <c r="I120" s="14"/>
    </row>
    <row r="121" spans="1:9">
      <c r="A121" s="14"/>
      <c r="B121" s="14"/>
      <c r="C121" s="14"/>
      <c r="D121" s="14"/>
      <c r="E121" s="14"/>
      <c r="F121" s="14"/>
      <c r="G121" s="14"/>
      <c r="H121" s="14"/>
      <c r="I121" s="14"/>
    </row>
    <row r="122" spans="1:9">
      <c r="A122" s="14"/>
      <c r="B122" s="14"/>
      <c r="C122" s="14"/>
      <c r="D122" s="14"/>
      <c r="E122" s="14"/>
      <c r="F122" s="14"/>
      <c r="G122" s="14"/>
      <c r="H122" s="14"/>
      <c r="I122" s="14"/>
    </row>
    <row r="123" spans="1:9">
      <c r="A123" s="14"/>
      <c r="B123" s="14"/>
      <c r="C123" s="14"/>
      <c r="D123" s="14"/>
      <c r="E123" s="14"/>
      <c r="F123" s="14"/>
      <c r="G123" s="14"/>
      <c r="H123" s="14"/>
      <c r="I123" s="14"/>
    </row>
    <row r="124" spans="1:9">
      <c r="A124" s="14"/>
      <c r="B124" s="14"/>
      <c r="C124" s="14"/>
      <c r="D124" s="14"/>
      <c r="E124" s="14"/>
      <c r="F124" s="14"/>
      <c r="G124" s="14"/>
      <c r="H124" s="14"/>
      <c r="I124" s="14"/>
    </row>
    <row r="125" spans="1:9">
      <c r="A125" s="14"/>
      <c r="B125" s="14"/>
      <c r="C125" s="14"/>
      <c r="D125" s="14"/>
      <c r="E125" s="14"/>
      <c r="F125" s="14"/>
      <c r="G125" s="14"/>
      <c r="H125" s="14"/>
      <c r="I125" s="14"/>
    </row>
    <row r="126" spans="1:9">
      <c r="A126" s="14"/>
      <c r="B126" s="14"/>
      <c r="C126" s="14"/>
      <c r="D126" s="14"/>
      <c r="E126" s="14"/>
      <c r="F126" s="14"/>
      <c r="G126" s="14"/>
      <c r="H126" s="14"/>
      <c r="I126" s="14"/>
    </row>
    <row r="127" spans="1:9">
      <c r="A127" s="14"/>
      <c r="B127" s="14"/>
      <c r="C127" s="14"/>
      <c r="D127" s="14"/>
      <c r="E127" s="14"/>
      <c r="F127" s="14"/>
      <c r="G127" s="14"/>
      <c r="H127" s="14"/>
      <c r="I127" s="14"/>
    </row>
    <row r="128" spans="1:9">
      <c r="A128" s="14"/>
      <c r="B128" s="14"/>
      <c r="C128" s="14"/>
      <c r="D128" s="14"/>
      <c r="E128" s="14"/>
      <c r="F128" s="14"/>
      <c r="G128" s="14"/>
      <c r="H128" s="14"/>
      <c r="I128" s="14"/>
    </row>
    <row r="129" spans="1:9">
      <c r="A129" s="14"/>
      <c r="B129" s="14"/>
      <c r="C129" s="14"/>
      <c r="D129" s="14"/>
      <c r="E129" s="14"/>
      <c r="F129" s="14"/>
      <c r="G129" s="14"/>
      <c r="H129" s="14"/>
      <c r="I129" s="14"/>
    </row>
    <row r="130" spans="1:9">
      <c r="A130" s="14"/>
      <c r="B130" s="14"/>
      <c r="C130" s="14"/>
      <c r="D130" s="14"/>
      <c r="E130" s="14"/>
      <c r="F130" s="14"/>
      <c r="G130" s="14"/>
      <c r="H130" s="14"/>
      <c r="I130" s="14"/>
    </row>
    <row r="131" spans="1:9">
      <c r="A131" s="14"/>
      <c r="B131" s="14"/>
      <c r="C131" s="14"/>
      <c r="D131" s="14"/>
      <c r="E131" s="14"/>
      <c r="F131" s="14"/>
      <c r="G131" s="14"/>
      <c r="H131" s="14"/>
      <c r="I131" s="14"/>
    </row>
    <row r="132" spans="1:9">
      <c r="A132" s="14"/>
      <c r="B132" s="14"/>
      <c r="C132" s="14"/>
      <c r="D132" s="14"/>
      <c r="E132" s="14"/>
      <c r="F132" s="14"/>
      <c r="G132" s="14"/>
      <c r="H132" s="14"/>
      <c r="I132" s="14"/>
    </row>
    <row r="133" spans="1:9">
      <c r="A133" s="14"/>
      <c r="B133" s="14"/>
      <c r="C133" s="14"/>
      <c r="D133" s="14"/>
      <c r="E133" s="14"/>
      <c r="F133" s="14"/>
      <c r="G133" s="14"/>
      <c r="H133" s="14"/>
      <c r="I133" s="14"/>
    </row>
    <row r="134" spans="1:9">
      <c r="A134" s="14"/>
      <c r="B134" s="14"/>
      <c r="C134" s="14"/>
      <c r="D134" s="14"/>
      <c r="E134" s="14"/>
      <c r="F134" s="14"/>
      <c r="G134" s="14"/>
      <c r="H134" s="14"/>
      <c r="I134" s="14"/>
    </row>
    <row r="135" spans="1:9">
      <c r="A135" s="14"/>
      <c r="B135" s="14"/>
      <c r="C135" s="14"/>
      <c r="D135" s="14"/>
      <c r="E135" s="14"/>
      <c r="F135" s="14"/>
      <c r="G135" s="14"/>
      <c r="H135" s="14"/>
      <c r="I135" s="14"/>
    </row>
    <row r="136" spans="1:9">
      <c r="A136" s="14"/>
      <c r="B136" s="14"/>
      <c r="C136" s="14"/>
      <c r="D136" s="14"/>
      <c r="E136" s="14"/>
      <c r="F136" s="14"/>
      <c r="G136" s="14"/>
      <c r="H136" s="14"/>
      <c r="I136" s="14"/>
    </row>
    <row r="137" spans="1:9">
      <c r="A137" s="14"/>
      <c r="B137" s="14"/>
      <c r="C137" s="14"/>
      <c r="D137" s="14"/>
      <c r="E137" s="14"/>
      <c r="F137" s="14"/>
      <c r="G137" s="14"/>
      <c r="H137" s="14"/>
      <c r="I137" s="14"/>
    </row>
    <row r="138" spans="1:9">
      <c r="A138" s="14"/>
      <c r="B138" s="14"/>
      <c r="C138" s="14"/>
      <c r="D138" s="14"/>
      <c r="E138" s="14"/>
      <c r="F138" s="14"/>
      <c r="G138" s="14"/>
      <c r="H138" s="14"/>
      <c r="I138" s="14"/>
    </row>
    <row r="139" spans="1:9">
      <c r="A139" s="14"/>
      <c r="B139" s="14"/>
      <c r="C139" s="14"/>
      <c r="D139" s="14"/>
      <c r="E139" s="14"/>
      <c r="F139" s="14"/>
      <c r="G139" s="14"/>
      <c r="H139" s="14"/>
      <c r="I139" s="14"/>
    </row>
    <row r="140" spans="1:9">
      <c r="A140" s="14"/>
      <c r="B140" s="14"/>
      <c r="C140" s="14"/>
      <c r="D140" s="14"/>
      <c r="E140" s="14"/>
      <c r="F140" s="14"/>
      <c r="G140" s="14"/>
      <c r="H140" s="14"/>
      <c r="I140" s="14"/>
    </row>
    <row r="141" spans="1:9">
      <c r="A141" s="14"/>
      <c r="B141" s="14"/>
      <c r="C141" s="14"/>
      <c r="D141" s="14"/>
      <c r="E141" s="14"/>
      <c r="F141" s="14"/>
      <c r="G141" s="14"/>
      <c r="H141" s="14"/>
      <c r="I141" s="14"/>
    </row>
    <row r="142" spans="1:9">
      <c r="A142" s="14"/>
      <c r="B142" s="14"/>
      <c r="C142" s="14"/>
      <c r="D142" s="14"/>
      <c r="E142" s="14"/>
      <c r="F142" s="14"/>
      <c r="G142" s="14"/>
      <c r="H142" s="14"/>
      <c r="I142" s="14"/>
    </row>
    <row r="143" spans="1:9">
      <c r="A143" s="14"/>
      <c r="B143" s="14"/>
      <c r="C143" s="14"/>
      <c r="D143" s="14"/>
      <c r="E143" s="14"/>
      <c r="F143" s="14"/>
      <c r="G143" s="14"/>
      <c r="H143" s="14"/>
      <c r="I143" s="14"/>
    </row>
    <row r="144" spans="1:9">
      <c r="A144" s="14"/>
      <c r="B144" s="14"/>
      <c r="C144" s="14"/>
      <c r="D144" s="14"/>
      <c r="E144" s="14"/>
      <c r="F144" s="14"/>
      <c r="G144" s="14"/>
      <c r="H144" s="14"/>
      <c r="I144" s="14"/>
    </row>
    <row r="145" spans="1:9">
      <c r="A145" s="14"/>
      <c r="B145" s="14"/>
      <c r="C145" s="14"/>
      <c r="D145" s="14"/>
      <c r="E145" s="14"/>
      <c r="F145" s="14"/>
      <c r="G145" s="14"/>
      <c r="H145" s="14"/>
      <c r="I145" s="14"/>
    </row>
    <row r="146" spans="1:9">
      <c r="A146" s="14"/>
      <c r="B146" s="14"/>
      <c r="C146" s="14"/>
      <c r="D146" s="14"/>
      <c r="E146" s="14"/>
      <c r="F146" s="14"/>
      <c r="G146" s="14"/>
      <c r="H146" s="14"/>
      <c r="I146" s="14"/>
    </row>
    <row r="147" spans="1:9">
      <c r="A147" s="14"/>
      <c r="B147" s="14"/>
      <c r="C147" s="14"/>
      <c r="D147" s="14"/>
      <c r="E147" s="14"/>
      <c r="F147" s="14"/>
      <c r="G147" s="14"/>
      <c r="H147" s="14"/>
      <c r="I147" s="14"/>
    </row>
    <row r="148" spans="1:9">
      <c r="A148" s="14"/>
      <c r="B148" s="14"/>
      <c r="C148" s="14"/>
      <c r="D148" s="14"/>
      <c r="E148" s="14"/>
      <c r="F148" s="14"/>
      <c r="G148" s="14"/>
      <c r="H148" s="14"/>
      <c r="I148" s="14"/>
    </row>
    <row r="149" spans="1:9">
      <c r="A149" s="14"/>
      <c r="B149" s="14"/>
      <c r="C149" s="14"/>
      <c r="D149" s="14"/>
      <c r="E149" s="14"/>
      <c r="F149" s="14"/>
      <c r="G149" s="14"/>
      <c r="H149" s="14"/>
      <c r="I149" s="14"/>
    </row>
    <row r="150" spans="1:9">
      <c r="A150" s="14"/>
      <c r="B150" s="14"/>
      <c r="C150" s="14"/>
      <c r="D150" s="14"/>
      <c r="E150" s="14"/>
      <c r="F150" s="14"/>
      <c r="G150" s="14"/>
      <c r="H150" s="14"/>
      <c r="I150" s="14"/>
    </row>
    <row r="151" spans="1:9">
      <c r="A151" s="14"/>
      <c r="B151" s="14"/>
      <c r="C151" s="14"/>
      <c r="D151" s="14"/>
      <c r="E151" s="14"/>
      <c r="F151" s="14"/>
      <c r="G151" s="14"/>
      <c r="H151" s="14"/>
      <c r="I151" s="14"/>
    </row>
    <row r="152" spans="1:9">
      <c r="A152" s="14"/>
      <c r="B152" s="14"/>
      <c r="C152" s="14"/>
      <c r="D152" s="14"/>
      <c r="E152" s="14"/>
      <c r="F152" s="14"/>
      <c r="G152" s="14"/>
      <c r="H152" s="14"/>
      <c r="I152" s="14"/>
    </row>
    <row r="153" spans="1:9">
      <c r="A153" s="14"/>
      <c r="B153" s="14"/>
      <c r="C153" s="14"/>
      <c r="D153" s="14"/>
      <c r="E153" s="14"/>
      <c r="F153" s="14"/>
      <c r="G153" s="14"/>
      <c r="H153" s="14"/>
      <c r="I153" s="14"/>
    </row>
    <row r="154" spans="1:9">
      <c r="A154" s="14"/>
      <c r="B154" s="14"/>
      <c r="C154" s="14"/>
      <c r="D154" s="14"/>
      <c r="E154" s="14"/>
      <c r="F154" s="14"/>
      <c r="G154" s="14"/>
      <c r="H154" s="14"/>
      <c r="I154" s="14"/>
    </row>
    <row r="155" spans="1:9">
      <c r="A155" s="14"/>
      <c r="B155" s="14"/>
      <c r="C155" s="14"/>
      <c r="D155" s="14"/>
      <c r="E155" s="14"/>
      <c r="F155" s="14"/>
      <c r="G155" s="14"/>
      <c r="H155" s="14"/>
      <c r="I155" s="14"/>
    </row>
    <row r="156" spans="1:9">
      <c r="A156" s="14"/>
      <c r="B156" s="14"/>
      <c r="C156" s="14"/>
      <c r="D156" s="14"/>
      <c r="E156" s="14"/>
      <c r="F156" s="14"/>
      <c r="G156" s="14"/>
      <c r="H156" s="14"/>
      <c r="I156" s="14"/>
    </row>
    <row r="157" spans="1:9">
      <c r="A157" s="14"/>
      <c r="B157" s="14"/>
      <c r="C157" s="14"/>
      <c r="D157" s="14"/>
      <c r="E157" s="14"/>
      <c r="F157" s="14"/>
      <c r="G157" s="14"/>
      <c r="H157" s="14"/>
      <c r="I157" s="14"/>
    </row>
    <row r="158" spans="1:9">
      <c r="A158" s="14"/>
      <c r="B158" s="14"/>
      <c r="C158" s="14"/>
      <c r="D158" s="14"/>
      <c r="E158" s="14"/>
      <c r="F158" s="14"/>
      <c r="G158" s="14"/>
      <c r="H158" s="14"/>
      <c r="I158" s="14"/>
    </row>
    <row r="159" spans="1:9">
      <c r="A159" s="14"/>
      <c r="B159" s="14"/>
      <c r="C159" s="14"/>
      <c r="D159" s="14"/>
      <c r="E159" s="14"/>
      <c r="F159" s="14"/>
      <c r="G159" s="14"/>
      <c r="H159" s="14"/>
      <c r="I159" s="14"/>
    </row>
    <row r="160" spans="1:9">
      <c r="A160" s="14"/>
      <c r="B160" s="14"/>
      <c r="C160" s="14"/>
      <c r="D160" s="14"/>
      <c r="E160" s="14"/>
      <c r="F160" s="14"/>
      <c r="G160" s="14"/>
      <c r="H160" s="14"/>
      <c r="I160" s="14"/>
    </row>
    <row r="161" spans="1:9">
      <c r="A161" s="14"/>
      <c r="B161" s="14"/>
      <c r="C161" s="14"/>
      <c r="D161" s="14"/>
      <c r="E161" s="14"/>
      <c r="F161" s="14"/>
      <c r="G161" s="14"/>
      <c r="H161" s="14"/>
      <c r="I161" s="14"/>
    </row>
    <row r="162" spans="1:9">
      <c r="A162" s="14"/>
      <c r="B162" s="14"/>
      <c r="C162" s="14"/>
      <c r="D162" s="14"/>
      <c r="E162" s="14"/>
      <c r="F162" s="14"/>
      <c r="G162" s="14"/>
      <c r="H162" s="14"/>
      <c r="I162" s="14"/>
    </row>
    <row r="163" spans="1:9">
      <c r="A163" s="14"/>
      <c r="B163" s="14"/>
      <c r="C163" s="14"/>
      <c r="D163" s="14"/>
      <c r="E163" s="14"/>
      <c r="F163" s="14"/>
      <c r="G163" s="14"/>
      <c r="H163" s="14"/>
      <c r="I163" s="14"/>
    </row>
    <row r="164" spans="1:9">
      <c r="A164" s="14"/>
      <c r="B164" s="14"/>
      <c r="C164" s="14"/>
      <c r="D164" s="14"/>
      <c r="E164" s="14"/>
      <c r="F164" s="14"/>
      <c r="G164" s="14"/>
      <c r="H164" s="14"/>
      <c r="I164" s="14"/>
    </row>
    <row r="165" spans="1:9">
      <c r="A165" s="14"/>
      <c r="B165" s="14"/>
      <c r="C165" s="14"/>
      <c r="D165" s="14"/>
      <c r="E165" s="14"/>
      <c r="F165" s="14"/>
      <c r="G165" s="14"/>
      <c r="H165" s="14"/>
      <c r="I165" s="14"/>
    </row>
    <row r="166" spans="1:9">
      <c r="A166" s="14"/>
      <c r="B166" s="14"/>
      <c r="C166" s="14"/>
      <c r="D166" s="14"/>
      <c r="E166" s="14"/>
      <c r="F166" s="14"/>
      <c r="G166" s="14"/>
      <c r="H166" s="14"/>
      <c r="I166" s="14"/>
    </row>
    <row r="167" spans="1:9">
      <c r="A167" s="14"/>
      <c r="B167" s="14"/>
      <c r="C167" s="14"/>
      <c r="D167" s="14"/>
      <c r="E167" s="14"/>
      <c r="F167" s="14"/>
      <c r="G167" s="14"/>
      <c r="H167" s="14"/>
      <c r="I167" s="14"/>
    </row>
    <row r="168" spans="1:9">
      <c r="A168" s="14"/>
      <c r="B168" s="14"/>
      <c r="C168" s="14"/>
      <c r="D168" s="14"/>
      <c r="E168" s="14"/>
      <c r="F168" s="14"/>
      <c r="G168" s="14"/>
      <c r="H168" s="14"/>
      <c r="I168" s="14"/>
    </row>
    <row r="169" spans="1:9">
      <c r="A169" s="14"/>
      <c r="B169" s="14"/>
      <c r="C169" s="14"/>
      <c r="D169" s="14"/>
      <c r="E169" s="14"/>
      <c r="F169" s="14"/>
      <c r="G169" s="14"/>
      <c r="H169" s="14"/>
      <c r="I169" s="14"/>
    </row>
    <row r="170" spans="1:9">
      <c r="A170" s="14"/>
      <c r="B170" s="14"/>
      <c r="C170" s="14"/>
      <c r="D170" s="14"/>
      <c r="E170" s="14"/>
      <c r="F170" s="14"/>
      <c r="G170" s="14"/>
      <c r="H170" s="14"/>
      <c r="I170" s="14"/>
    </row>
    <row r="171" spans="1:9">
      <c r="A171" s="14"/>
      <c r="B171" s="14"/>
      <c r="C171" s="14"/>
      <c r="D171" s="14"/>
      <c r="E171" s="14"/>
      <c r="F171" s="14"/>
      <c r="G171" s="14"/>
      <c r="H171" s="14"/>
      <c r="I171" s="14"/>
    </row>
    <row r="172" spans="1:9">
      <c r="A172" s="14"/>
      <c r="B172" s="14"/>
      <c r="C172" s="14"/>
      <c r="D172" s="14"/>
      <c r="E172" s="14"/>
      <c r="F172" s="14"/>
      <c r="G172" s="14"/>
      <c r="H172" s="14"/>
      <c r="I172" s="14"/>
    </row>
    <row r="173" spans="1:9">
      <c r="A173" s="14"/>
      <c r="B173" s="14"/>
      <c r="C173" s="14"/>
      <c r="D173" s="14"/>
      <c r="E173" s="14"/>
      <c r="F173" s="14"/>
      <c r="G173" s="14"/>
      <c r="H173" s="14"/>
      <c r="I173" s="14"/>
    </row>
    <row r="174" spans="1:9">
      <c r="A174" s="14"/>
      <c r="B174" s="14"/>
      <c r="C174" s="14"/>
      <c r="D174" s="14"/>
      <c r="E174" s="14"/>
      <c r="F174" s="14"/>
      <c r="G174" s="14"/>
      <c r="H174" s="14"/>
      <c r="I174" s="14"/>
    </row>
    <row r="175" spans="1:9">
      <c r="A175" s="14"/>
      <c r="B175" s="14"/>
      <c r="C175" s="14"/>
      <c r="D175" s="14"/>
      <c r="E175" s="14"/>
      <c r="F175" s="14"/>
      <c r="G175" s="14"/>
      <c r="H175" s="14"/>
      <c r="I175" s="14"/>
    </row>
    <row r="176" spans="1:9">
      <c r="A176" s="14"/>
      <c r="B176" s="14"/>
      <c r="C176" s="14"/>
      <c r="D176" s="14"/>
      <c r="E176" s="14"/>
      <c r="F176" s="14"/>
      <c r="G176" s="14"/>
      <c r="H176" s="14"/>
      <c r="I176" s="14"/>
    </row>
    <row r="177" spans="1:9">
      <c r="A177" s="14"/>
      <c r="B177" s="14"/>
      <c r="C177" s="14"/>
      <c r="D177" s="14"/>
      <c r="E177" s="14"/>
      <c r="F177" s="14"/>
      <c r="G177" s="14"/>
      <c r="H177" s="14"/>
      <c r="I177" s="14"/>
    </row>
    <row r="178" spans="1:9">
      <c r="A178" s="14"/>
      <c r="B178" s="14"/>
      <c r="C178" s="14"/>
      <c r="D178" s="14"/>
      <c r="E178" s="14"/>
      <c r="F178" s="14"/>
      <c r="G178" s="14"/>
      <c r="H178" s="14"/>
      <c r="I178" s="14"/>
    </row>
    <row r="179" spans="1:9">
      <c r="A179" s="14"/>
      <c r="B179" s="14"/>
      <c r="C179" s="14"/>
      <c r="D179" s="14"/>
      <c r="E179" s="14"/>
      <c r="F179" s="14"/>
      <c r="G179" s="14"/>
      <c r="H179" s="14"/>
      <c r="I179" s="14"/>
    </row>
    <row r="180" spans="1:9">
      <c r="A180" s="14"/>
      <c r="B180" s="14"/>
      <c r="C180" s="14"/>
      <c r="D180" s="14"/>
      <c r="E180" s="14"/>
      <c r="F180" s="14"/>
      <c r="G180" s="14"/>
      <c r="H180" s="14"/>
      <c r="I180" s="14"/>
    </row>
    <row r="181" spans="1:9">
      <c r="A181" s="14"/>
      <c r="B181" s="14"/>
      <c r="C181" s="14"/>
      <c r="D181" s="14"/>
      <c r="E181" s="14"/>
      <c r="F181" s="14"/>
      <c r="G181" s="14"/>
      <c r="H181" s="14"/>
      <c r="I181" s="14"/>
    </row>
    <row r="182" spans="1:9">
      <c r="A182" s="14"/>
      <c r="B182" s="14"/>
      <c r="C182" s="14"/>
      <c r="D182" s="14"/>
      <c r="E182" s="14"/>
      <c r="F182" s="14"/>
      <c r="G182" s="14"/>
      <c r="H182" s="14"/>
      <c r="I182" s="14"/>
    </row>
    <row r="183" spans="1:9">
      <c r="A183" s="14"/>
      <c r="B183" s="14"/>
      <c r="C183" s="14"/>
      <c r="D183" s="14"/>
      <c r="E183" s="14"/>
      <c r="F183" s="14"/>
      <c r="G183" s="14"/>
      <c r="H183" s="14"/>
      <c r="I183" s="14"/>
    </row>
    <row r="184" spans="1:9">
      <c r="A184" s="14"/>
      <c r="B184" s="14"/>
      <c r="C184" s="14"/>
      <c r="D184" s="14"/>
      <c r="E184" s="14"/>
      <c r="F184" s="14"/>
      <c r="G184" s="14"/>
      <c r="H184" s="14"/>
      <c r="I184" s="14"/>
    </row>
  </sheetData>
  <dataValidations count="3"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baseColWidth="10" defaultRowHeight="15" x14ac:dyDescent="0"/>
  <sheetData>
    <row r="1" spans="1:1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>
      <c r="A2" s="38"/>
      <c r="B2" s="39" t="s">
        <v>99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>
      <c r="A3" s="38"/>
      <c r="B3" s="40" t="s">
        <v>100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1:17">
      <c r="A4" s="38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38"/>
      <c r="P4" s="38"/>
      <c r="Q4" s="38"/>
    </row>
    <row r="5" spans="1:17">
      <c r="A5" s="38"/>
      <c r="B5" s="43" t="s">
        <v>101</v>
      </c>
      <c r="C5" s="44" t="s">
        <v>102</v>
      </c>
      <c r="D5" s="44" t="s">
        <v>103</v>
      </c>
      <c r="E5" s="44" t="s">
        <v>104</v>
      </c>
      <c r="F5" s="44" t="s">
        <v>105</v>
      </c>
      <c r="G5" s="44" t="s">
        <v>106</v>
      </c>
      <c r="H5" s="44" t="s">
        <v>107</v>
      </c>
      <c r="I5" s="44" t="s">
        <v>108</v>
      </c>
      <c r="J5" s="44" t="s">
        <v>109</v>
      </c>
      <c r="K5" s="44" t="s">
        <v>110</v>
      </c>
      <c r="L5" s="44" t="s">
        <v>111</v>
      </c>
      <c r="M5" s="44" t="s">
        <v>112</v>
      </c>
      <c r="N5" s="45" t="s">
        <v>113</v>
      </c>
      <c r="O5" s="38"/>
      <c r="P5" s="38"/>
      <c r="Q5" s="38"/>
    </row>
    <row r="6" spans="1:17">
      <c r="A6" s="38"/>
      <c r="B6" s="46" t="s">
        <v>114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38"/>
      <c r="P6" s="38"/>
      <c r="Q6" s="38"/>
    </row>
    <row r="7" spans="1:17">
      <c r="A7" s="38"/>
      <c r="B7" s="46" t="s">
        <v>115</v>
      </c>
      <c r="C7" s="49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38"/>
      <c r="P7" s="38"/>
      <c r="Q7" s="38"/>
    </row>
    <row r="8" spans="1:17">
      <c r="A8" s="38"/>
      <c r="B8" s="46" t="s">
        <v>116</v>
      </c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38"/>
      <c r="P8" s="38"/>
      <c r="Q8" s="38"/>
    </row>
    <row r="9" spans="1:17">
      <c r="A9" s="38"/>
      <c r="B9" s="46" t="s">
        <v>117</v>
      </c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38"/>
      <c r="P9" s="38"/>
      <c r="Q9" s="38"/>
    </row>
    <row r="10" spans="1:17">
      <c r="A10" s="38"/>
      <c r="B10" s="46" t="s">
        <v>118</v>
      </c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38"/>
      <c r="P10" s="38"/>
      <c r="Q10" s="38"/>
    </row>
    <row r="11" spans="1:17">
      <c r="A11" s="38"/>
      <c r="B11" s="51" t="s">
        <v>119</v>
      </c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38"/>
      <c r="P11" s="38"/>
      <c r="Q11" s="38"/>
    </row>
    <row r="12" spans="1:17">
      <c r="A12" s="38"/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38"/>
      <c r="P12" s="38"/>
      <c r="Q12" s="38"/>
    </row>
    <row r="13" spans="1:17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>
      <c r="A14" s="38"/>
      <c r="B14" s="40" t="s">
        <v>120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7">
      <c r="A15" s="38"/>
      <c r="B15" s="41"/>
      <c r="C15" s="42"/>
      <c r="D15" s="42"/>
      <c r="E15" s="55"/>
      <c r="F15" s="42"/>
      <c r="G15" s="42"/>
      <c r="H15" s="42"/>
      <c r="I15" s="38"/>
      <c r="J15" s="38"/>
      <c r="K15" s="38"/>
      <c r="L15" s="38"/>
      <c r="M15" s="38"/>
      <c r="N15" s="38"/>
      <c r="O15" s="38"/>
      <c r="P15" s="38"/>
      <c r="Q15" s="38"/>
    </row>
    <row r="16" spans="1:17">
      <c r="A16" s="38"/>
      <c r="B16" s="43" t="s">
        <v>121</v>
      </c>
      <c r="C16" s="44" t="s">
        <v>122</v>
      </c>
      <c r="D16" s="44" t="s">
        <v>123</v>
      </c>
      <c r="E16" s="44" t="s">
        <v>122</v>
      </c>
      <c r="F16" s="44" t="s">
        <v>124</v>
      </c>
      <c r="G16" s="44" t="s">
        <v>122</v>
      </c>
      <c r="H16" s="44" t="s">
        <v>125</v>
      </c>
      <c r="I16" s="38"/>
      <c r="J16" s="38"/>
      <c r="K16" s="38"/>
      <c r="L16" s="38"/>
      <c r="M16" s="38"/>
      <c r="N16" s="38"/>
      <c r="O16" s="38"/>
      <c r="P16" s="38"/>
      <c r="Q16" s="38"/>
    </row>
    <row r="17" spans="1:17">
      <c r="A17" s="38"/>
      <c r="B17" s="56" t="s">
        <v>114</v>
      </c>
      <c r="C17" s="57"/>
      <c r="D17" s="57"/>
      <c r="E17" s="57"/>
      <c r="F17" s="57"/>
      <c r="G17" s="57"/>
      <c r="H17" s="57"/>
      <c r="I17" s="38" t="s">
        <v>126</v>
      </c>
      <c r="J17" s="38"/>
      <c r="K17" s="38"/>
      <c r="L17" s="38"/>
      <c r="M17" s="38"/>
      <c r="N17" s="38"/>
      <c r="O17" s="38"/>
      <c r="P17" s="38"/>
      <c r="Q17" s="38"/>
    </row>
    <row r="18" spans="1:17">
      <c r="A18" s="38"/>
      <c r="B18" s="46" t="s">
        <v>115</v>
      </c>
      <c r="C18" s="58"/>
      <c r="D18" s="58"/>
      <c r="E18" s="58"/>
      <c r="F18" s="58"/>
      <c r="G18" s="58"/>
      <c r="H18" s="58"/>
      <c r="I18" s="38" t="s">
        <v>126</v>
      </c>
      <c r="J18" s="38"/>
      <c r="K18" s="38"/>
      <c r="L18" s="38"/>
      <c r="M18" s="38"/>
      <c r="N18" s="38"/>
      <c r="O18" s="38"/>
      <c r="P18" s="38"/>
      <c r="Q18" s="38"/>
    </row>
    <row r="19" spans="1:17">
      <c r="A19" s="38"/>
      <c r="B19" s="46" t="s">
        <v>116</v>
      </c>
      <c r="C19" s="58"/>
      <c r="D19" s="58"/>
      <c r="E19" s="58"/>
      <c r="F19" s="58"/>
      <c r="G19" s="58"/>
      <c r="H19" s="58"/>
      <c r="I19" s="38" t="s">
        <v>126</v>
      </c>
      <c r="J19" s="38"/>
      <c r="K19" s="38"/>
      <c r="L19" s="38"/>
      <c r="M19" s="38"/>
      <c r="N19" s="38"/>
      <c r="O19" s="38"/>
      <c r="P19" s="38"/>
      <c r="Q19" s="38"/>
    </row>
    <row r="20" spans="1:17">
      <c r="A20" s="38"/>
      <c r="B20" s="46" t="s">
        <v>117</v>
      </c>
      <c r="C20" s="58"/>
      <c r="D20" s="58"/>
      <c r="E20" s="58"/>
      <c r="F20" s="58"/>
      <c r="G20" s="58"/>
      <c r="H20" s="58"/>
      <c r="I20" s="38"/>
      <c r="J20" s="38"/>
      <c r="K20" s="38"/>
      <c r="L20" s="38"/>
      <c r="M20" s="38"/>
      <c r="N20" s="38"/>
      <c r="O20" s="38"/>
      <c r="P20" s="38"/>
      <c r="Q20" s="38"/>
    </row>
    <row r="21" spans="1:17">
      <c r="A21" s="38"/>
      <c r="B21" s="46" t="s">
        <v>118</v>
      </c>
      <c r="C21" s="58"/>
      <c r="D21" s="58"/>
      <c r="E21" s="58"/>
      <c r="F21" s="58"/>
      <c r="G21" s="58"/>
      <c r="H21" s="58"/>
      <c r="I21" s="38"/>
      <c r="J21" s="38"/>
      <c r="K21" s="38"/>
      <c r="L21" s="38"/>
      <c r="M21" s="38"/>
      <c r="N21" s="38"/>
      <c r="O21" s="38"/>
      <c r="P21" s="38"/>
      <c r="Q21" s="38"/>
    </row>
    <row r="22" spans="1:17">
      <c r="A22" s="38"/>
      <c r="B22" s="51" t="s">
        <v>119</v>
      </c>
      <c r="C22" s="58"/>
      <c r="D22" s="58"/>
      <c r="E22" s="58"/>
      <c r="F22" s="58"/>
      <c r="G22" s="58"/>
      <c r="H22" s="58"/>
      <c r="I22" s="38"/>
      <c r="J22" s="38"/>
      <c r="K22" s="59"/>
      <c r="L22" s="60"/>
      <c r="M22" s="60"/>
      <c r="N22" s="60"/>
      <c r="O22" s="60"/>
      <c r="P22" s="60"/>
      <c r="Q22" s="60"/>
    </row>
    <row r="23" spans="1:17">
      <c r="A23" s="38"/>
      <c r="B23" s="61"/>
      <c r="C23" s="62"/>
      <c r="D23" s="62"/>
      <c r="E23" s="62"/>
      <c r="F23" s="62"/>
      <c r="G23" s="62"/>
      <c r="H23" s="42"/>
      <c r="I23" s="38"/>
      <c r="J23" s="38"/>
      <c r="K23" s="59"/>
      <c r="L23" s="60"/>
      <c r="M23" s="60"/>
      <c r="N23" s="60"/>
      <c r="O23" s="60"/>
      <c r="P23" s="60"/>
      <c r="Q23" s="60"/>
    </row>
    <row r="24" spans="1:17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60"/>
      <c r="L24" s="59"/>
      <c r="M24" s="59"/>
      <c r="N24" s="59"/>
      <c r="O24" s="59"/>
      <c r="P24" s="59"/>
      <c r="Q24" s="59"/>
    </row>
    <row r="25" spans="1:17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60"/>
      <c r="L25" s="59"/>
      <c r="M25" s="59"/>
      <c r="N25" s="59"/>
      <c r="O25" s="59"/>
      <c r="P25" s="59"/>
      <c r="Q25" s="59"/>
    </row>
    <row r="26" spans="1:17">
      <c r="A26" s="38"/>
      <c r="B26" s="40" t="s">
        <v>127</v>
      </c>
      <c r="C26" s="38"/>
      <c r="D26" s="38"/>
      <c r="E26" s="38"/>
      <c r="F26" s="38"/>
      <c r="G26" s="38"/>
      <c r="H26" s="38"/>
      <c r="I26" s="38"/>
      <c r="J26" s="38"/>
      <c r="K26" s="60"/>
      <c r="L26" s="59"/>
      <c r="M26" s="59"/>
      <c r="N26" s="59"/>
      <c r="O26" s="59"/>
      <c r="P26" s="59"/>
      <c r="Q26" s="59"/>
    </row>
    <row r="27" spans="1:17">
      <c r="A27" s="38"/>
      <c r="B27" s="41"/>
      <c r="C27" s="42"/>
      <c r="D27" s="42"/>
      <c r="E27" s="42"/>
      <c r="F27" s="42"/>
      <c r="G27" s="42"/>
      <c r="H27" s="42"/>
      <c r="I27" s="42"/>
      <c r="J27" s="42"/>
      <c r="K27" s="55"/>
      <c r="L27" s="42"/>
      <c r="M27" s="42"/>
      <c r="N27" s="42"/>
      <c r="O27" s="42"/>
      <c r="P27" s="42"/>
      <c r="Q27" s="59"/>
    </row>
    <row r="28" spans="1:17">
      <c r="A28" s="38"/>
      <c r="B28" s="38"/>
      <c r="C28" s="38"/>
      <c r="D28" s="63">
        <f>[1]basic_info!$D$5-5</f>
        <v>2012</v>
      </c>
      <c r="E28" s="60"/>
      <c r="F28" s="63">
        <f>[1]basic_info!$D$5-4</f>
        <v>2013</v>
      </c>
      <c r="G28" s="60"/>
      <c r="H28" s="63">
        <f>[1]basic_info!$D$5-3</f>
        <v>2014</v>
      </c>
      <c r="I28" s="60"/>
      <c r="J28" s="63">
        <f>[1]basic_info!$D$5-2</f>
        <v>2015</v>
      </c>
      <c r="K28" s="60"/>
      <c r="L28" s="63">
        <f>[1]basic_info!$D$5-1</f>
        <v>2016</v>
      </c>
      <c r="M28" s="38"/>
      <c r="N28" s="63">
        <f>[1]basic_info!$D$5</f>
        <v>2017</v>
      </c>
      <c r="O28" s="38"/>
      <c r="P28" s="59"/>
      <c r="Q28" s="59"/>
    </row>
    <row r="29" spans="1:17">
      <c r="A29" s="38"/>
      <c r="B29" s="43" t="s">
        <v>128</v>
      </c>
      <c r="C29" s="43" t="s">
        <v>129</v>
      </c>
      <c r="D29" s="64" t="s">
        <v>130</v>
      </c>
      <c r="E29" s="45" t="s">
        <v>131</v>
      </c>
      <c r="F29" s="64" t="s">
        <v>130</v>
      </c>
      <c r="G29" s="45" t="s">
        <v>131</v>
      </c>
      <c r="H29" s="64" t="s">
        <v>130</v>
      </c>
      <c r="I29" s="45" t="s">
        <v>131</v>
      </c>
      <c r="J29" s="64" t="s">
        <v>130</v>
      </c>
      <c r="K29" s="45" t="s">
        <v>131</v>
      </c>
      <c r="L29" s="64" t="s">
        <v>130</v>
      </c>
      <c r="M29" s="45" t="s">
        <v>131</v>
      </c>
      <c r="N29" s="64" t="s">
        <v>130</v>
      </c>
      <c r="O29" s="45" t="s">
        <v>131</v>
      </c>
      <c r="P29" s="43" t="s">
        <v>132</v>
      </c>
      <c r="Q29" s="59"/>
    </row>
    <row r="30" spans="1:17">
      <c r="A30" s="38"/>
      <c r="B30" s="56" t="s">
        <v>133</v>
      </c>
      <c r="C30" s="46">
        <f>[1]basic_info!$D$5</f>
        <v>2017</v>
      </c>
      <c r="D30" s="64">
        <v>0.82723927824938992</v>
      </c>
      <c r="E30" s="45">
        <v>0</v>
      </c>
      <c r="F30" s="65">
        <v>0.78982841454849262</v>
      </c>
      <c r="G30" s="66">
        <v>0</v>
      </c>
      <c r="H30" s="65">
        <v>0.73764396117770215</v>
      </c>
      <c r="I30" s="66">
        <v>8000</v>
      </c>
      <c r="J30" s="65">
        <v>0.89619567162872515</v>
      </c>
      <c r="K30" s="66">
        <v>0</v>
      </c>
      <c r="L30" s="65">
        <v>0.7794039403879286</v>
      </c>
      <c r="M30" s="66">
        <v>0</v>
      </c>
      <c r="N30" s="67"/>
      <c r="O30" s="68" t="s">
        <v>134</v>
      </c>
      <c r="P30" s="56">
        <f>M30+K30+I30+E30+G30</f>
        <v>8000</v>
      </c>
      <c r="Q30" s="69"/>
    </row>
    <row r="31" spans="1:17">
      <c r="A31" s="38"/>
      <c r="B31" s="46"/>
      <c r="C31" s="65">
        <f>[1]basic_info!$D$5+1</f>
        <v>2018</v>
      </c>
      <c r="D31" s="70"/>
      <c r="E31" s="71"/>
      <c r="F31" s="72">
        <v>0.72411525202691562</v>
      </c>
      <c r="G31" s="73">
        <v>0</v>
      </c>
      <c r="H31" s="74">
        <v>0.71135030767163665</v>
      </c>
      <c r="I31" s="75">
        <v>8000</v>
      </c>
      <c r="J31" s="74">
        <v>0.84236191971130692</v>
      </c>
      <c r="K31" s="75">
        <v>0</v>
      </c>
      <c r="L31" s="74">
        <v>0.74403649732441623</v>
      </c>
      <c r="M31" s="75">
        <v>0</v>
      </c>
      <c r="N31" s="76">
        <v>0.86489268210399939</v>
      </c>
      <c r="O31" s="50"/>
      <c r="P31" s="76">
        <f>O31+M31+K31+I31+G31</f>
        <v>8000</v>
      </c>
      <c r="Q31" s="38"/>
    </row>
    <row r="32" spans="1:17">
      <c r="A32" s="38"/>
      <c r="B32" s="46"/>
      <c r="C32" s="65">
        <f>[1]basic_info!$D$5+2</f>
        <v>2019</v>
      </c>
      <c r="D32" s="70"/>
      <c r="E32" s="71"/>
      <c r="F32" s="71"/>
      <c r="G32" s="71"/>
      <c r="H32" s="72">
        <v>0.67168145499527454</v>
      </c>
      <c r="I32" s="73">
        <v>8000</v>
      </c>
      <c r="J32" s="74">
        <v>0.80404254385936813</v>
      </c>
      <c r="K32" s="75">
        <v>0</v>
      </c>
      <c r="L32" s="74">
        <v>0.7527505289227433</v>
      </c>
      <c r="M32" s="75">
        <v>0</v>
      </c>
      <c r="N32" s="76">
        <v>0.88199853992657917</v>
      </c>
      <c r="O32" s="50"/>
      <c r="P32" s="76">
        <f>O32+M32+K32+I32</f>
        <v>8000</v>
      </c>
      <c r="Q32" s="38"/>
    </row>
    <row r="33" spans="1:17">
      <c r="A33" s="38"/>
      <c r="B33" s="46"/>
      <c r="C33" s="65">
        <f>[1]basic_info!$D$5+3</f>
        <v>2020</v>
      </c>
      <c r="D33" s="70"/>
      <c r="E33" s="71"/>
      <c r="F33" s="71"/>
      <c r="G33" s="71"/>
      <c r="H33" s="71"/>
      <c r="I33" s="71"/>
      <c r="J33" s="72">
        <v>0.74553772844970234</v>
      </c>
      <c r="K33" s="73">
        <v>1145.3</v>
      </c>
      <c r="L33" s="74">
        <v>0.69965863319312305</v>
      </c>
      <c r="M33" s="75">
        <v>0</v>
      </c>
      <c r="N33" s="76">
        <v>0.87457866977723531</v>
      </c>
      <c r="O33" s="50"/>
      <c r="P33" s="76">
        <f>O33+M33+K33</f>
        <v>1145.3</v>
      </c>
      <c r="Q33" s="38"/>
    </row>
    <row r="34" spans="1:17">
      <c r="A34" s="38"/>
      <c r="B34" s="46"/>
      <c r="C34" s="65">
        <f>[1]basic_info!$D$5+4</f>
        <v>2021</v>
      </c>
      <c r="D34" s="70"/>
      <c r="E34" s="71"/>
      <c r="F34" s="71"/>
      <c r="G34" s="71"/>
      <c r="H34" s="71"/>
      <c r="I34" s="71"/>
      <c r="J34" s="71"/>
      <c r="K34" s="71"/>
      <c r="L34" s="72">
        <v>0.67052111424505711</v>
      </c>
      <c r="M34" s="73">
        <v>2000</v>
      </c>
      <c r="N34" s="76">
        <v>0.82996059621196905</v>
      </c>
      <c r="O34" s="50"/>
      <c r="P34" s="76">
        <f>O34+M34</f>
        <v>2000</v>
      </c>
      <c r="Q34" s="38"/>
    </row>
    <row r="35" spans="1:17">
      <c r="A35" s="38"/>
      <c r="B35" s="51"/>
      <c r="C35" s="77">
        <f>[1]basic_info!$D$5+5</f>
        <v>2022</v>
      </c>
      <c r="D35" s="78"/>
      <c r="E35" s="79"/>
      <c r="F35" s="79"/>
      <c r="G35" s="79"/>
      <c r="H35" s="79"/>
      <c r="I35" s="79"/>
      <c r="J35" s="79"/>
      <c r="K35" s="79"/>
      <c r="L35" s="80"/>
      <c r="M35" s="81"/>
      <c r="N35" s="82">
        <v>0.77235281866490846</v>
      </c>
      <c r="O35" s="50"/>
      <c r="P35" s="83">
        <f>O35</f>
        <v>0</v>
      </c>
      <c r="Q35" s="38"/>
    </row>
    <row r="36" spans="1:17">
      <c r="A36" s="38"/>
      <c r="B36" s="56" t="s">
        <v>135</v>
      </c>
      <c r="C36" s="46">
        <f>[1]basic_info!$D$5</f>
        <v>2017</v>
      </c>
      <c r="D36" s="64">
        <v>0.90603754280275017</v>
      </c>
      <c r="E36" s="45">
        <v>0</v>
      </c>
      <c r="F36" s="84">
        <v>1.0875125598816084</v>
      </c>
      <c r="G36" s="85">
        <v>0</v>
      </c>
      <c r="H36" s="84">
        <v>0.93160995934739854</v>
      </c>
      <c r="I36" s="85">
        <v>11000</v>
      </c>
      <c r="J36" s="84">
        <v>1.1406943529243774</v>
      </c>
      <c r="K36" s="85">
        <v>0</v>
      </c>
      <c r="L36" s="86">
        <v>1.0322843568963027</v>
      </c>
      <c r="M36" s="87">
        <v>0</v>
      </c>
      <c r="N36" s="88"/>
      <c r="O36" s="68" t="s">
        <v>134</v>
      </c>
      <c r="P36" s="56">
        <f>M36+K36+I36+E36+G36</f>
        <v>11000</v>
      </c>
      <c r="Q36" s="69"/>
    </row>
    <row r="37" spans="1:17">
      <c r="A37" s="38"/>
      <c r="B37" s="46"/>
      <c r="C37" s="65">
        <f>[1]basic_info!$D$5+1</f>
        <v>2018</v>
      </c>
      <c r="D37" s="70"/>
      <c r="E37" s="71"/>
      <c r="F37" s="72">
        <v>0.99511689269542691</v>
      </c>
      <c r="G37" s="73">
        <v>0</v>
      </c>
      <c r="H37" s="74">
        <v>0.88880183448123806</v>
      </c>
      <c r="I37" s="75">
        <v>11500</v>
      </c>
      <c r="J37" s="74">
        <v>1.0484299690065144</v>
      </c>
      <c r="K37" s="75">
        <v>0</v>
      </c>
      <c r="L37" s="74">
        <v>0.99543758500835322</v>
      </c>
      <c r="M37" s="75">
        <v>0</v>
      </c>
      <c r="N37" s="74">
        <v>1.0843463381251608</v>
      </c>
      <c r="O37" s="50"/>
      <c r="P37" s="76">
        <f>O37+M37+K37+I37+G37</f>
        <v>11500</v>
      </c>
      <c r="Q37" s="38"/>
    </row>
    <row r="38" spans="1:17">
      <c r="A38" s="38"/>
      <c r="B38" s="46"/>
      <c r="C38" s="65">
        <f>[1]basic_info!$D$5+2</f>
        <v>2019</v>
      </c>
      <c r="D38" s="70"/>
      <c r="E38" s="71"/>
      <c r="F38" s="71"/>
      <c r="G38" s="71"/>
      <c r="H38" s="72">
        <v>0.87392979428172113</v>
      </c>
      <c r="I38" s="73">
        <v>12000</v>
      </c>
      <c r="J38" s="74">
        <v>1.0036399921766941</v>
      </c>
      <c r="K38" s="75">
        <v>0</v>
      </c>
      <c r="L38" s="74">
        <v>1.0042666663707007</v>
      </c>
      <c r="M38" s="75">
        <v>0</v>
      </c>
      <c r="N38" s="74">
        <v>1.0512236928821403</v>
      </c>
      <c r="O38" s="50"/>
      <c r="P38" s="76">
        <f>O38+M38+K38+I38</f>
        <v>12000</v>
      </c>
      <c r="Q38" s="38"/>
    </row>
    <row r="39" spans="1:17">
      <c r="A39" s="38"/>
      <c r="B39" s="46"/>
      <c r="C39" s="65">
        <f>[1]basic_info!$D$5+3</f>
        <v>2020</v>
      </c>
      <c r="D39" s="70"/>
      <c r="E39" s="71"/>
      <c r="F39" s="71"/>
      <c r="G39" s="71"/>
      <c r="H39" s="71"/>
      <c r="I39" s="71"/>
      <c r="J39" s="72">
        <v>0.93049090272188195</v>
      </c>
      <c r="K39" s="73">
        <v>298.27199999999999</v>
      </c>
      <c r="L39" s="74">
        <v>0.94087785036126215</v>
      </c>
      <c r="M39" s="75">
        <v>15000</v>
      </c>
      <c r="N39" s="74">
        <v>1.0674782123792534</v>
      </c>
      <c r="O39" s="50"/>
      <c r="P39" s="76">
        <f>O39+M39+K39</f>
        <v>15298.272000000001</v>
      </c>
      <c r="Q39" s="38"/>
    </row>
    <row r="40" spans="1:17">
      <c r="A40" s="38"/>
      <c r="B40" s="46"/>
      <c r="C40" s="65">
        <f>[1]basic_info!$D$5+4</f>
        <v>2021</v>
      </c>
      <c r="D40" s="70"/>
      <c r="E40" s="71"/>
      <c r="F40" s="71"/>
      <c r="G40" s="71"/>
      <c r="H40" s="71"/>
      <c r="I40" s="71"/>
      <c r="J40" s="71"/>
      <c r="K40" s="71"/>
      <c r="L40" s="72">
        <v>0.88851178684830667</v>
      </c>
      <c r="M40" s="73">
        <v>20000</v>
      </c>
      <c r="N40" s="74">
        <v>0.9979103092184296</v>
      </c>
      <c r="O40" s="50"/>
      <c r="P40" s="76">
        <f>O40+M40</f>
        <v>20000</v>
      </c>
      <c r="Q40" s="38"/>
    </row>
    <row r="41" spans="1:17">
      <c r="A41" s="38"/>
      <c r="B41" s="51"/>
      <c r="C41" s="77">
        <f>[1]basic_info!$D$5+5</f>
        <v>2022</v>
      </c>
      <c r="D41" s="78"/>
      <c r="E41" s="79"/>
      <c r="F41" s="79"/>
      <c r="G41" s="79"/>
      <c r="H41" s="79"/>
      <c r="I41" s="79"/>
      <c r="J41" s="79"/>
      <c r="K41" s="79"/>
      <c r="L41" s="80"/>
      <c r="M41" s="81"/>
      <c r="N41" s="72">
        <v>0.91683839964866642</v>
      </c>
      <c r="O41" s="50"/>
      <c r="P41" s="82">
        <f>O41</f>
        <v>0</v>
      </c>
      <c r="Q41" s="38"/>
    </row>
    <row r="42" spans="1:17">
      <c r="A42" s="38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59"/>
    </row>
    <row r="43" spans="1:17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</row>
    <row r="44" spans="1:17">
      <c r="A44" s="38"/>
      <c r="B44" s="40" t="s">
        <v>136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  <row r="45" spans="1:17">
      <c r="A45" s="38"/>
      <c r="B45" s="41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38"/>
      <c r="Q45" s="38"/>
    </row>
    <row r="46" spans="1:17">
      <c r="A46" s="38"/>
      <c r="B46" s="43" t="s">
        <v>137</v>
      </c>
      <c r="C46" s="44" t="s">
        <v>102</v>
      </c>
      <c r="D46" s="44" t="s">
        <v>103</v>
      </c>
      <c r="E46" s="44" t="s">
        <v>104</v>
      </c>
      <c r="F46" s="44" t="s">
        <v>105</v>
      </c>
      <c r="G46" s="44" t="s">
        <v>106</v>
      </c>
      <c r="H46" s="44" t="s">
        <v>107</v>
      </c>
      <c r="I46" s="44" t="s">
        <v>108</v>
      </c>
      <c r="J46" s="44" t="s">
        <v>109</v>
      </c>
      <c r="K46" s="44" t="s">
        <v>110</v>
      </c>
      <c r="L46" s="44" t="s">
        <v>111</v>
      </c>
      <c r="M46" s="44" t="s">
        <v>112</v>
      </c>
      <c r="N46" s="45" t="s">
        <v>113</v>
      </c>
      <c r="O46" s="43" t="s">
        <v>132</v>
      </c>
      <c r="P46" s="38"/>
      <c r="Q46" s="38"/>
    </row>
    <row r="47" spans="1:17">
      <c r="A47" s="38"/>
      <c r="B47" s="56" t="s">
        <v>133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43">
        <f>SUM(C47:N47)</f>
        <v>0</v>
      </c>
      <c r="P47" s="38"/>
      <c r="Q47" s="38"/>
    </row>
    <row r="48" spans="1:17">
      <c r="A48" s="38"/>
      <c r="B48" s="51" t="s">
        <v>135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43">
        <f>SUM(C48:N48)</f>
        <v>0</v>
      </c>
      <c r="P48" s="38"/>
      <c r="Q48" s="38"/>
    </row>
    <row r="49" spans="1:17">
      <c r="A49" s="3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38"/>
      <c r="Q49" s="38"/>
    </row>
    <row r="50" spans="1:1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</row>
    <row r="51" spans="1:17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spans="1:17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17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</row>
    <row r="54" spans="1:17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</row>
  </sheetData>
  <dataValidations count="8"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sqref="A1:O45"/>
    </sheetView>
  </sheetViews>
  <sheetFormatPr baseColWidth="10" defaultRowHeight="15" x14ac:dyDescent="0"/>
  <sheetData>
    <row r="1" spans="1:1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8"/>
      <c r="B2" s="39" t="s">
        <v>138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38"/>
      <c r="B3" s="40" t="s">
        <v>139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>
      <c r="A4" s="38"/>
      <c r="B4" s="90"/>
      <c r="C4" s="90"/>
      <c r="D4" s="90"/>
      <c r="E4" s="90"/>
      <c r="F4" s="90"/>
      <c r="G4" s="90"/>
      <c r="H4" s="90"/>
      <c r="I4" s="90"/>
      <c r="J4" s="60"/>
      <c r="K4" s="60"/>
      <c r="L4" s="60"/>
      <c r="M4" s="60"/>
      <c r="N4" s="60"/>
      <c r="O4" s="60"/>
    </row>
    <row r="5" spans="1:15">
      <c r="A5" s="38"/>
      <c r="B5" s="63" t="s">
        <v>140</v>
      </c>
      <c r="C5" s="63" t="s">
        <v>10</v>
      </c>
      <c r="D5" s="63" t="s">
        <v>16</v>
      </c>
      <c r="E5" s="63" t="s">
        <v>18</v>
      </c>
      <c r="F5" s="63" t="s">
        <v>30</v>
      </c>
      <c r="G5" s="63" t="s">
        <v>54</v>
      </c>
      <c r="H5" s="63" t="s">
        <v>67</v>
      </c>
      <c r="I5" s="63" t="s">
        <v>132</v>
      </c>
      <c r="J5" s="59"/>
      <c r="K5" s="59"/>
      <c r="L5" s="59"/>
      <c r="M5" s="59"/>
      <c r="N5" s="59"/>
      <c r="O5" s="59"/>
    </row>
    <row r="6" spans="1:15">
      <c r="A6" s="38"/>
      <c r="B6" s="63" t="s">
        <v>141</v>
      </c>
      <c r="C6" s="91"/>
      <c r="D6" s="91"/>
      <c r="E6" s="91"/>
      <c r="F6" s="91"/>
      <c r="G6" s="91"/>
      <c r="H6" s="91"/>
      <c r="I6" s="92">
        <f>SUM($C$6:$H$6)</f>
        <v>0</v>
      </c>
      <c r="J6" s="60"/>
      <c r="K6" s="60"/>
      <c r="L6" s="60"/>
      <c r="M6" s="60"/>
      <c r="N6" s="60"/>
      <c r="O6" s="60"/>
    </row>
    <row r="7" spans="1:15">
      <c r="A7" s="38"/>
      <c r="B7" s="63" t="s">
        <v>115</v>
      </c>
      <c r="C7" s="91"/>
      <c r="D7" s="91"/>
      <c r="E7" s="91"/>
      <c r="F7" s="91"/>
      <c r="G7" s="91"/>
      <c r="H7" s="91"/>
      <c r="I7" s="92">
        <f>SUM($C$7:$H$7)</f>
        <v>0</v>
      </c>
      <c r="J7" s="60"/>
      <c r="K7" s="60"/>
      <c r="L7" s="60"/>
      <c r="M7" s="60"/>
      <c r="N7" s="60"/>
      <c r="O7" s="60"/>
    </row>
    <row r="8" spans="1:15">
      <c r="A8" s="38"/>
      <c r="B8" s="63" t="s">
        <v>116</v>
      </c>
      <c r="C8" s="91"/>
      <c r="D8" s="91"/>
      <c r="E8" s="91"/>
      <c r="F8" s="91"/>
      <c r="G8" s="91"/>
      <c r="H8" s="91"/>
      <c r="I8" s="92">
        <f>SUM($C$8:$H$8)</f>
        <v>0</v>
      </c>
      <c r="J8" s="60"/>
      <c r="K8" s="60"/>
      <c r="L8" s="60"/>
      <c r="M8" s="60"/>
      <c r="N8" s="60"/>
      <c r="O8" s="60"/>
    </row>
    <row r="9" spans="1:15">
      <c r="A9" s="38"/>
      <c r="B9" s="63" t="s">
        <v>117</v>
      </c>
      <c r="C9" s="91"/>
      <c r="D9" s="91"/>
      <c r="E9" s="91"/>
      <c r="F9" s="91"/>
      <c r="G9" s="91"/>
      <c r="H9" s="91"/>
      <c r="I9" s="92">
        <f>SUM($C$9:$H$9)</f>
        <v>0</v>
      </c>
      <c r="J9" s="60"/>
      <c r="K9" s="60"/>
      <c r="L9" s="60"/>
      <c r="M9" s="60"/>
      <c r="N9" s="60"/>
      <c r="O9" s="60"/>
    </row>
    <row r="10" spans="1:15">
      <c r="A10" s="38"/>
      <c r="B10" s="63" t="s">
        <v>118</v>
      </c>
      <c r="C10" s="91"/>
      <c r="D10" s="91"/>
      <c r="E10" s="91"/>
      <c r="F10" s="91"/>
      <c r="G10" s="91"/>
      <c r="H10" s="91"/>
      <c r="I10" s="92">
        <f>SUM($C$10:$H$10)</f>
        <v>0</v>
      </c>
      <c r="J10" s="60"/>
      <c r="K10" s="60"/>
      <c r="L10" s="60"/>
      <c r="M10" s="60"/>
      <c r="N10" s="60"/>
      <c r="O10" s="60"/>
    </row>
    <row r="11" spans="1:15">
      <c r="A11" s="38"/>
      <c r="B11" s="63" t="s">
        <v>119</v>
      </c>
      <c r="C11" s="93"/>
      <c r="D11" s="93"/>
      <c r="E11" s="93"/>
      <c r="F11" s="93"/>
      <c r="G11" s="93"/>
      <c r="H11" s="93"/>
      <c r="I11" s="94">
        <f>SUM($C$11:$H$11)</f>
        <v>0</v>
      </c>
      <c r="J11" s="60"/>
      <c r="K11" s="60"/>
      <c r="L11" s="60"/>
      <c r="M11" s="60"/>
      <c r="N11" s="60"/>
      <c r="O11" s="60"/>
    </row>
    <row r="12" spans="1:15">
      <c r="A12" s="38"/>
      <c r="B12" s="55"/>
      <c r="C12" s="55"/>
      <c r="D12" s="55"/>
      <c r="E12" s="55"/>
      <c r="F12" s="55"/>
      <c r="G12" s="55"/>
      <c r="H12" s="55"/>
      <c r="I12" s="55"/>
      <c r="J12" s="60"/>
      <c r="K12" s="60"/>
      <c r="L12" s="60"/>
      <c r="M12" s="60"/>
      <c r="N12" s="60"/>
      <c r="O12" s="60"/>
    </row>
    <row r="13" spans="1:15">
      <c r="A13" s="38"/>
      <c r="B13" s="38"/>
      <c r="C13" s="60"/>
      <c r="D13" s="60"/>
      <c r="E13" s="60"/>
      <c r="F13" s="60"/>
      <c r="G13" s="60"/>
      <c r="H13" s="60"/>
      <c r="I13" s="59"/>
      <c r="J13" s="59"/>
      <c r="K13" s="59"/>
      <c r="L13" s="38"/>
      <c r="M13" s="38"/>
      <c r="N13" s="38"/>
      <c r="O13" s="38"/>
    </row>
    <row r="14" spans="1:15">
      <c r="A14" s="38"/>
      <c r="B14" s="95" t="s">
        <v>142</v>
      </c>
      <c r="C14" s="60"/>
      <c r="D14" s="60"/>
      <c r="E14" s="60"/>
      <c r="F14" s="60"/>
      <c r="G14" s="60"/>
      <c r="H14" s="60"/>
      <c r="I14" s="59"/>
      <c r="J14" s="59"/>
      <c r="K14" s="59"/>
      <c r="L14" s="38"/>
      <c r="M14" s="38"/>
      <c r="N14" s="38"/>
      <c r="O14" s="38"/>
    </row>
    <row r="15" spans="1:15">
      <c r="A15" s="38"/>
      <c r="B15" s="96" t="s">
        <v>143</v>
      </c>
      <c r="C15" s="59"/>
      <c r="D15" s="59"/>
      <c r="E15" s="59"/>
      <c r="F15" s="59"/>
      <c r="G15" s="59"/>
      <c r="H15" s="59"/>
      <c r="I15" s="59"/>
      <c r="J15" s="59"/>
      <c r="K15" s="59"/>
      <c r="L15" s="38"/>
      <c r="M15" s="38"/>
      <c r="N15" s="38"/>
      <c r="O15" s="38"/>
    </row>
    <row r="16" spans="1:15">
      <c r="A16" s="38"/>
      <c r="B16" s="41"/>
      <c r="C16" s="41"/>
      <c r="D16" s="41"/>
      <c r="E16" s="41"/>
      <c r="F16" s="41"/>
      <c r="G16" s="41"/>
      <c r="H16" s="41"/>
      <c r="I16" s="59"/>
      <c r="J16" s="59"/>
      <c r="K16" s="59"/>
      <c r="L16" s="59"/>
      <c r="M16" s="38"/>
      <c r="N16" s="38"/>
      <c r="O16" s="59"/>
    </row>
    <row r="17" spans="1:15">
      <c r="A17" s="38"/>
      <c r="B17" s="63" t="s">
        <v>144</v>
      </c>
      <c r="C17" s="63" t="s">
        <v>10</v>
      </c>
      <c r="D17" s="63"/>
      <c r="E17" s="63" t="s">
        <v>16</v>
      </c>
      <c r="F17" s="63"/>
      <c r="G17" s="63" t="s">
        <v>18</v>
      </c>
      <c r="H17" s="63"/>
      <c r="I17" s="59"/>
      <c r="J17" s="59"/>
      <c r="K17" s="59"/>
      <c r="L17" s="59"/>
      <c r="M17" s="38"/>
      <c r="N17" s="38"/>
      <c r="O17" s="59"/>
    </row>
    <row r="18" spans="1:15">
      <c r="A18" s="38"/>
      <c r="B18" s="63" t="s">
        <v>145</v>
      </c>
      <c r="C18" s="63" t="s">
        <v>146</v>
      </c>
      <c r="D18" s="63" t="s">
        <v>147</v>
      </c>
      <c r="E18" s="63" t="s">
        <v>146</v>
      </c>
      <c r="F18" s="63" t="s">
        <v>147</v>
      </c>
      <c r="G18" s="63" t="s">
        <v>146</v>
      </c>
      <c r="H18" s="63" t="s">
        <v>147</v>
      </c>
      <c r="I18" s="59"/>
      <c r="J18" s="59"/>
      <c r="K18" s="59"/>
      <c r="L18" s="59"/>
      <c r="M18" s="59"/>
      <c r="N18" s="38"/>
      <c r="O18" s="59"/>
    </row>
    <row r="19" spans="1:15">
      <c r="A19" s="38"/>
      <c r="B19" s="63" t="s">
        <v>148</v>
      </c>
      <c r="C19" s="93"/>
      <c r="D19" s="64">
        <f>100-$C$19</f>
        <v>100</v>
      </c>
      <c r="E19" s="93"/>
      <c r="F19" s="64">
        <f>100-$E$19</f>
        <v>100</v>
      </c>
      <c r="G19" s="93"/>
      <c r="H19" s="43">
        <f>100-$G$19</f>
        <v>100</v>
      </c>
      <c r="I19" s="38"/>
      <c r="J19" s="38"/>
      <c r="K19" s="38"/>
      <c r="L19" s="38"/>
      <c r="M19" s="38"/>
      <c r="N19" s="38"/>
      <c r="O19" s="59"/>
    </row>
    <row r="20" spans="1:15">
      <c r="A20" s="38"/>
      <c r="B20" s="97"/>
      <c r="C20" s="97"/>
      <c r="D20" s="97"/>
      <c r="E20" s="97"/>
      <c r="F20" s="97"/>
      <c r="G20" s="97"/>
      <c r="H20" s="97"/>
      <c r="I20" s="59"/>
      <c r="J20" s="59"/>
      <c r="K20" s="59"/>
      <c r="L20" s="59"/>
      <c r="M20" s="38"/>
      <c r="N20" s="38"/>
      <c r="O20" s="59"/>
    </row>
    <row r="21" spans="1:15">
      <c r="A21" s="38"/>
      <c r="B21" s="38"/>
      <c r="C21" s="38"/>
      <c r="D21" s="38"/>
      <c r="E21" s="38"/>
      <c r="F21" s="38"/>
      <c r="G21" s="38"/>
      <c r="H21" s="38"/>
      <c r="I21" s="59"/>
      <c r="J21" s="59"/>
      <c r="K21" s="59"/>
      <c r="L21" s="38"/>
      <c r="M21" s="38"/>
      <c r="N21" s="38"/>
      <c r="O21" s="38"/>
    </row>
    <row r="22" spans="1:15">
      <c r="A22" s="38"/>
      <c r="B22" s="95" t="s">
        <v>138</v>
      </c>
      <c r="C22" s="38"/>
      <c r="D22" s="38"/>
      <c r="E22" s="38"/>
      <c r="F22" s="38"/>
      <c r="G22" s="38"/>
      <c r="H22" s="38"/>
      <c r="I22" s="59"/>
      <c r="J22" s="59"/>
      <c r="K22" s="59"/>
      <c r="L22" s="38"/>
      <c r="M22" s="38"/>
      <c r="N22" s="38"/>
      <c r="O22" s="38"/>
    </row>
    <row r="23" spans="1:15">
      <c r="A23" s="38"/>
      <c r="B23" s="98" t="s">
        <v>149</v>
      </c>
      <c r="C23" s="38"/>
      <c r="D23" s="38"/>
      <c r="E23" s="38"/>
      <c r="F23" s="38"/>
      <c r="G23" s="38"/>
      <c r="H23" s="38"/>
      <c r="I23" s="59"/>
      <c r="J23" s="59"/>
      <c r="K23" s="59"/>
      <c r="L23" s="38"/>
      <c r="M23" s="38"/>
      <c r="N23" s="38"/>
      <c r="O23" s="38"/>
    </row>
    <row r="24" spans="1:15">
      <c r="A24" s="38"/>
      <c r="B24" s="41"/>
      <c r="C24" s="41"/>
      <c r="D24" s="41"/>
      <c r="E24" s="41"/>
      <c r="F24" s="41"/>
      <c r="G24" s="41"/>
      <c r="H24" s="41"/>
      <c r="I24" s="41"/>
      <c r="J24" s="38"/>
      <c r="K24" s="38"/>
      <c r="L24" s="38"/>
      <c r="M24" s="38"/>
      <c r="N24" s="38"/>
      <c r="O24" s="38"/>
    </row>
    <row r="25" spans="1:15">
      <c r="A25" s="38"/>
      <c r="B25" s="63" t="s">
        <v>150</v>
      </c>
      <c r="C25" s="63" t="s">
        <v>151</v>
      </c>
      <c r="D25" s="63" t="s">
        <v>10</v>
      </c>
      <c r="E25" s="63"/>
      <c r="F25" s="63" t="s">
        <v>16</v>
      </c>
      <c r="G25" s="63"/>
      <c r="H25" s="63" t="s">
        <v>18</v>
      </c>
      <c r="I25" s="63"/>
      <c r="J25" s="38"/>
      <c r="K25" s="38"/>
      <c r="L25" s="38"/>
      <c r="M25" s="38"/>
      <c r="N25" s="38"/>
      <c r="O25" s="38"/>
    </row>
    <row r="26" spans="1:15">
      <c r="A26" s="38"/>
      <c r="B26" s="63" t="s">
        <v>145</v>
      </c>
      <c r="C26" s="63" t="s">
        <v>147</v>
      </c>
      <c r="D26" s="63" t="s">
        <v>146</v>
      </c>
      <c r="E26" s="63" t="s">
        <v>147</v>
      </c>
      <c r="F26" s="63" t="s">
        <v>146</v>
      </c>
      <c r="G26" s="63" t="s">
        <v>147</v>
      </c>
      <c r="H26" s="63" t="s">
        <v>146</v>
      </c>
      <c r="I26" s="63" t="s">
        <v>147</v>
      </c>
      <c r="J26" s="38"/>
      <c r="K26" s="38"/>
      <c r="L26" s="38"/>
      <c r="M26" s="38"/>
      <c r="N26" s="38"/>
      <c r="O26" s="38"/>
    </row>
    <row r="27" spans="1:15">
      <c r="A27" s="38"/>
      <c r="B27" s="63" t="s">
        <v>30</v>
      </c>
      <c r="C27" s="91"/>
      <c r="D27" s="91"/>
      <c r="E27" s="91"/>
      <c r="F27" s="91"/>
      <c r="G27" s="91"/>
      <c r="H27" s="91"/>
      <c r="I27" s="99"/>
      <c r="J27" s="38"/>
      <c r="K27" s="38"/>
      <c r="L27" s="38"/>
      <c r="M27" s="38"/>
      <c r="N27" s="38"/>
      <c r="O27" s="38"/>
    </row>
    <row r="28" spans="1:15">
      <c r="A28" s="38"/>
      <c r="B28" s="63" t="s">
        <v>54</v>
      </c>
      <c r="C28" s="91"/>
      <c r="D28" s="91"/>
      <c r="E28" s="91"/>
      <c r="F28" s="91"/>
      <c r="G28" s="91"/>
      <c r="H28" s="91"/>
      <c r="I28" s="99"/>
      <c r="J28" s="38"/>
      <c r="K28" s="38"/>
      <c r="L28" s="38"/>
      <c r="M28" s="38"/>
      <c r="N28" s="38"/>
      <c r="O28" s="38"/>
    </row>
    <row r="29" spans="1:15">
      <c r="A29" s="38"/>
      <c r="B29" s="63" t="s">
        <v>67</v>
      </c>
      <c r="C29" s="91"/>
      <c r="D29" s="91"/>
      <c r="E29" s="91"/>
      <c r="F29" s="91"/>
      <c r="G29" s="91"/>
      <c r="H29" s="91"/>
      <c r="I29" s="99"/>
      <c r="J29" s="38"/>
      <c r="K29" s="38"/>
      <c r="L29" s="38"/>
      <c r="M29" s="38"/>
      <c r="N29" s="38"/>
      <c r="O29" s="38"/>
    </row>
    <row r="30" spans="1:15">
      <c r="A30" s="38"/>
      <c r="B30" s="63" t="s">
        <v>132</v>
      </c>
      <c r="C30" s="100">
        <f>SUM($C$27:$C$29)</f>
        <v>0</v>
      </c>
      <c r="D30" s="100">
        <f>SUM($D$27:$D$29)</f>
        <v>0</v>
      </c>
      <c r="E30" s="100">
        <f>SUM($E$27:$E$29)</f>
        <v>0</v>
      </c>
      <c r="F30" s="100">
        <f>SUM($F$27:$F$29)</f>
        <v>0</v>
      </c>
      <c r="G30" s="100">
        <f>SUM($G$27:$G$29)</f>
        <v>0</v>
      </c>
      <c r="H30" s="100">
        <f>SUM($H$27:$H$29)</f>
        <v>0</v>
      </c>
      <c r="I30" s="94">
        <f>SUM($I$27:$I$29)</f>
        <v>0</v>
      </c>
      <c r="J30" s="38"/>
      <c r="K30" s="38"/>
      <c r="L30" s="38"/>
      <c r="M30" s="38"/>
      <c r="N30" s="38"/>
      <c r="O30" s="38"/>
    </row>
    <row r="31" spans="1:15">
      <c r="A31" s="38"/>
      <c r="B31" s="97"/>
      <c r="C31" s="97"/>
      <c r="D31" s="97"/>
      <c r="E31" s="97"/>
      <c r="F31" s="97"/>
      <c r="G31" s="97"/>
      <c r="H31" s="97"/>
      <c r="I31" s="97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59"/>
      <c r="J32" s="59"/>
      <c r="K32" s="59"/>
      <c r="L32" s="38"/>
      <c r="M32" s="38"/>
      <c r="N32" s="38"/>
      <c r="O32" s="38"/>
    </row>
    <row r="33" spans="1:15">
      <c r="A33" s="38"/>
      <c r="B33" s="95" t="s">
        <v>152</v>
      </c>
      <c r="C33" s="59"/>
      <c r="D33" s="59"/>
      <c r="E33" s="59"/>
      <c r="F33" s="59"/>
      <c r="G33" s="59"/>
      <c r="H33" s="59"/>
      <c r="I33" s="59"/>
      <c r="J33" s="59"/>
      <c r="K33" s="59"/>
      <c r="L33" s="38"/>
      <c r="M33" s="38"/>
      <c r="N33" s="38"/>
      <c r="O33" s="38"/>
    </row>
    <row r="34" spans="1:15">
      <c r="A34" s="38"/>
      <c r="B34" s="96" t="s">
        <v>153</v>
      </c>
      <c r="C34" s="59"/>
      <c r="D34" s="59"/>
      <c r="E34" s="59"/>
      <c r="F34" s="59"/>
      <c r="G34" s="59"/>
      <c r="H34" s="59"/>
      <c r="I34" s="59"/>
      <c r="J34" s="59"/>
      <c r="K34" s="59"/>
      <c r="L34" s="38"/>
      <c r="M34" s="38"/>
      <c r="N34" s="38"/>
      <c r="O34" s="38"/>
    </row>
    <row r="35" spans="1:15">
      <c r="A35" s="38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8"/>
    </row>
    <row r="36" spans="1:15">
      <c r="A36" s="38"/>
      <c r="B36" s="63" t="s">
        <v>154</v>
      </c>
      <c r="C36" s="63" t="s">
        <v>102</v>
      </c>
      <c r="D36" s="63" t="s">
        <v>103</v>
      </c>
      <c r="E36" s="63" t="s">
        <v>104</v>
      </c>
      <c r="F36" s="63" t="s">
        <v>105</v>
      </c>
      <c r="G36" s="63" t="s">
        <v>106</v>
      </c>
      <c r="H36" s="63" t="s">
        <v>107</v>
      </c>
      <c r="I36" s="63" t="s">
        <v>108</v>
      </c>
      <c r="J36" s="63" t="s">
        <v>109</v>
      </c>
      <c r="K36" s="63" t="s">
        <v>110</v>
      </c>
      <c r="L36" s="63" t="s">
        <v>111</v>
      </c>
      <c r="M36" s="63" t="s">
        <v>112</v>
      </c>
      <c r="N36" s="63" t="s">
        <v>113</v>
      </c>
      <c r="O36" s="38"/>
    </row>
    <row r="37" spans="1:15">
      <c r="A37" s="38"/>
      <c r="B37" s="63" t="s">
        <v>30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9"/>
      <c r="O37" s="38"/>
    </row>
    <row r="38" spans="1:15">
      <c r="A38" s="38"/>
      <c r="B38" s="63" t="s">
        <v>54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9"/>
      <c r="O38" s="38"/>
    </row>
    <row r="39" spans="1:15">
      <c r="A39" s="38"/>
      <c r="B39" s="63" t="s">
        <v>67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50"/>
      <c r="O39" s="38"/>
    </row>
    <row r="40" spans="1:15">
      <c r="A40" s="38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59"/>
      <c r="J41" s="59"/>
      <c r="K41" s="59"/>
      <c r="L41" s="38"/>
      <c r="M41" s="38"/>
      <c r="N41" s="38"/>
      <c r="O41" s="38"/>
    </row>
    <row r="42" spans="1:15">
      <c r="A42" s="3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38"/>
    </row>
    <row r="43" spans="1:15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38"/>
    </row>
    <row r="44" spans="1:15">
      <c r="A44" s="3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38"/>
    </row>
    <row r="45" spans="1:15">
      <c r="A45" s="38"/>
      <c r="B45" s="101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38"/>
    </row>
  </sheetData>
  <dataValidations count="1">
    <dataValidation type="decimal" allowBlank="1" showInputMessage="1" showErrorMessage="1" errorTitle="Error" error="You must enter a number between 0 and 100 (inclusive)" promptTitle="Percentage" prompt="Enter a number between 0 and 100 (inclusive)" sqref="C37:N39 C6:H11 C19 E19 G19 C27:I29">
      <formula1>0</formula1>
      <formula2>100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8" workbookViewId="0">
      <selection activeCell="H17" sqref="H17"/>
    </sheetView>
  </sheetViews>
  <sheetFormatPr baseColWidth="10" defaultRowHeight="15" x14ac:dyDescent="0"/>
  <sheetData>
    <row r="1" spans="1:16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>
      <c r="A2" s="38"/>
      <c r="B2" s="38"/>
      <c r="C2" s="39" t="s">
        <v>155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>
      <c r="A3" s="38"/>
      <c r="B3" s="38"/>
      <c r="C3" s="40" t="s">
        <v>156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>
      <c r="A4" s="38"/>
      <c r="B4" s="38"/>
      <c r="C4" s="10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38"/>
    </row>
    <row r="5" spans="1:16">
      <c r="A5" s="38"/>
      <c r="B5" s="103" t="s">
        <v>157</v>
      </c>
      <c r="C5" s="104" t="s">
        <v>158</v>
      </c>
      <c r="D5" s="44" t="s">
        <v>102</v>
      </c>
      <c r="E5" s="44" t="s">
        <v>103</v>
      </c>
      <c r="F5" s="44" t="s">
        <v>104</v>
      </c>
      <c r="G5" s="44" t="s">
        <v>105</v>
      </c>
      <c r="H5" s="44" t="s">
        <v>106</v>
      </c>
      <c r="I5" s="44" t="s">
        <v>107</v>
      </c>
      <c r="J5" s="44" t="s">
        <v>108</v>
      </c>
      <c r="K5" s="44" t="s">
        <v>109</v>
      </c>
      <c r="L5" s="44" t="s">
        <v>110</v>
      </c>
      <c r="M5" s="44" t="s">
        <v>111</v>
      </c>
      <c r="N5" s="44" t="s">
        <v>112</v>
      </c>
      <c r="O5" s="45" t="s">
        <v>113</v>
      </c>
      <c r="P5" s="38"/>
    </row>
    <row r="6" spans="1:16">
      <c r="A6" s="38"/>
      <c r="B6" s="38"/>
      <c r="C6" s="56" t="s">
        <v>159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38"/>
    </row>
    <row r="7" spans="1:16">
      <c r="A7" s="38"/>
      <c r="B7" s="38"/>
      <c r="C7" s="46" t="s">
        <v>160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38"/>
    </row>
    <row r="8" spans="1:16">
      <c r="A8" s="38"/>
      <c r="B8" s="38"/>
      <c r="C8" s="46" t="s">
        <v>161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38"/>
    </row>
    <row r="9" spans="1:16">
      <c r="A9" s="38"/>
      <c r="B9" s="38"/>
      <c r="C9" s="46" t="s">
        <v>162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38"/>
    </row>
    <row r="10" spans="1:16">
      <c r="A10" s="38"/>
      <c r="B10" s="38"/>
      <c r="C10" s="46" t="s">
        <v>163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38"/>
    </row>
    <row r="11" spans="1:16">
      <c r="A11" s="38"/>
      <c r="B11" s="38"/>
      <c r="C11" s="46" t="s">
        <v>164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38"/>
    </row>
    <row r="12" spans="1:16">
      <c r="A12" s="38"/>
      <c r="B12" s="38"/>
      <c r="C12" s="51" t="s">
        <v>165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38"/>
    </row>
    <row r="13" spans="1:16">
      <c r="A13" s="38"/>
      <c r="B13" s="38"/>
      <c r="C13" s="10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38"/>
    </row>
    <row r="14" spans="1:16">
      <c r="A14" s="38"/>
      <c r="B14" s="103" t="s">
        <v>146</v>
      </c>
      <c r="C14" s="104" t="s">
        <v>158</v>
      </c>
      <c r="D14" s="44" t="s">
        <v>102</v>
      </c>
      <c r="E14" s="44" t="s">
        <v>103</v>
      </c>
      <c r="F14" s="44" t="s">
        <v>104</v>
      </c>
      <c r="G14" s="44" t="s">
        <v>105</v>
      </c>
      <c r="H14" s="44" t="s">
        <v>106</v>
      </c>
      <c r="I14" s="44" t="s">
        <v>107</v>
      </c>
      <c r="J14" s="44" t="s">
        <v>108</v>
      </c>
      <c r="K14" s="44" t="s">
        <v>109</v>
      </c>
      <c r="L14" s="44" t="s">
        <v>110</v>
      </c>
      <c r="M14" s="44" t="s">
        <v>111</v>
      </c>
      <c r="N14" s="44" t="s">
        <v>112</v>
      </c>
      <c r="O14" s="45" t="s">
        <v>113</v>
      </c>
      <c r="P14" s="38"/>
    </row>
    <row r="15" spans="1:16">
      <c r="A15" s="38"/>
      <c r="B15" s="38"/>
      <c r="C15" s="56" t="s">
        <v>159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38"/>
    </row>
    <row r="16" spans="1:16">
      <c r="A16" s="38"/>
      <c r="B16" s="38"/>
      <c r="C16" s="46" t="s">
        <v>160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38"/>
    </row>
    <row r="17" spans="1:16">
      <c r="A17" s="38"/>
      <c r="B17" s="38"/>
      <c r="C17" s="46" t="s">
        <v>161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38"/>
    </row>
    <row r="18" spans="1:16">
      <c r="A18" s="38"/>
      <c r="B18" s="38"/>
      <c r="C18" s="46" t="s">
        <v>162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38"/>
    </row>
    <row r="19" spans="1:16">
      <c r="A19" s="38"/>
      <c r="B19" s="38"/>
      <c r="C19" s="46" t="s">
        <v>163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38"/>
    </row>
    <row r="20" spans="1:16">
      <c r="A20" s="38"/>
      <c r="B20" s="38"/>
      <c r="C20" s="46" t="s">
        <v>164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8"/>
    </row>
    <row r="21" spans="1:16">
      <c r="A21" s="38"/>
      <c r="B21" s="38"/>
      <c r="C21" s="51" t="s">
        <v>165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38"/>
    </row>
    <row r="22" spans="1:16">
      <c r="A22" s="38"/>
      <c r="B22" s="38"/>
      <c r="C22" s="10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8"/>
    </row>
    <row r="23" spans="1:16">
      <c r="A23" s="38"/>
      <c r="B23" s="103" t="s">
        <v>166</v>
      </c>
      <c r="C23" s="104" t="s">
        <v>158</v>
      </c>
      <c r="D23" s="44" t="s">
        <v>102</v>
      </c>
      <c r="E23" s="44" t="s">
        <v>103</v>
      </c>
      <c r="F23" s="44" t="s">
        <v>104</v>
      </c>
      <c r="G23" s="44" t="s">
        <v>105</v>
      </c>
      <c r="H23" s="44" t="s">
        <v>106</v>
      </c>
      <c r="I23" s="44" t="s">
        <v>107</v>
      </c>
      <c r="J23" s="44" t="s">
        <v>108</v>
      </c>
      <c r="K23" s="44" t="s">
        <v>109</v>
      </c>
      <c r="L23" s="44" t="s">
        <v>110</v>
      </c>
      <c r="M23" s="44" t="s">
        <v>111</v>
      </c>
      <c r="N23" s="44" t="s">
        <v>112</v>
      </c>
      <c r="O23" s="45" t="s">
        <v>113</v>
      </c>
      <c r="P23" s="38"/>
    </row>
    <row r="24" spans="1:16">
      <c r="A24" s="38"/>
      <c r="B24" s="38"/>
      <c r="C24" s="56" t="s">
        <v>159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38"/>
    </row>
    <row r="25" spans="1:16">
      <c r="A25" s="38"/>
      <c r="B25" s="38"/>
      <c r="C25" s="46" t="s">
        <v>160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38"/>
    </row>
    <row r="26" spans="1:16">
      <c r="A26" s="38"/>
      <c r="B26" s="38"/>
      <c r="C26" s="46" t="s">
        <v>161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38"/>
    </row>
    <row r="27" spans="1:16">
      <c r="A27" s="38"/>
      <c r="B27" s="38"/>
      <c r="C27" s="46" t="s">
        <v>162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38"/>
    </row>
    <row r="28" spans="1:16">
      <c r="A28" s="38"/>
      <c r="B28" s="38"/>
      <c r="C28" s="46" t="s">
        <v>163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38"/>
    </row>
    <row r="29" spans="1:16">
      <c r="A29" s="38"/>
      <c r="B29" s="38"/>
      <c r="C29" s="46" t="s">
        <v>164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38"/>
    </row>
    <row r="30" spans="1:16">
      <c r="A30" s="38"/>
      <c r="B30" s="38"/>
      <c r="C30" s="51" t="s">
        <v>165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38"/>
    </row>
    <row r="31" spans="1:16">
      <c r="A31" s="38"/>
      <c r="B31" s="38"/>
      <c r="C31" s="10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8"/>
    </row>
    <row r="32" spans="1:16">
      <c r="A32" s="38"/>
      <c r="B32" s="103" t="s">
        <v>147</v>
      </c>
      <c r="C32" s="104" t="s">
        <v>158</v>
      </c>
      <c r="D32" s="44" t="s">
        <v>102</v>
      </c>
      <c r="E32" s="44" t="s">
        <v>103</v>
      </c>
      <c r="F32" s="44" t="s">
        <v>104</v>
      </c>
      <c r="G32" s="44" t="s">
        <v>105</v>
      </c>
      <c r="H32" s="44" t="s">
        <v>106</v>
      </c>
      <c r="I32" s="44" t="s">
        <v>107</v>
      </c>
      <c r="J32" s="44" t="s">
        <v>108</v>
      </c>
      <c r="K32" s="44" t="s">
        <v>109</v>
      </c>
      <c r="L32" s="44" t="s">
        <v>110</v>
      </c>
      <c r="M32" s="44" t="s">
        <v>111</v>
      </c>
      <c r="N32" s="44" t="s">
        <v>112</v>
      </c>
      <c r="O32" s="45" t="s">
        <v>113</v>
      </c>
      <c r="P32" s="38"/>
    </row>
    <row r="33" spans="1:16">
      <c r="A33" s="38"/>
      <c r="B33" s="38"/>
      <c r="C33" s="56" t="s">
        <v>159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38"/>
    </row>
    <row r="34" spans="1:16">
      <c r="A34" s="38"/>
      <c r="B34" s="38"/>
      <c r="C34" s="46" t="s">
        <v>160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38"/>
    </row>
    <row r="35" spans="1:16">
      <c r="A35" s="38"/>
      <c r="B35" s="38"/>
      <c r="C35" s="46" t="s">
        <v>161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38"/>
    </row>
    <row r="36" spans="1:16">
      <c r="A36" s="38"/>
      <c r="B36" s="38"/>
      <c r="C36" s="46" t="s">
        <v>162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38"/>
    </row>
    <row r="37" spans="1:16">
      <c r="A37" s="38"/>
      <c r="B37" s="38"/>
      <c r="C37" s="46" t="s">
        <v>163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38"/>
    </row>
    <row r="38" spans="1:16">
      <c r="A38" s="38"/>
      <c r="B38" s="38"/>
      <c r="C38" s="46" t="s">
        <v>164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38"/>
    </row>
    <row r="39" spans="1:16">
      <c r="A39" s="38"/>
      <c r="B39" s="38"/>
      <c r="C39" s="51" t="s">
        <v>165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38"/>
    </row>
    <row r="40" spans="1:16">
      <c r="A40" s="38"/>
      <c r="B40" s="38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38"/>
    </row>
    <row r="41" spans="1:16">
      <c r="A41" s="38"/>
      <c r="B41" s="3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38"/>
    </row>
    <row r="42" spans="1:16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facilities</vt:lpstr>
      <vt:lpstr>raw_materials</vt:lpstr>
      <vt:lpstr>shipping_manufacturing</vt:lpstr>
      <vt:lpstr>pricing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Scharfstein</dc:creator>
  <cp:lastModifiedBy>Michelle Scharfstein</cp:lastModifiedBy>
  <dcterms:created xsi:type="dcterms:W3CDTF">2014-12-05T02:11:54Z</dcterms:created>
  <dcterms:modified xsi:type="dcterms:W3CDTF">2014-12-05T02:17:59Z</dcterms:modified>
</cp:coreProperties>
</file>