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tieloosararian/Desktop/"/>
    </mc:Choice>
  </mc:AlternateContent>
  <xr:revisionPtr revIDLastSave="0" documentId="8_{BC867A88-AAA4-A242-B7C4-103F7BEF3B80}" xr6:coauthVersionLast="47" xr6:coauthVersionMax="47" xr10:uidLastSave="{00000000-0000-0000-0000-000000000000}"/>
  <bookViews>
    <workbookView xWindow="18900" yWindow="880" windowWidth="19220" windowHeight="19080" activeTab="3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  <sheet name="Goal Analysis" sheetId="7" r:id="rId5"/>
    <sheet name="Statistical Analysis" sheetId="9" r:id="rId6"/>
  </sheets>
  <definedNames>
    <definedName name="_xlnm._FilterDatabase" localSheetId="3" hidden="1">Crowdfunding!$A$1:$V$1001</definedName>
    <definedName name="_xlnm._FilterDatabase" localSheetId="4" hidden="1">'Goal Analysis'!$A$1:$H$1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L8" i="9"/>
  <c r="K8" i="9"/>
  <c r="L3" i="9"/>
  <c r="K3" i="9"/>
  <c r="J8" i="9"/>
  <c r="I8" i="9"/>
  <c r="H8" i="9"/>
  <c r="G8" i="9"/>
  <c r="J3" i="9"/>
  <c r="I3" i="9"/>
  <c r="H3" i="9"/>
  <c r="G3" i="9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13" i="7"/>
  <c r="C13" i="7"/>
  <c r="B13" i="7"/>
  <c r="B2" i="7"/>
  <c r="D2" i="7"/>
  <c r="C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</calcChain>
</file>

<file path=xl/sharedStrings.xml><?xml version="1.0" encoding="utf-8"?>
<sst xmlns="http://schemas.openxmlformats.org/spreadsheetml/2006/main" count="10070" uniqueCount="2115">
  <si>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</si>
  <si>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</si>
  <si>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</si>
  <si>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</si>
  <si>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</si>
  <si>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</si>
  <si>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</si>
  <si>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</si>
  <si>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</si>
  <si>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</si>
  <si>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</si>
  <si>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</si>
  <si>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</si>
  <si>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</si>
  <si>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</si>
  <si>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</si>
  <si>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</si>
  <si>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</si>
  <si>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</si>
  <si>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</si>
  <si>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</si>
  <si>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</si>
  <si>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</si>
  <si>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</si>
  <si>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</si>
  <si>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</si>
  <si>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</si>
  <si>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</si>
  <si>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</si>
  <si>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</si>
  <si>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</si>
  <si>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</si>
  <si>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</si>
  <si>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</si>
  <si>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</si>
  <si>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</si>
  <si>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</si>
  <si>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</si>
  <si>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</si>
  <si>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</si>
  <si>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</si>
  <si>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</si>
  <si>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</si>
  <si>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</si>
  <si>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</si>
  <si>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</si>
  <si>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</si>
  <si>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</si>
  <si>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</si>
  <si>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</si>
  <si>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</si>
  <si>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</si>
  <si>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</si>
  <si>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</si>
  <si>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</si>
  <si>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</si>
  <si>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</si>
  <si>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</si>
  <si>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</si>
  <si>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</si>
  <si>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</si>
  <si>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</si>
  <si>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</si>
  <si>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</si>
  <si>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</si>
  <si>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</si>
  <si>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</si>
  <si>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</si>
  <si>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</si>
  <si>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</si>
  <si>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</si>
  <si>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</si>
  <si>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</si>
  <si>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</si>
  <si>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</si>
  <si>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</si>
  <si>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</si>
  <si>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</si>
  <si>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</si>
  <si>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</si>
  <si>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</si>
  <si>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</si>
  <si>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</si>
  <si>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</si>
  <si>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</si>
  <si>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</si>
  <si>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</si>
  <si>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</si>
  <si>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</si>
  <si>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</si>
  <si>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</si>
  <si>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</si>
  <si>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</si>
  <si>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</si>
  <si>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</si>
  <si>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</si>
  <si>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</si>
  <si>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</si>
  <si>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</si>
  <si>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</si>
  <si>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</si>
  <si>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</si>
  <si>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</si>
  <si>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</si>
  <si>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</si>
  <si>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</si>
  <si>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</si>
  <si>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</si>
  <si>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</si>
  <si>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</si>
  <si>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</si>
  <si>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</si>
  <si>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</si>
  <si>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</si>
  <si>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</si>
  <si>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</si>
  <si>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</si>
  <si>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</si>
  <si>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</si>
  <si>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</si>
  <si>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</si>
  <si>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</si>
  <si>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</si>
  <si>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</si>
  <si>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</si>
  <si>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</si>
  <si>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</si>
  <si>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</si>
  <si>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</si>
  <si>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</si>
  <si>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</si>
  <si>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</si>
  <si>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</si>
  <si>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</si>
  <si>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</si>
  <si>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</si>
  <si>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</si>
  <si>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</si>
  <si>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</si>
  <si>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</si>
  <si>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</si>
  <si>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</si>
  <si>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</si>
  <si>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</si>
  <si>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</si>
  <si>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</si>
  <si>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</si>
  <si>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</si>
  <si>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</si>
  <si>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</si>
  <si>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</si>
  <si>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</si>
  <si>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</si>
  <si>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</si>
  <si>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</si>
  <si>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</si>
  <si>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</si>
  <si>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</si>
  <si>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</si>
  <si>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</si>
  <si>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</si>
  <si>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</si>
  <si>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</si>
  <si>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</si>
  <si>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</si>
  <si>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</si>
  <si>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</si>
  <si>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</si>
  <si>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</si>
  <si>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</si>
  <si>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</si>
  <si>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</si>
  <si>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</si>
  <si>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</si>
  <si>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</si>
  <si>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</si>
  <si>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</si>
  <si>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</si>
  <si>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</si>
  <si>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</si>
  <si>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</si>
  <si>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</si>
  <si>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</si>
  <si>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</si>
  <si>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</si>
  <si>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</si>
  <si>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</si>
  <si>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</si>
  <si>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</si>
  <si>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</si>
  <si>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</si>
  <si>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</si>
  <si>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</si>
  <si>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</si>
  <si>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</si>
  <si>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</si>
  <si>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</si>
  <si>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</si>
  <si>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</si>
  <si>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</si>
  <si>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</si>
  <si>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</si>
  <si>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</si>
  <si>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</si>
  <si>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</si>
  <si>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</si>
  <si>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</si>
  <si>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</si>
  <si>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</si>
  <si>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</si>
  <si>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</si>
  <si>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</si>
  <si>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</si>
  <si>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</si>
  <si>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</si>
  <si>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</si>
  <si>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</si>
  <si>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</si>
  <si>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</si>
  <si>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</si>
  <si>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</si>
  <si>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</si>
  <si>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</si>
  <si>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</si>
  <si>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</si>
  <si>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</si>
  <si>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</si>
  <si>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</si>
  <si>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</si>
  <si>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</si>
  <si>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</si>
  <si>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</si>
  <si>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</si>
  <si>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</si>
  <si>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</si>
  <si>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</si>
  <si>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</si>
  <si>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</si>
  <si>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</si>
  <si>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</si>
  <si>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</si>
  <si>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</si>
  <si>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</si>
  <si>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</si>
  <si>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</si>
  <si>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</si>
  <si>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</si>
  <si>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</si>
  <si>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</si>
  <si>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</si>
  <si>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</si>
  <si>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</si>
  <si>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</si>
  <si>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</si>
  <si>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</si>
  <si>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</si>
  <si>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</si>
  <si>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</si>
  <si>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</si>
  <si>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</si>
  <si>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</si>
  <si>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</si>
  <si>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</si>
  <si>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</si>
  <si>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</si>
  <si>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</si>
  <si>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</si>
  <si>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</si>
  <si>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</si>
  <si>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</si>
  <si>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</si>
  <si>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</si>
  <si>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</si>
  <si>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</si>
  <si>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</si>
  <si>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</si>
  <si>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</si>
  <si>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</si>
  <si>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</si>
  <si>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</si>
  <si>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</si>
  <si>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</si>
  <si>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</si>
  <si>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</si>
  <si>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</si>
  <si>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</si>
  <si>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</si>
  <si>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</si>
  <si>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</si>
  <si>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</si>
  <si>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</si>
  <si>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</si>
  <si>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</si>
  <si>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</si>
  <si>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</si>
  <si>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</si>
  <si>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</si>
  <si>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</si>
  <si>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</si>
  <si>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</si>
  <si>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</si>
  <si>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</si>
  <si>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</si>
  <si>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</si>
  <si>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</si>
  <si>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</si>
  <si>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</si>
  <si>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</si>
  <si>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</si>
  <si>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</si>
  <si>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</si>
  <si>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</si>
  <si>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</si>
  <si>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</si>
  <si>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</si>
  <si>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</si>
  <si>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</si>
  <si>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</si>
  <si>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</si>
  <si>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</si>
  <si>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</si>
  <si>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</si>
  <si>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</si>
  <si>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</si>
  <si>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</si>
  <si>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</si>
  <si>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</si>
  <si>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</si>
  <si>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</si>
  <si>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</si>
  <si>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</si>
  <si>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</si>
  <si>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</si>
  <si>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</si>
  <si>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</si>
  <si>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</si>
  <si>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</si>
  <si>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</si>
  <si>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</si>
  <si>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</si>
  <si>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</si>
  <si>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</si>
  <si>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</si>
  <si>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</si>
  <si>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</si>
  <si>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</si>
  <si>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</si>
  <si>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</si>
  <si>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</si>
  <si>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</si>
  <si>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</si>
  <si>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</si>
  <si>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</si>
  <si>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</si>
  <si>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</si>
  <si>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</si>
  <si>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</si>
  <si>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</si>
  <si>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</si>
  <si>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</si>
  <si>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</si>
  <si>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</si>
  <si>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</si>
  <si>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</si>
  <si>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</si>
  <si>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</si>
  <si>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</si>
  <si>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</si>
  <si>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</si>
  <si>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</si>
  <si>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</si>
  <si>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</si>
  <si>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</si>
  <si>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</si>
  <si>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</si>
  <si>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</si>
  <si>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</si>
  <si>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</si>
  <si>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</si>
  <si>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</si>
  <si>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</si>
  <si>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</si>
  <si>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</si>
  <si>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</si>
  <si>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</si>
  <si>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</si>
  <si>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</si>
  <si>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</si>
  <si>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</si>
  <si>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</si>
  <si>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</si>
  <si>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</si>
  <si>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</si>
  <si>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</si>
  <si>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</si>
  <si>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</si>
  <si>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</si>
  <si>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</si>
  <si>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</si>
  <si>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</si>
  <si>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</si>
  <si>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</si>
  <si>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</si>
  <si>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</si>
  <si>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</si>
  <si>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</si>
  <si>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</si>
  <si>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</si>
  <si>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</si>
  <si>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</si>
  <si>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</si>
  <si>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</si>
  <si>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</si>
  <si>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</si>
  <si>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</si>
  <si>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</si>
  <si>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</si>
  <si>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</si>
  <si>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</si>
  <si>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</si>
  <si>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</si>
  <si>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</si>
  <si>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</si>
  <si>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</si>
  <si>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</si>
  <si>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</si>
  <si>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</si>
  <si>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</si>
  <si>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</si>
  <si>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</si>
  <si>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</si>
  <si>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</si>
  <si>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</si>
  <si>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</si>
  <si>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</si>
  <si>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</si>
  <si>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</si>
  <si>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</si>
  <si>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</si>
  <si>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</si>
  <si>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</si>
  <si>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</si>
  <si>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</si>
  <si>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</si>
  <si>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</si>
  <si>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</si>
  <si>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</si>
  <si>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</si>
  <si>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</si>
  <si>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</si>
  <si>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</si>
  <si>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</si>
  <si>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</si>
  <si>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</si>
  <si>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</si>
  <si>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</si>
  <si>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</si>
  <si>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</si>
  <si>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</si>
  <si>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</si>
  <si>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</si>
  <si>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</si>
  <si>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</si>
  <si>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</si>
  <si>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</si>
  <si>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</si>
  <si>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</si>
  <si>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</si>
  <si>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</si>
  <si>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</si>
  <si>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</si>
  <si>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</si>
  <si>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</si>
  <si>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</si>
  <si>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</si>
  <si>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</si>
  <si>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</si>
  <si>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</si>
  <si>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</si>
  <si>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</si>
  <si>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</si>
  <si>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</si>
  <si>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</si>
  <si>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</si>
  <si>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</si>
  <si>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</si>
  <si>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</si>
  <si>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</si>
  <si>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</si>
  <si>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</si>
  <si>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</si>
  <si>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</si>
  <si>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</si>
  <si>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</si>
  <si>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</si>
  <si>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</si>
  <si>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</si>
  <si>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</si>
  <si>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</si>
  <si>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</si>
  <si>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</si>
  <si>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</si>
  <si>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</si>
  <si>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</si>
  <si>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</si>
  <si>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</si>
  <si>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</si>
  <si>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</si>
  <si>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</si>
  <si>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</si>
  <si>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</si>
  <si>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</si>
  <si>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</si>
  <si>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</si>
  <si>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</si>
  <si>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</si>
  <si>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</si>
  <si>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</si>
  <si>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</si>
  <si>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</si>
  <si>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</si>
  <si>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</si>
  <si>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</si>
  <si>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</si>
  <si>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</si>
  <si>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</si>
  <si>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</si>
  <si>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</si>
  <si>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</si>
  <si>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</si>
  <si>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</si>
  <si>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</si>
  <si>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</si>
  <si>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</si>
  <si>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</si>
  <si>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</si>
  <si>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</si>
  <si>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</si>
  <si>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</si>
  <si>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</si>
  <si>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</si>
  <si>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</si>
  <si>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</si>
  <si>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</si>
  <si>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</si>
  <si>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</si>
  <si>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</si>
  <si>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</si>
  <si>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</si>
  <si>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</si>
  <si>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</si>
  <si>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</si>
  <si>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</si>
  <si>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</si>
  <si>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</si>
  <si>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</si>
  <si>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</si>
  <si>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</si>
  <si>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</si>
  <si>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</si>
  <si>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</si>
  <si>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</si>
  <si>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</si>
  <si>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</si>
  <si>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</si>
  <si>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</si>
  <si>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</si>
  <si>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</si>
  <si>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</si>
  <si>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</si>
  <si>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</si>
  <si>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</si>
  <si>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</si>
  <si>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</si>
  <si>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</si>
  <si>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</si>
  <si>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</si>
  <si>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</si>
  <si>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</si>
  <si>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</si>
  <si>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</si>
  <si>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</si>
  <si>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</si>
  <si>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</si>
  <si>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</si>
  <si>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</si>
  <si>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</si>
  <si>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</si>
  <si>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</si>
  <si>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</si>
  <si>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</si>
  <si>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</si>
  <si>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</si>
  <si>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</si>
  <si>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</si>
  <si>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</si>
  <si>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</si>
  <si>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</si>
  <si>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</si>
  <si>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</si>
  <si>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</si>
  <si>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</si>
  <si>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</si>
  <si>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</si>
  <si>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</si>
  <si>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</si>
  <si>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</si>
  <si>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</si>
  <si>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</si>
  <si>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</si>
  <si>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</si>
  <si>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</si>
  <si>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</si>
  <si>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</si>
  <si>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</si>
  <si>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</si>
  <si>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</si>
  <si>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</si>
  <si>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</si>
  <si>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</si>
  <si>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</si>
  <si>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</si>
  <si>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</si>
  <si>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</si>
  <si>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</si>
  <si>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</si>
  <si>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</si>
  <si>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</si>
  <si>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</si>
  <si>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</si>
  <si>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</si>
  <si>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</si>
  <si>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</si>
  <si>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</si>
  <si>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</si>
  <si>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</si>
  <si>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</si>
  <si>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</si>
  <si>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</si>
  <si>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</si>
  <si>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</si>
  <si>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</si>
  <si>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</si>
  <si>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</si>
  <si>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</si>
  <si>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</si>
  <si>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</si>
  <si>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</si>
  <si>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</si>
  <si>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</si>
  <si>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</si>
  <si>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</si>
  <si>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</si>
  <si>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</si>
  <si>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</si>
  <si>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</si>
  <si>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</si>
  <si>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</si>
  <si>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</si>
  <si>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</si>
  <si>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</si>
  <si>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</si>
  <si>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</si>
  <si>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</si>
  <si>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</si>
  <si>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</si>
  <si>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</si>
  <si>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</si>
  <si>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</si>
  <si>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</si>
  <si>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</si>
  <si>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</si>
  <si>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</si>
  <si>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</si>
  <si>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</si>
  <si>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</si>
  <si>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</si>
  <si>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</si>
  <si>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</si>
  <si>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</si>
  <si>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</si>
  <si>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</si>
  <si>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</si>
  <si>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</si>
  <si>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</si>
  <si>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</si>
  <si>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</si>
  <si>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</si>
  <si>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</si>
  <si>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</si>
  <si>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</si>
  <si>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</si>
  <si>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</si>
  <si>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</si>
  <si>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</si>
  <si>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</si>
  <si>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</si>
  <si>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</si>
  <si>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</si>
  <si>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</si>
  <si>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</si>
  <si>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</si>
  <si>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</si>
  <si>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</si>
  <si>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</si>
  <si>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</si>
  <si>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</si>
  <si>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</si>
  <si>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</si>
  <si>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</si>
  <si>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</si>
  <si>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</si>
  <si>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</si>
  <si>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</si>
  <si>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</si>
  <si>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</si>
  <si>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</si>
  <si>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</si>
  <si>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</si>
  <si>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</si>
  <si>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</si>
  <si>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</si>
  <si>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</si>
  <si>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</si>
  <si>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</si>
  <si>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</si>
  <si>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</si>
  <si>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</si>
  <si>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</si>
  <si>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</si>
  <si>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</si>
  <si>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</si>
  <si>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</si>
  <si>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</si>
  <si>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</si>
  <si>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</si>
  <si>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</si>
  <si>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</si>
  <si>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</si>
  <si>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</si>
  <si>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</si>
  <si>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</si>
  <si>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</si>
  <si>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</si>
  <si>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</si>
  <si>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</si>
  <si>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</si>
  <si>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</si>
  <si>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</si>
  <si>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</si>
  <si>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</si>
  <si>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</si>
  <si>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</si>
  <si>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</si>
  <si>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</si>
  <si>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</si>
  <si>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</si>
  <si>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</si>
  <si>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</si>
  <si>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</si>
  <si>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</si>
  <si>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</si>
  <si>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</si>
  <si>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</si>
  <si>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</si>
  <si>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</si>
  <si>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</si>
  <si>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</si>
  <si>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</si>
  <si>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</si>
  <si>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</si>
  <si>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</si>
  <si>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</si>
  <si>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</si>
  <si>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</si>
  <si>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</si>
  <si>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</si>
  <si>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</si>
  <si>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</si>
  <si>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</si>
  <si>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</si>
  <si>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</si>
  <si>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</si>
  <si>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</si>
  <si>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</si>
  <si>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</si>
  <si>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</si>
  <si>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</si>
  <si>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</si>
  <si>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</si>
  <si>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</si>
  <si>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</si>
  <si>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</si>
  <si>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</si>
  <si>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</si>
  <si>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</si>
  <si>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</si>
  <si>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</si>
  <si>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</si>
  <si>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</si>
  <si>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</si>
  <si>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</si>
  <si>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</si>
  <si>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</si>
  <si>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</si>
  <si>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</si>
  <si>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</si>
  <si>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</si>
  <si>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</si>
  <si>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</si>
  <si>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</si>
  <si>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</si>
  <si>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</si>
  <si>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</si>
  <si>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</si>
  <si>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</si>
  <si>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</si>
  <si>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</si>
  <si>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</si>
  <si>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</si>
  <si>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</si>
  <si>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</si>
  <si>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</si>
  <si>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</si>
  <si>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</si>
  <si>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</si>
  <si>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</si>
  <si>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</si>
  <si>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</si>
  <si>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</si>
  <si>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</si>
  <si>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</si>
  <si>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</si>
  <si>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</si>
  <si>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</si>
  <si>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</si>
  <si>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</si>
  <si>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</si>
  <si>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</si>
  <si>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</si>
  <si>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</si>
  <si>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</si>
  <si>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</si>
  <si>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</si>
  <si>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</si>
  <si>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</si>
  <si>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</si>
  <si>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</si>
  <si>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</si>
  <si>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</si>
  <si>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</si>
  <si>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</si>
  <si>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</si>
  <si>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</si>
  <si>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</si>
  <si>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</si>
  <si>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</si>
  <si>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</si>
  <si>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</si>
  <si>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</si>
  <si>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</si>
  <si>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</si>
  <si>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</si>
  <si>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</si>
  <si>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</si>
  <si>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</si>
  <si>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</si>
  <si>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</si>
  <si>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</si>
  <si>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</si>
  <si>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</si>
  <si>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</si>
  <si>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</si>
  <si>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</si>
  <si>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</si>
  <si>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</si>
  <si>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</si>
  <si>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</si>
  <si>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</si>
  <si>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</si>
  <si>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</si>
  <si>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</si>
  <si>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</si>
  <si>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</si>
  <si>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</si>
  <si>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</si>
  <si>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</si>
  <si>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</si>
  <si>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</si>
  <si>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</si>
  <si>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</si>
  <si>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</si>
  <si>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</si>
  <si>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</si>
  <si>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</si>
  <si>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</si>
  <si>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</si>
  <si>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</si>
  <si>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</si>
  <si>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</si>
  <si>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</si>
  <si>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</si>
  <si>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</si>
  <si>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</si>
  <si>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</si>
  <si>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</si>
  <si>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</si>
  <si>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</si>
  <si>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</si>
  <si>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</si>
  <si>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</si>
  <si>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</si>
  <si>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</si>
  <si>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</si>
  <si>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</si>
  <si>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</si>
  <si>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</si>
  <si>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</si>
  <si>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</si>
  <si>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</si>
  <si>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</si>
  <si>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</si>
  <si>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</si>
  <si>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</si>
  <si>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</si>
  <si>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</si>
  <si>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</si>
  <si>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</si>
  <si>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</si>
  <si>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</si>
  <si>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</si>
  <si>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</si>
  <si>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</si>
  <si>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</si>
  <si>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</si>
  <si>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</si>
  <si>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</si>
  <si>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</si>
  <si>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</si>
  <si>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</si>
  <si>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</si>
  <si>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</si>
  <si>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</si>
  <si>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</si>
  <si>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</si>
  <si>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</si>
  <si>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</si>
  <si>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</si>
  <si>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</si>
  <si>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</si>
  <si>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</si>
  <si>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</si>
  <si>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</si>
  <si>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</si>
  <si>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</si>
  <si>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</si>
  <si>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</si>
  <si>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</si>
  <si>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</si>
  <si>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</si>
  <si>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</si>
  <si>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</si>
  <si>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</si>
  <si>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</si>
  <si>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</si>
  <si>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</si>
  <si>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</si>
  <si>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</si>
  <si>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</si>
  <si>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</si>
  <si>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</si>
  <si>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</si>
  <si>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</si>
  <si>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</si>
  <si>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</si>
  <si>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</si>
  <si>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</si>
  <si>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</si>
  <si>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</si>
  <si>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</si>
  <si>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</si>
  <si>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</si>
  <si>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</si>
  <si>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</si>
  <si>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</si>
  <si>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</si>
  <si>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</si>
  <si>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</si>
  <si>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</si>
  <si>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</si>
  <si>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</si>
  <si>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</si>
  <si>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</si>
  <si>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</si>
  <si>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</si>
  <si>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</si>
  <si>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</si>
  <si>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</si>
  <si>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</si>
  <si>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</si>
  <si>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</si>
  <si>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</si>
  <si>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</si>
  <si>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</si>
  <si>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</si>
  <si>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</si>
  <si>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</si>
  <si>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</si>
  <si>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</si>
  <si>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</si>
  <si>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</si>
  <si>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</si>
  <si>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</si>
  <si>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</si>
  <si>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</si>
  <si>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</si>
  <si>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</si>
  <si>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</si>
  <si>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</si>
  <si>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</si>
  <si>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</si>
  <si>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</si>
  <si>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</si>
  <si>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</si>
  <si>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</si>
  <si>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</si>
  <si>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</si>
  <si>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</si>
  <si>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</si>
  <si>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</si>
  <si>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</si>
  <si>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</si>
  <si>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</si>
  <si>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</si>
  <si>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</si>
  <si>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</si>
  <si>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</si>
  <si>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</si>
  <si>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</si>
  <si>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</si>
  <si>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</si>
  <si>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</si>
  <si>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</si>
  <si>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</si>
  <si>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</si>
  <si>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</si>
  <si>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</si>
  <si>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</si>
  <si>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</si>
  <si>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</si>
  <si>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</si>
  <si>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</si>
  <si>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</si>
  <si>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</si>
  <si>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</si>
  <si>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</si>
  <si>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</si>
  <si>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</si>
  <si>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</si>
  <si>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</si>
  <si>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</si>
  <si>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</si>
  <si>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</si>
  <si>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</si>
  <si>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</si>
  <si>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</si>
  <si>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</si>
  <si>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</si>
  <si>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</si>
  <si>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</si>
  <si>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</si>
  <si>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</si>
  <si>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</si>
  <si>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</si>
  <si>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</si>
  <si>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</si>
  <si>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</si>
  <si>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</si>
  <si>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</si>
  <si>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</si>
  <si>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</si>
  <si>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</si>
  <si>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</si>
  <si>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</si>
  <si>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</si>
  <si>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</si>
  <si>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</si>
  <si>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</si>
  <si>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</si>
  <si>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</si>
  <si>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</si>
  <si>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</si>
  <si>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</si>
  <si>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</si>
  <si>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</si>
  <si>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</si>
  <si>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</si>
  <si>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</si>
  <si>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</si>
  <si>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</si>
  <si>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</si>
  <si>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</si>
  <si>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</si>
  <si>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</si>
  <si>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</si>
  <si>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</si>
  <si>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</si>
  <si>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</si>
  <si>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</si>
  <si>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</si>
  <si>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</si>
  <si>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</si>
  <si>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</si>
  <si>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</si>
  <si>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</si>
  <si>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</si>
  <si>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</si>
  <si>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</si>
  <si>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</si>
  <si>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</si>
  <si>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</si>
  <si>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</si>
  <si>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</si>
  <si>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</si>
  <si>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</si>
  <si>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</si>
  <si>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</si>
  <si>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</si>
  <si>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</si>
  <si>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</si>
  <si>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</si>
  <si>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</si>
  <si>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</si>
  <si>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</si>
  <si>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</si>
  <si>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</si>
  <si>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</si>
  <si>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</si>
  <si>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</si>
  <si>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</si>
  <si>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</si>
  <si>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</si>
  <si>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</si>
  <si>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</si>
  <si>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</si>
  <si>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</si>
  <si>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</si>
  <si>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</si>
  <si>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</si>
  <si>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</si>
  <si>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</si>
  <si>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</si>
  <si>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</si>
  <si>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</si>
  <si>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</si>
  <si>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</si>
  <si>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</si>
  <si>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</si>
  <si>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</si>
  <si>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</si>
  <si>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</si>
  <si>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</si>
  <si>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</si>
  <si>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</si>
  <si>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</si>
  <si>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</si>
  <si>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</si>
  <si>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</si>
  <si>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</si>
  <si>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</si>
  <si>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</si>
  <si>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</si>
  <si>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</si>
  <si>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</si>
  <si>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</si>
  <si>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</si>
  <si>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</si>
  <si>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</si>
  <si>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</si>
  <si>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</si>
  <si>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</si>
  <si>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</si>
  <si>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</si>
  <si>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</si>
  <si>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</si>
  <si>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</si>
  <si>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</si>
  <si>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</si>
  <si>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</si>
  <si>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</si>
  <si>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</si>
  <si>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</si>
  <si>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</si>
  <si>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</si>
  <si>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</si>
  <si>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</si>
  <si>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</si>
  <si>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</si>
  <si>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</si>
  <si>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</si>
  <si>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</si>
  <si>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</si>
  <si>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</si>
  <si>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</si>
  <si>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</si>
  <si>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</si>
  <si>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</si>
  <si>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</si>
  <si>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</si>
  <si>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</si>
  <si>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</si>
  <si>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</si>
  <si>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</si>
  <si>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</si>
  <si>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</si>
  <si>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</si>
  <si>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</si>
  <si>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</si>
  <si>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</si>
  <si>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</si>
  <si>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</si>
  <si>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</si>
  <si>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</si>
  <si>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</si>
  <si>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</si>
  <si>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</si>
  <si>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</si>
  <si>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</si>
  <si>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</si>
  <si>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</si>
  <si>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</si>
  <si>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</si>
  <si>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</si>
  <si>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</si>
  <si>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</si>
  <si>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</si>
  <si>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</si>
  <si>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</si>
  <si>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</si>
  <si>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</si>
  <si>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</si>
  <si>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</si>
  <si>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</si>
  <si>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</si>
  <si>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</si>
  <si>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</si>
  <si>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</si>
  <si>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</si>
  <si>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</si>
  <si>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</si>
  <si>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</si>
  <si>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</si>
  <si>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</si>
  <si>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</si>
  <si>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</si>
  <si>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</si>
  <si>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</si>
  <si>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</si>
  <si>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</si>
  <si>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</si>
  <si>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</si>
  <si>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</si>
  <si>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</si>
  <si>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</si>
  <si>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</si>
  <si>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</si>
  <si>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</si>
  <si>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</si>
  <si>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</si>
  <si>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</si>
  <si>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</si>
  <si>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</si>
  <si>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</si>
  <si>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</si>
  <si>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</si>
  <si>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</si>
  <si>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</si>
  <si>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</si>
  <si>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</si>
  <si>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</si>
  <si>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</si>
  <si>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</si>
  <si>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</si>
  <si>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</si>
  <si>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</si>
  <si>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</si>
  <si>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</si>
  <si>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</si>
  <si>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</si>
  <si>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</si>
  <si>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</si>
  <si>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</si>
  <si>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</si>
  <si>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</si>
  <si>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</si>
  <si>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</si>
  <si>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</si>
  <si>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</si>
  <si>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</si>
  <si>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</si>
  <si>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</si>
  <si>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</si>
  <si>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</si>
  <si>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</si>
  <si>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</si>
  <si>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</si>
  <si>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</si>
  <si>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</si>
  <si>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</si>
  <si>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</si>
  <si>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</si>
  <si>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</si>
  <si>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</si>
  <si>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</si>
  <si>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</si>
  <si>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</si>
  <si>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</si>
  <si>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</si>
  <si>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</si>
  <si>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</si>
  <si>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</si>
  <si>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</si>
  <si>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</si>
  <si>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</si>
  <si>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</si>
  <si>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</si>
  <si>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</si>
  <si>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</si>
  <si>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</si>
  <si>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</si>
  <si>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</si>
  <si>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</si>
  <si>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</si>
  <si>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</si>
  <si>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</si>
  <si>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</si>
  <si>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</si>
  <si>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</si>
  <si>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</si>
  <si>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</si>
  <si>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</si>
  <si>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</si>
  <si>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</si>
  <si>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</si>
  <si>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</si>
  <si>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</si>
  <si>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</si>
  <si>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</si>
  <si>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</si>
  <si>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</si>
  <si>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</si>
  <si>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</si>
  <si>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</si>
  <si>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</si>
  <si>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</si>
  <si>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</si>
  <si>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</si>
  <si>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</si>
  <si>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</si>
  <si>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</si>
  <si>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</si>
  <si>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</si>
  <si>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</si>
  <si>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</si>
  <si>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</si>
  <si>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</si>
  <si>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</si>
  <si>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</si>
  <si>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</si>
  <si>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</si>
  <si>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</si>
  <si>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</si>
  <si>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</si>
  <si>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</si>
  <si>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</si>
  <si>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</si>
  <si>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</si>
  <si>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</si>
  <si>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</si>
  <si>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</si>
  <si>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</si>
  <si>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</si>
  <si>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</si>
  <si>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</si>
  <si>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</si>
  <si>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</si>
  <si>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</si>
  <si>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</si>
  <si>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</si>
  <si>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</si>
  <si>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</si>
  <si>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</si>
  <si>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</si>
  <si>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</si>
  <si>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</si>
  <si>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</si>
  <si>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</si>
  <si>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</si>
  <si>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</si>
  <si>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</si>
  <si>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</si>
  <si>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</si>
  <si>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</si>
  <si>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</si>
  <si>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</si>
  <si>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</si>
  <si>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</si>
  <si>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</si>
  <si>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</si>
  <si>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</si>
  <si>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</si>
  <si>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</si>
  <si>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</si>
  <si>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</si>
  <si>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</si>
  <si>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</si>
  <si>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</si>
  <si>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</si>
  <si>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</si>
  <si>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</si>
  <si>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</si>
  <si>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</si>
  <si>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</si>
  <si>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</si>
  <si>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</si>
  <si>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</si>
  <si>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</si>
  <si>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</si>
  <si>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</si>
  <si>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</si>
  <si>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</si>
  <si>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</si>
  <si>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</si>
  <si>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</si>
  <si>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</si>
  <si>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</si>
  <si>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</si>
  <si>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</si>
  <si>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</si>
  <si>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</si>
  <si>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</si>
  <si>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</si>
  <si>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</si>
  <si>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</si>
  <si>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</si>
  <si>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</si>
  <si>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</si>
  <si>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</si>
  <si>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</si>
  <si>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</si>
  <si>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</si>
  <si>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</si>
  <si>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</si>
  <si>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</si>
  <si>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</si>
  <si>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</si>
  <si>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</si>
  <si>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</si>
  <si>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</si>
  <si>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</si>
  <si>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</si>
  <si>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</si>
  <si>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</si>
  <si>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</si>
  <si>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</si>
  <si>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</si>
  <si>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</si>
  <si>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</si>
  <si>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</si>
  <si>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</si>
  <si>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</si>
  <si>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</si>
  <si>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</si>
  <si>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</si>
  <si>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</si>
  <si>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</si>
  <si>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</si>
  <si>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</si>
  <si>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</si>
  <si>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</si>
  <si>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</si>
  <si>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</si>
  <si>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</si>
  <si>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</si>
  <si>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</si>
  <si>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</si>
  <si>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</si>
  <si>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</si>
  <si>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</si>
  <si>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</si>
  <si>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</si>
  <si>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</si>
  <si>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</si>
  <si>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</si>
  <si>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</si>
  <si>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</si>
  <si>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</si>
  <si>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</si>
  <si>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</si>
  <si>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</si>
  <si>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</si>
  <si>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</si>
  <si>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</si>
  <si>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</si>
  <si>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</si>
  <si>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</si>
  <si>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</si>
  <si>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</si>
  <si>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</si>
  <si>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</si>
  <si>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</si>
  <si>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</si>
  <si>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</si>
  <si>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</si>
  <si>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</si>
  <si>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</si>
  <si>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</si>
  <si>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</si>
  <si>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</si>
  <si>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</si>
  <si>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</si>
  <si>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</si>
  <si>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</si>
  <si>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</si>
  <si>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</si>
  <si>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</si>
  <si>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</si>
  <si>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</si>
  <si>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</si>
  <si>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</si>
  <si>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</si>
  <si>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</si>
  <si>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</si>
  <si>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</si>
  <si>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</si>
  <si>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</si>
  <si>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</si>
  <si>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</si>
  <si>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</si>
  <si>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</si>
  <si>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</si>
  <si>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</si>
  <si>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</si>
  <si>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</si>
  <si>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</si>
  <si>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</si>
  <si>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</si>
  <si>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</si>
  <si>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</si>
  <si>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</si>
  <si>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</si>
  <si>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</si>
  <si>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</si>
  <si>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</si>
  <si>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</si>
  <si>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</si>
  <si>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</si>
  <si>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</si>
  <si>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</si>
  <si>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</si>
  <si>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</si>
  <si>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</si>
  <si>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</si>
  <si>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</si>
  <si>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</si>
  <si>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</si>
  <si>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</si>
  <si>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</si>
  <si>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</si>
  <si>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</si>
  <si>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</si>
  <si>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</si>
  <si>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</si>
  <si>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</si>
  <si>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</si>
  <si>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</si>
  <si>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</si>
  <si>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</si>
  <si>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</si>
  <si>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</si>
  <si>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</si>
  <si>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</si>
  <si>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</si>
  <si>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</si>
  <si>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</si>
  <si>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</si>
  <si>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</si>
  <si>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</si>
  <si>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</si>
  <si>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</si>
  <si>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</si>
  <si>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</si>
  <si>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</si>
  <si>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</si>
  <si>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</si>
  <si>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</si>
  <si>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</si>
  <si>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</si>
  <si>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</si>
  <si>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</si>
  <si>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</si>
  <si>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</si>
  <si>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</si>
  <si>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</si>
  <si>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</si>
  <si>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</si>
  <si>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</si>
  <si>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</si>
  <si>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</si>
  <si>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</si>
  <si>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</si>
  <si>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</si>
  <si>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</si>
  <si>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</si>
  <si>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</si>
  <si>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</si>
  <si>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</si>
  <si>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</si>
  <si>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</si>
  <si>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</si>
  <si>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</si>
  <si>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</si>
  <si>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</si>
  <si>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</si>
  <si>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</si>
  <si>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</si>
  <si>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</si>
  <si>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</si>
  <si>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</si>
  <si>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</si>
  <si>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</si>
  <si>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</si>
  <si>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</si>
  <si>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</si>
  <si>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</si>
  <si>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</si>
  <si>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</si>
  <si>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</si>
  <si>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</si>
  <si>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</si>
  <si>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</si>
  <si>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</si>
  <si>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</si>
  <si>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</si>
  <si>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</si>
  <si>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</si>
  <si>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</si>
  <si>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</si>
  <si>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</si>
  <si>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</si>
  <si>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</si>
  <si>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</si>
  <si>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</si>
  <si>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</si>
  <si>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</si>
  <si>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</si>
  <si>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</si>
  <si>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</si>
  <si>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</si>
  <si>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</si>
  <si>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</si>
  <si>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</si>
  <si>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</si>
  <si>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</si>
  <si>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</si>
  <si>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</si>
  <si>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</si>
  <si>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</si>
  <si>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</si>
  <si>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</si>
  <si>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</si>
  <si>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</si>
  <si>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</si>
  <si>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</si>
  <si>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</si>
  <si>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</si>
  <si>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</si>
  <si>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</si>
  <si>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</si>
  <si>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</si>
  <si>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</si>
  <si>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</si>
  <si>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</si>
  <si>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</si>
  <si>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</si>
  <si>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</si>
  <si>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</si>
  <si>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</si>
  <si>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</si>
  <si>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</si>
  <si>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</si>
  <si>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</si>
  <si>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</si>
  <si>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</si>
  <si>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</si>
  <si>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</si>
  <si>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</si>
  <si>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</si>
  <si>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</si>
  <si>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</si>
  <si>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</si>
  <si>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</si>
  <si>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</si>
  <si>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</si>
  <si>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</si>
  <si>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</si>
  <si>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</si>
  <si>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</si>
  <si>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</si>
  <si>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</si>
  <si>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</si>
  <si>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</si>
  <si>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</si>
  <si>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</si>
  <si>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</si>
  <si>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</si>
  <si>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</si>
  <si>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</si>
  <si>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</si>
  <si>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</si>
  <si>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</si>
  <si>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</si>
  <si>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</si>
  <si>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</si>
  <si>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</si>
  <si>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</si>
  <si>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</si>
  <si>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</si>
  <si>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</si>
  <si>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</si>
  <si>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</si>
  <si>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</si>
  <si>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</si>
  <si>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</si>
  <si>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</si>
  <si>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</si>
  <si>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</si>
  <si>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</si>
  <si>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</si>
  <si>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</si>
  <si>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</si>
  <si>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</si>
  <si>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</si>
  <si>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</si>
  <si>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</si>
  <si>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</si>
  <si>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</si>
  <si>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</si>
  <si>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</si>
  <si>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</si>
  <si>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</si>
  <si>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</si>
  <si>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</si>
  <si>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</si>
  <si>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</si>
  <si>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</si>
  <si>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</si>
  <si>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</si>
  <si>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</si>
  <si>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</si>
  <si>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</si>
  <si>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</si>
  <si>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</si>
  <si>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</si>
  <si>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</si>
  <si>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</si>
  <si>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</si>
  <si>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</si>
  <si>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</si>
  <si>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</si>
  <si>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</si>
  <si>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</si>
  <si>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</si>
  <si>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</si>
  <si>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</si>
  <si>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</si>
  <si>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</si>
  <si>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</si>
  <si>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</si>
  <si>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</si>
  <si>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</si>
  <si>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</si>
  <si>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</si>
  <si>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</si>
  <si>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</si>
  <si>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</si>
  <si>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</si>
  <si>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</si>
  <si>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</si>
  <si>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</si>
  <si>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</si>
  <si>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</si>
  <si>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</si>
  <si>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</si>
  <si>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</si>
  <si>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</si>
  <si>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</si>
  <si>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</si>
  <si>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</si>
  <si>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</si>
  <si>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</si>
  <si>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</si>
  <si>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</si>
  <si>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</si>
  <si>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</si>
  <si>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</si>
  <si>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</si>
  <si>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</si>
  <si>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</si>
  <si>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</si>
  <si>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</si>
  <si>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</si>
  <si>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</si>
  <si>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</si>
  <si>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</si>
  <si>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</si>
  <si>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</si>
  <si>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</si>
  <si>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</si>
  <si>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</si>
  <si>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</si>
  <si>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</si>
  <si>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</si>
  <si>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</si>
  <si>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</si>
  <si>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</si>
  <si>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</si>
  <si>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</si>
  <si>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</si>
  <si>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</si>
  <si>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</si>
  <si>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</si>
  <si>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</si>
  <si>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</si>
  <si>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</si>
  <si>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</si>
  <si>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</si>
  <si>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</si>
  <si>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</si>
  <si>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</si>
  <si>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</si>
  <si>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</si>
  <si>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</si>
  <si>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</si>
  <si>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</si>
  <si>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</si>
  <si>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</si>
  <si>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</si>
  <si>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</si>
  <si>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</si>
  <si>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</si>
  <si>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</si>
  <si>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</si>
  <si>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</si>
  <si>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</si>
  <si>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</si>
  <si>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</si>
  <si>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</si>
  <si>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</si>
  <si>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</si>
  <si>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</si>
  <si>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</si>
  <si>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</si>
  <si>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</si>
  <si>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</si>
  <si>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</si>
  <si>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</si>
  <si>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</si>
  <si>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</si>
  <si>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</si>
  <si>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</si>
  <si>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</si>
  <si>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</si>
  <si>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</si>
  <si>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</si>
  <si>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</si>
  <si>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</si>
  <si>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</si>
  <si>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</si>
  <si>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</si>
  <si>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</si>
  <si>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</si>
  <si>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</si>
  <si>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</si>
  <si>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</si>
  <si>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</si>
  <si>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</si>
  <si>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</si>
  <si>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</si>
  <si>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</si>
  <si>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</si>
  <si>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</si>
  <si>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</si>
  <si>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</si>
  <si>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</si>
  <si>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</si>
  <si>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</si>
  <si>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</si>
  <si>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</si>
  <si>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</si>
  <si>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</si>
  <si>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</si>
  <si>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</si>
  <si>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</si>
  <si>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</si>
  <si>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</si>
  <si>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</si>
  <si>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</si>
  <si>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</si>
  <si>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</si>
  <si>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</si>
  <si>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</si>
  <si>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</si>
  <si>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</si>
  <si>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</si>
  <si>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</si>
  <si>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</si>
  <si>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</si>
  <si>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</si>
  <si>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</si>
  <si>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</si>
  <si>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</si>
  <si>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</si>
  <si>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</si>
  <si>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</si>
  <si>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</si>
  <si>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</si>
  <si>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</si>
  <si>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</si>
  <si>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</si>
  <si>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</si>
  <si>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</si>
  <si>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</si>
  <si>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</si>
  <si>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</si>
  <si>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</si>
  <si>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</si>
  <si>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</si>
  <si>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</si>
  <si>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</si>
  <si>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</si>
  <si>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</si>
  <si>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</si>
  <si>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</si>
  <si>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</si>
  <si>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</si>
  <si>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</si>
  <si>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</si>
  <si>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</si>
  <si>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</si>
  <si>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</si>
  <si>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</si>
  <si>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</si>
  <si>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</si>
  <si>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</si>
  <si>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</si>
  <si>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</si>
  <si>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</si>
  <si>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</si>
  <si>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</si>
  <si>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</si>
  <si>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</si>
  <si>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</si>
  <si>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</si>
  <si>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</si>
  <si>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</si>
  <si>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</si>
  <si>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</si>
  <si>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</si>
  <si>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</si>
  <si>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</si>
  <si>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</si>
  <si>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</si>
  <si>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</si>
  <si>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</si>
  <si>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</si>
  <si>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</si>
  <si>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</si>
  <si>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</si>
  <si>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</si>
  <si>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</si>
  <si>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</si>
  <si>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</si>
  <si>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</si>
  <si>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</si>
  <si>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</si>
  <si>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</si>
  <si>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</si>
  <si>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</si>
  <si>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</si>
  <si>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</si>
  <si>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</si>
  <si>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</si>
  <si>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</si>
  <si>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</si>
  <si>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</si>
  <si>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</si>
  <si>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</si>
  <si>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</si>
  <si>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</si>
  <si>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</si>
  <si>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</si>
  <si>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</si>
  <si>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</si>
  <si>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</si>
  <si>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</si>
  <si>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</si>
  <si>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</si>
  <si>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</si>
  <si>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</si>
  <si>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</si>
  <si>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</si>
  <si>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</si>
  <si>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</si>
  <si>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</si>
  <si>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</si>
  <si>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</si>
  <si>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</si>
  <si>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</si>
  <si>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</si>
  <si>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</si>
  <si>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</si>
  <si>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</si>
  <si>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</si>
  <si>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</si>
  <si>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</si>
  <si>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</si>
  <si>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</si>
  <si>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</si>
  <si>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</si>
  <si>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</si>
  <si>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</si>
  <si>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</si>
  <si>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</si>
  <si>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</si>
  <si>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rock</t>
  </si>
  <si>
    <t>games</t>
  </si>
  <si>
    <t>fiction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</si>
  <si>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</si>
  <si>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</si>
  <si>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</si>
  <si>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</si>
  <si>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</si>
  <si>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</si>
  <si>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</si>
  <si>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</si>
  <si>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</si>
  <si>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</si>
  <si>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shorts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</si>
  <si>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</si>
  <si>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</si>
  <si>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</si>
  <si>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</si>
  <si>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</si>
  <si>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</si>
  <si>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</si>
  <si>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</si>
  <si>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</si>
  <si>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</si>
  <si>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</si>
  <si>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</si>
  <si>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</si>
  <si>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</si>
  <si>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</si>
  <si>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</si>
  <si>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</si>
  <si>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</si>
  <si>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</si>
  <si>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</si>
  <si>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</si>
  <si>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</si>
  <si>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</si>
  <si>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</si>
  <si>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</si>
  <si>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</si>
  <si>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</si>
  <si>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</si>
  <si>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</si>
  <si>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</si>
  <si>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</si>
  <si>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</si>
  <si>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</si>
  <si>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</si>
  <si>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</si>
  <si>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</si>
  <si>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</si>
  <si>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</si>
  <si>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</si>
  <si>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</si>
  <si>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</si>
  <si>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</si>
  <si>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</si>
  <si>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</si>
  <si>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</si>
  <si>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</si>
  <si>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</si>
  <si>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</si>
  <si>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</si>
  <si>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</si>
  <si>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</si>
  <si>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</si>
  <si>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</si>
  <si>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</si>
  <si>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</si>
  <si>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</si>
  <si>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</si>
  <si>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equal to 50000</t>
  </si>
  <si>
    <t>Mean</t>
  </si>
  <si>
    <t>Median</t>
  </si>
  <si>
    <t>Minimum</t>
  </si>
  <si>
    <t>Maximum</t>
  </si>
  <si>
    <t>Standard Deviation</t>
  </si>
  <si>
    <t>Successful campaigns</t>
  </si>
  <si>
    <t>Unsuccessful (Failed) Campaings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</si>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</sst>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[CrowdfundingBook-module 1 copy.xlsx]Sheet1!PivotTable6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3-3845-B200-ADEFF0F1C3B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3845-B200-ADEFF0F1C3B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3-3845-B200-ADEFF0F1C3BF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3-3845-B200-ADEFF0F1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578127"/>
        <c:axId val="1072482703"/>
      </c:barChart>
      <c:catAx>
        <c:axId val="11345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82703"/>
        <c:crosses val="autoZero"/>
        <c:auto val="1"/>
        <c:lblAlgn val="ctr"/>
        <c:lblOffset val="100"/>
        <c:noMultiLvlLbl val="0"/>
      </c:catAx>
      <c:valAx>
        <c:axId val="10724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[CrowdfundingBook-module 1 copy.xlsx]Sheet2!PivotTable7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0-BB4E-A8D7-E698ECD441A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0-BB4E-A8D7-E698ECD441A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0-BB4E-A8D7-E698ECD441A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0-BB4E-A8D7-E698ECD4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295679"/>
        <c:axId val="1067344751"/>
      </c:barChart>
      <c:catAx>
        <c:axId val="11362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44751"/>
        <c:crosses val="autoZero"/>
        <c:auto val="1"/>
        <c:lblAlgn val="ctr"/>
        <c:lblOffset val="100"/>
        <c:noMultiLvlLbl val="0"/>
      </c:catAx>
      <c:valAx>
        <c:axId val="1067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[CrowdfundingBook-module 1 copy.xlsx]Sheet5!PivotTable15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4-8F41-8803-4CBB46961A0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4-8F41-8803-4CBB46961A0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4-8F41-8803-4CBB46961A05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4-8F41-8803-4CBB4696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170559"/>
        <c:axId val="1147825151"/>
      </c:lineChart>
      <c:catAx>
        <c:axId val="11331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25151"/>
        <c:crosses val="autoZero"/>
        <c:auto val="1"/>
        <c:lblAlgn val="ctr"/>
        <c:lblOffset val="100"/>
        <c:noMultiLvlLbl val="0"/>
      </c:catAx>
      <c:valAx>
        <c:axId val="11478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0.7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8-ED4E-BBDF-B6C4E2491F8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0.3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8-ED4E-BBDF-B6C4E2491F8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8-ED4E-BBDF-B6C4E249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070463"/>
        <c:axId val="1140196607"/>
      </c:lineChart>
      <c:catAx>
        <c:axId val="13460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96607"/>
        <c:crosses val="autoZero"/>
        <c:auto val="1"/>
        <c:lblAlgn val="ctr"/>
        <c:lblOffset val="100"/>
        <c:noMultiLvlLbl val="0"/>
      </c:catAx>
      <c:valAx>
        <c:axId val="11401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3</xdr:row>
      <xdr:rowOff>12700</xdr:rowOff>
    </xdr:from>
    <xdr:to>
      <xdr:col>14</xdr:col>
      <xdr:colOff>304800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264C0-BB62-D0A3-449D-A3037628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146050</xdr:rowOff>
    </xdr:from>
    <xdr:to>
      <xdr:col>10</xdr:col>
      <xdr:colOff>1841500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F6532-2DAB-B137-55B4-B3E42BCA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82550</xdr:rowOff>
    </xdr:from>
    <xdr:to>
      <xdr:col>10</xdr:col>
      <xdr:colOff>622300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A4A7-2F30-A154-9D75-6D4097B1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16</xdr:row>
      <xdr:rowOff>120650</xdr:rowOff>
    </xdr:from>
    <xdr:to>
      <xdr:col>7</xdr:col>
      <xdr:colOff>558800</xdr:colOff>
      <xdr:row>35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BD142-877F-BF81-67AB-302F7D0F1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9.449957523146" createdVersion="8" refreshedVersion="8" minRefreshableVersion="3" recordCount="1001" xr:uid="{D814B8C6-7CAD-E647-82BF-4DFD7A84E33E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1">
      <sharedItems containsString="0" containsBlank="1" containsNumber="1" minValue="0" maxValue="2338.833333333333"/>
    </cacheField>
    <cacheField name="Average Donation" numFmtId="0">
      <sharedItems containsNonDate="0" containsString="0"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x v="0"/>
    <x v="0"/>
    <n v="0"/>
    <m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s v="music/rock"/>
    <x v="1"/>
    <x v="1"/>
    <n v="1040"/>
    <m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s v="technology/web"/>
    <x v="2"/>
    <x v="2"/>
    <n v="131.4787822878229"/>
    <m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x v="1"/>
    <x v="1"/>
    <n v="58.976190476190467"/>
    <m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x v="3"/>
    <x v="3"/>
    <n v="69.276315789473685"/>
    <m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x v="3"/>
    <x v="3"/>
    <n v="173.61842105263159"/>
    <m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x v="4"/>
    <x v="4"/>
    <n v="20.961538461538463"/>
    <m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x v="3"/>
    <x v="3"/>
    <n v="327.57777777777778"/>
    <m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x v="3"/>
    <x v="3"/>
    <n v="19.932788374205266"/>
    <m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s v="music/electric music"/>
    <x v="1"/>
    <x v="5"/>
    <n v="51.741935483870968"/>
    <m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x v="4"/>
    <x v="6"/>
    <n v="266.11538461538464"/>
    <m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x v="3"/>
    <x v="3"/>
    <n v="48.095238095238095"/>
    <m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x v="4"/>
    <x v="6"/>
    <n v="89.349206349206341"/>
    <m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x v="1"/>
    <x v="7"/>
    <n v="245.11904761904765"/>
    <m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x v="1"/>
    <x v="7"/>
    <n v="66.769503546099301"/>
    <m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x v="2"/>
    <x v="8"/>
    <n v="47.307881773399011"/>
    <m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x v="5"/>
    <x v="9"/>
    <n v="649.47058823529414"/>
    <m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x v="4"/>
    <x v="10"/>
    <n v="159.39125295508273"/>
    <m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x v="3"/>
    <x v="3"/>
    <n v="66.912087912087912"/>
    <m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x v="3"/>
    <x v="3"/>
    <n v="48.529600000000002"/>
    <m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x v="4"/>
    <x v="6"/>
    <n v="112.24279210925646"/>
    <m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x v="3"/>
    <x v="3"/>
    <n v="40.992553191489364"/>
    <m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x v="3"/>
    <x v="3"/>
    <n v="128.07106598984771"/>
    <m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x v="4"/>
    <x v="4"/>
    <n v="332.04444444444448"/>
    <m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x v="2"/>
    <x v="8"/>
    <n v="112.83225108225108"/>
    <m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x v="6"/>
    <x v="11"/>
    <n v="216.43636363636364"/>
    <m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x v="3"/>
    <x v="3"/>
    <n v="48.199069767441863"/>
    <m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x v="1"/>
    <x v="1"/>
    <n v="79.95"/>
    <m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x v="3"/>
    <x v="3"/>
    <n v="105.22553516819573"/>
    <m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x v="4"/>
    <x v="12"/>
    <n v="328.89978213507629"/>
    <m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x v="4"/>
    <x v="10"/>
    <n v="160.61111111111111"/>
    <m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x v="6"/>
    <x v="11"/>
    <n v="310"/>
    <m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x v="4"/>
    <x v="4"/>
    <n v="86.807920792079202"/>
    <m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x v="3"/>
    <x v="3"/>
    <n v="377.82071713147411"/>
    <m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x v="4"/>
    <x v="4"/>
    <n v="150.80645161290323"/>
    <m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x v="4"/>
    <x v="6"/>
    <n v="150.30119521912351"/>
    <m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x v="3"/>
    <x v="3"/>
    <n v="157.28571428571431"/>
    <m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x v="5"/>
    <x v="13"/>
    <n v="139.98765432098764"/>
    <m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x v="7"/>
    <x v="14"/>
    <n v="325.32258064516128"/>
    <m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x v="3"/>
    <x v="3"/>
    <n v="50.777777777777779"/>
    <m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x v="2"/>
    <x v="8"/>
    <n v="169.06818181818181"/>
    <m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x v="1"/>
    <x v="1"/>
    <n v="212.92857142857144"/>
    <m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x v="0"/>
    <x v="0"/>
    <n v="443.94444444444446"/>
    <m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x v="5"/>
    <x v="15"/>
    <n v="185.9390243902439"/>
    <m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x v="5"/>
    <x v="13"/>
    <n v="658.8125"/>
    <m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x v="3"/>
    <x v="3"/>
    <n v="47.684210526315788"/>
    <m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x v="1"/>
    <x v="1"/>
    <n v="114.78378378378378"/>
    <m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x v="3"/>
    <x v="3"/>
    <n v="475.26666666666665"/>
    <m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x v="3"/>
    <x v="3"/>
    <n v="386.97297297297297"/>
    <m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x v="1"/>
    <x v="1"/>
    <n v="189.625"/>
    <m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x v="1"/>
    <x v="16"/>
    <n v="2"/>
    <m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x v="2"/>
    <x v="8"/>
    <n v="91.867805186590772"/>
    <m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x v="3"/>
    <x v="3"/>
    <n v="34.152777777777779"/>
    <m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x v="4"/>
    <x v="6"/>
    <n v="140.40909090909091"/>
    <m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x v="2"/>
    <x v="8"/>
    <n v="89.86666666666666"/>
    <m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x v="1"/>
    <x v="17"/>
    <n v="177.96969696969697"/>
    <m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x v="2"/>
    <x v="8"/>
    <n v="143.66249999999999"/>
    <m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x v="6"/>
    <x v="11"/>
    <n v="215.27586206896552"/>
    <m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x v="3"/>
    <x v="3"/>
    <n v="227.11111111111114"/>
    <m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x v="3"/>
    <x v="3"/>
    <n v="275.07142857142861"/>
    <m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x v="3"/>
    <x v="3"/>
    <n v="144.37048832271762"/>
    <m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x v="3"/>
    <x v="3"/>
    <n v="92.74598393574297"/>
    <m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x v="2"/>
    <x v="2"/>
    <n v="722.6"/>
    <m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x v="3"/>
    <x v="3"/>
    <n v="11.851063829787234"/>
    <m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x v="2"/>
    <x v="2"/>
    <n v="97.642857142857139"/>
    <m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x v="3"/>
    <x v="3"/>
    <n v="236.14754098360655"/>
    <m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x v="3"/>
    <x v="3"/>
    <n v="45.068965517241381"/>
    <m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x v="2"/>
    <x v="8"/>
    <n v="162.38567493112947"/>
    <m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x v="3"/>
    <x v="3"/>
    <n v="254.52631578947367"/>
    <m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x v="3"/>
    <x v="3"/>
    <n v="24.063291139240505"/>
    <m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x v="3"/>
    <x v="3"/>
    <n v="123.74140625000001"/>
    <m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x v="3"/>
    <x v="3"/>
    <n v="108.06666666666666"/>
    <m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x v="4"/>
    <x v="10"/>
    <n v="670.33333333333326"/>
    <m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x v="1"/>
    <x v="17"/>
    <n v="660.92857142857144"/>
    <m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x v="1"/>
    <x v="16"/>
    <n v="122.46153846153847"/>
    <m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x v="7"/>
    <x v="14"/>
    <n v="150.57731958762886"/>
    <m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x v="3"/>
    <x v="3"/>
    <n v="78.106590724165997"/>
    <m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x v="4"/>
    <x v="10"/>
    <n v="46.94736842105263"/>
    <m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x v="5"/>
    <x v="18"/>
    <n v="300.8"/>
    <m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x v="3"/>
    <x v="3"/>
    <n v="69.598615916955026"/>
    <m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x v="6"/>
    <x v="11"/>
    <n v="637.4545454545455"/>
    <m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x v="1"/>
    <x v="1"/>
    <n v="225.33928571428569"/>
    <m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x v="6"/>
    <x v="11"/>
    <n v="1497.3000000000002"/>
    <m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x v="1"/>
    <x v="5"/>
    <n v="37.590225563909776"/>
    <m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x v="2"/>
    <x v="8"/>
    <n v="132.36942675159236"/>
    <m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x v="1"/>
    <x v="7"/>
    <n v="131.22448979591837"/>
    <m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x v="3"/>
    <x v="3"/>
    <n v="167.63513513513513"/>
    <m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x v="1"/>
    <x v="1"/>
    <n v="61.984886649874063"/>
    <m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x v="5"/>
    <x v="18"/>
    <n v="260.75"/>
    <m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x v="3"/>
    <x v="3"/>
    <n v="252.58823529411765"/>
    <m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x v="3"/>
    <x v="3"/>
    <n v="78.615384615384613"/>
    <m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x v="5"/>
    <x v="18"/>
    <n v="48.404406999351913"/>
    <m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x v="6"/>
    <x v="11"/>
    <n v="258.875"/>
    <m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x v="3"/>
    <x v="3"/>
    <n v="60.548713235294116"/>
    <m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x v="2"/>
    <x v="2"/>
    <n v="303.68965517241378"/>
    <m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x v="4"/>
    <x v="4"/>
    <n v="112.99999999999999"/>
    <m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x v="3"/>
    <x v="3"/>
    <n v="217.37876614060258"/>
    <m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x v="0"/>
    <x v="0"/>
    <n v="926.69230769230762"/>
    <m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x v="6"/>
    <x v="11"/>
    <n v="33.692229038854805"/>
    <m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x v="3"/>
    <x v="3"/>
    <n v="196.7236842105263"/>
    <m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x v="3"/>
    <x v="3"/>
    <n v="1"/>
    <m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x v="1"/>
    <x v="5"/>
    <n v="1021.4444444444445"/>
    <m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x v="2"/>
    <x v="8"/>
    <n v="281.67567567567568"/>
    <m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x v="1"/>
    <x v="5"/>
    <n v="24.610000000000003"/>
    <m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x v="1"/>
    <x v="7"/>
    <n v="143.14010067114094"/>
    <m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x v="2"/>
    <x v="2"/>
    <n v="144.54411764705884"/>
    <m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x v="3"/>
    <x v="3"/>
    <n v="359.12820512820514"/>
    <m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x v="3"/>
    <x v="3"/>
    <n v="186.48571428571427"/>
    <m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x v="4"/>
    <x v="4"/>
    <n v="595.26666666666665"/>
    <m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x v="4"/>
    <x v="19"/>
    <n v="59.21153846153846"/>
    <m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x v="0"/>
    <x v="0"/>
    <n v="14.962780898876405"/>
    <m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x v="5"/>
    <x v="15"/>
    <n v="119.95602605863192"/>
    <m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x v="2"/>
    <x v="2"/>
    <n v="268.82978723404256"/>
    <m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x v="0"/>
    <x v="0"/>
    <n v="376.87878787878788"/>
    <m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x v="2"/>
    <x v="8"/>
    <n v="727.15789473684208"/>
    <m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x v="5"/>
    <x v="13"/>
    <n v="87.211757648470297"/>
    <m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x v="3"/>
    <x v="3"/>
    <n v="88"/>
    <m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x v="4"/>
    <x v="19"/>
    <n v="173.9387755102041"/>
    <m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x v="7"/>
    <x v="14"/>
    <n v="117.61111111111111"/>
    <m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x v="4"/>
    <x v="4"/>
    <n v="214.96"/>
    <m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x v="6"/>
    <x v="20"/>
    <n v="149.49667110519306"/>
    <m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x v="6"/>
    <x v="11"/>
    <n v="219.33995584988963"/>
    <m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x v="5"/>
    <x v="13"/>
    <n v="64.367690058479525"/>
    <m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x v="3"/>
    <x v="3"/>
    <n v="18.622397298818232"/>
    <m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x v="7"/>
    <x v="14"/>
    <n v="367.76923076923077"/>
    <m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x v="3"/>
    <x v="3"/>
    <n v="159.90566037735849"/>
    <m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x v="3"/>
    <x v="3"/>
    <n v="38.633185349611544"/>
    <m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x v="3"/>
    <x v="3"/>
    <n v="51.42151162790698"/>
    <m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x v="1"/>
    <x v="1"/>
    <n v="60.334277620396605"/>
    <m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x v="0"/>
    <x v="0"/>
    <n v="3.202693602693603"/>
    <m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x v="4"/>
    <x v="6"/>
    <n v="155.46875"/>
    <m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x v="2"/>
    <x v="2"/>
    <n v="100.85974499089254"/>
    <m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x v="3"/>
    <x v="3"/>
    <n v="116.18181818181819"/>
    <m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x v="1"/>
    <x v="21"/>
    <n v="310.77777777777777"/>
    <m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x v="4"/>
    <x v="4"/>
    <n v="89.73668341708543"/>
    <m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x v="3"/>
    <x v="3"/>
    <n v="71.27272727272728"/>
    <m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x v="4"/>
    <x v="6"/>
    <n v="3.2862318840579712"/>
    <m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x v="5"/>
    <x v="9"/>
    <n v="261.77777777777777"/>
    <m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x v="6"/>
    <x v="20"/>
    <n v="96"/>
    <m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x v="2"/>
    <x v="8"/>
    <n v="20.896851248642779"/>
    <m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x v="4"/>
    <x v="4"/>
    <n v="223.16363636363636"/>
    <m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x v="2"/>
    <x v="2"/>
    <n v="101.59097978227061"/>
    <m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x v="2"/>
    <x v="2"/>
    <n v="230.03999999999996"/>
    <m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x v="1"/>
    <x v="7"/>
    <n v="135.59259259259261"/>
    <m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x v="3"/>
    <x v="3"/>
    <n v="129.1"/>
    <m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x v="2"/>
    <x v="8"/>
    <n v="236.512"/>
    <m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x v="3"/>
    <x v="3"/>
    <n v="17.25"/>
    <m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x v="3"/>
    <x v="3"/>
    <n v="112.49397590361446"/>
    <m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x v="2"/>
    <x v="8"/>
    <n v="121.02150537634408"/>
    <m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x v="1"/>
    <x v="7"/>
    <n v="219.87096774193549"/>
    <m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x v="1"/>
    <x v="1"/>
    <n v="1"/>
    <m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x v="1"/>
    <x v="5"/>
    <n v="64.166909620991248"/>
    <m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x v="1"/>
    <x v="7"/>
    <n v="423.06746987951806"/>
    <m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x v="3"/>
    <x v="3"/>
    <n v="92.984160506863773"/>
    <m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x v="1"/>
    <x v="7"/>
    <n v="58.756567425569173"/>
    <m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x v="3"/>
    <x v="3"/>
    <n v="65.022222222222226"/>
    <m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x v="1"/>
    <x v="1"/>
    <n v="73.939560439560438"/>
    <m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x v="7"/>
    <x v="14"/>
    <n v="52.666666666666664"/>
    <m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x v="1"/>
    <x v="1"/>
    <n v="220.95238095238096"/>
    <m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x v="3"/>
    <x v="3"/>
    <n v="100.01150627615063"/>
    <m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x v="2"/>
    <x v="8"/>
    <n v="162.3125"/>
    <m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x v="2"/>
    <x v="2"/>
    <n v="78.181818181818187"/>
    <m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x v="1"/>
    <x v="1"/>
    <n v="149.73770491803279"/>
    <m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x v="7"/>
    <x v="14"/>
    <n v="253.25714285714284"/>
    <m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x v="3"/>
    <x v="3"/>
    <n v="100.16943521594683"/>
    <m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x v="2"/>
    <x v="2"/>
    <n v="121.99004424778761"/>
    <m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x v="7"/>
    <x v="14"/>
    <n v="137.13265306122449"/>
    <m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x v="3"/>
    <x v="3"/>
    <n v="415.53846153846149"/>
    <m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x v="1"/>
    <x v="7"/>
    <n v="31.30913348946136"/>
    <m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x v="4"/>
    <x v="12"/>
    <n v="424.08154506437768"/>
    <m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x v="1"/>
    <x v="7"/>
    <n v="2.93886230728336"/>
    <m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x v="5"/>
    <x v="18"/>
    <n v="10.63265306122449"/>
    <m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x v="4"/>
    <x v="4"/>
    <n v="82.875"/>
    <m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x v="3"/>
    <x v="3"/>
    <n v="163.01447776628748"/>
    <m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x v="2"/>
    <x v="8"/>
    <n v="894.66666666666674"/>
    <m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x v="3"/>
    <x v="3"/>
    <n v="26.191501103752756"/>
    <m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x v="3"/>
    <x v="3"/>
    <n v="74.834782608695647"/>
    <m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x v="3"/>
    <x v="3"/>
    <n v="416.47680412371136"/>
    <m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x v="0"/>
    <x v="0"/>
    <n v="96.208333333333329"/>
    <m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x v="3"/>
    <x v="3"/>
    <n v="357.71910112359546"/>
    <m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x v="2"/>
    <x v="8"/>
    <n v="308.45714285714286"/>
    <m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x v="2"/>
    <x v="2"/>
    <n v="61.802325581395344"/>
    <m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x v="3"/>
    <x v="3"/>
    <n v="722.32472324723244"/>
    <m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x v="1"/>
    <x v="1"/>
    <n v="69.117647058823522"/>
    <m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x v="3"/>
    <x v="3"/>
    <n v="293.05555555555554"/>
    <m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x v="4"/>
    <x v="19"/>
    <n v="71.8"/>
    <m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x v="3"/>
    <x v="3"/>
    <n v="31.934684684684683"/>
    <m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x v="4"/>
    <x v="12"/>
    <n v="229.87375415282392"/>
    <m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x v="3"/>
    <x v="3"/>
    <n v="32.012195121951223"/>
    <m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x v="3"/>
    <x v="3"/>
    <n v="23.525352848928385"/>
    <m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x v="3"/>
    <x v="3"/>
    <n v="68.594594594594597"/>
    <m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x v="3"/>
    <x v="3"/>
    <n v="37.952380952380956"/>
    <m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x v="1"/>
    <x v="1"/>
    <n v="19.992957746478872"/>
    <m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x v="1"/>
    <x v="7"/>
    <n v="45.636363636363633"/>
    <m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x v="1"/>
    <x v="16"/>
    <n v="122.7605633802817"/>
    <m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x v="1"/>
    <x v="5"/>
    <n v="361.75316455696202"/>
    <m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x v="2"/>
    <x v="8"/>
    <n v="63.146341463414636"/>
    <m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x v="4"/>
    <x v="6"/>
    <n v="298.20475319926874"/>
    <m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x v="1"/>
    <x v="5"/>
    <n v="9.5585443037974684"/>
    <m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x v="1"/>
    <x v="1"/>
    <n v="53.777777777777779"/>
    <m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x v="3"/>
    <x v="3"/>
    <n v="2"/>
    <m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x v="2"/>
    <x v="2"/>
    <n v="681.19047619047615"/>
    <m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x v="0"/>
    <x v="0"/>
    <n v="78.831325301204828"/>
    <m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x v="3"/>
    <x v="3"/>
    <n v="134.40792216817235"/>
    <m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x v="1"/>
    <x v="17"/>
    <n v="3.3719999999999999"/>
    <m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x v="3"/>
    <x v="3"/>
    <n v="431.84615384615387"/>
    <m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x v="5"/>
    <x v="13"/>
    <n v="38.844444444444441"/>
    <m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x v="1"/>
    <x v="1"/>
    <n v="425.7"/>
    <m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x v="4"/>
    <x v="4"/>
    <n v="101.12239715591672"/>
    <m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x v="4"/>
    <x v="4"/>
    <n v="21.188688946015425"/>
    <m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x v="4"/>
    <x v="22"/>
    <n v="67.425531914893625"/>
    <m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x v="3"/>
    <x v="3"/>
    <n v="94.923371647509583"/>
    <m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x v="3"/>
    <x v="3"/>
    <n v="151.85185185185185"/>
    <m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x v="1"/>
    <x v="7"/>
    <n v="195.16382252559728"/>
    <m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x v="1"/>
    <x v="1"/>
    <n v="1023.1428571428571"/>
    <m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x v="3"/>
    <x v="3"/>
    <n v="3.841836734693878"/>
    <m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x v="3"/>
    <x v="3"/>
    <n v="155.07066557107643"/>
    <m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x v="4"/>
    <x v="22"/>
    <n v="44.753477588871718"/>
    <m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x v="4"/>
    <x v="12"/>
    <n v="215.94736842105263"/>
    <m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x v="4"/>
    <x v="10"/>
    <n v="332.12709832134288"/>
    <m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x v="3"/>
    <x v="3"/>
    <n v="8.4430379746835449"/>
    <m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x v="0"/>
    <x v="0"/>
    <n v="98.625514403292186"/>
    <m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x v="7"/>
    <x v="14"/>
    <n v="137.97916666666669"/>
    <m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x v="3"/>
    <x v="3"/>
    <n v="93.81099656357388"/>
    <m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x v="4"/>
    <x v="22"/>
    <n v="403.63930885529157"/>
    <m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x v="1"/>
    <x v="1"/>
    <n v="260.1740412979351"/>
    <m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x v="7"/>
    <x v="14"/>
    <n v="366.63333333333333"/>
    <m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x v="6"/>
    <x v="20"/>
    <n v="168.72085385878489"/>
    <m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x v="4"/>
    <x v="10"/>
    <n v="119.90717911530093"/>
    <m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x v="6"/>
    <x v="20"/>
    <n v="193.68925233644859"/>
    <m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x v="6"/>
    <x v="11"/>
    <n v="420.16666666666669"/>
    <m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x v="3"/>
    <x v="3"/>
    <n v="76.708333333333329"/>
    <m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x v="3"/>
    <x v="3"/>
    <n v="171.26470588235293"/>
    <m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x v="4"/>
    <x v="10"/>
    <n v="157.89473684210526"/>
    <m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x v="6"/>
    <x v="11"/>
    <n v="109.08"/>
    <m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x v="4"/>
    <x v="10"/>
    <n v="41.732558139534881"/>
    <m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x v="1"/>
    <x v="1"/>
    <n v="10.944303797468354"/>
    <m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x v="4"/>
    <x v="10"/>
    <n v="159.3763440860215"/>
    <m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x v="3"/>
    <x v="3"/>
    <n v="422.41666666666669"/>
    <m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x v="2"/>
    <x v="8"/>
    <n v="97.71875"/>
    <m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x v="3"/>
    <x v="3"/>
    <n v="418.78911564625849"/>
    <m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x v="5"/>
    <x v="9"/>
    <n v="101.91632047477745"/>
    <m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x v="1"/>
    <x v="1"/>
    <n v="127.72619047619047"/>
    <m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x v="3"/>
    <x v="3"/>
    <n v="445.21739130434781"/>
    <m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x v="3"/>
    <x v="3"/>
    <n v="569.71428571428578"/>
    <m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x v="3"/>
    <x v="3"/>
    <n v="509.34482758620686"/>
    <m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x v="2"/>
    <x v="2"/>
    <n v="325.5333333333333"/>
    <m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x v="5"/>
    <x v="13"/>
    <n v="932.61616161616166"/>
    <m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x v="6"/>
    <x v="20"/>
    <n v="211.33870967741933"/>
    <m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x v="5"/>
    <x v="18"/>
    <n v="273.32520325203251"/>
    <m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x v="1"/>
    <x v="1"/>
    <n v="3"/>
    <m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x v="3"/>
    <x v="3"/>
    <n v="54.084507042253513"/>
    <m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x v="3"/>
    <x v="3"/>
    <n v="626.29999999999995"/>
    <m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x v="4"/>
    <x v="6"/>
    <n v="89.021399176954731"/>
    <m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x v="5"/>
    <x v="9"/>
    <n v="184.89130434782609"/>
    <m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x v="1"/>
    <x v="1"/>
    <n v="120.16770186335404"/>
    <m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x v="1"/>
    <x v="1"/>
    <n v="23.390243902439025"/>
    <m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x v="3"/>
    <x v="3"/>
    <n v="146"/>
    <m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x v="3"/>
    <x v="3"/>
    <n v="268.48"/>
    <m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x v="7"/>
    <x v="14"/>
    <n v="597.5"/>
    <m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x v="1"/>
    <x v="1"/>
    <n v="157.69841269841268"/>
    <m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x v="1"/>
    <x v="1"/>
    <n v="31.201660735468568"/>
    <m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x v="1"/>
    <x v="7"/>
    <n v="313.41176470588238"/>
    <m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x v="7"/>
    <x v="14"/>
    <n v="370.89655172413791"/>
    <m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x v="3"/>
    <x v="3"/>
    <n v="362.66447368421052"/>
    <m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x v="3"/>
    <x v="3"/>
    <n v="123.08163265306122"/>
    <m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x v="1"/>
    <x v="17"/>
    <n v="76.766756032171585"/>
    <m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x v="3"/>
    <x v="3"/>
    <n v="233.62012987012989"/>
    <m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x v="4"/>
    <x v="4"/>
    <n v="180.53333333333333"/>
    <m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x v="4"/>
    <x v="19"/>
    <n v="252.62857142857143"/>
    <m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x v="6"/>
    <x v="11"/>
    <n v="27.176538240368025"/>
    <m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x v="7"/>
    <x v="14"/>
    <n v="1.2706571242680547"/>
    <m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x v="3"/>
    <x v="3"/>
    <n v="304.0097847358121"/>
    <m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x v="3"/>
    <x v="3"/>
    <n v="137.23076923076923"/>
    <m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x v="3"/>
    <x v="3"/>
    <n v="32.208333333333336"/>
    <m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x v="5"/>
    <x v="18"/>
    <n v="241.51282051282053"/>
    <m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x v="6"/>
    <x v="11"/>
    <n v="96.8"/>
    <m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x v="3"/>
    <x v="3"/>
    <n v="1066.4285714285716"/>
    <m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x v="2"/>
    <x v="2"/>
    <n v="325.88888888888891"/>
    <m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x v="3"/>
    <x v="3"/>
    <n v="170.70000000000002"/>
    <m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x v="4"/>
    <x v="10"/>
    <n v="581.44000000000005"/>
    <m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x v="3"/>
    <x v="3"/>
    <n v="91.520972644376897"/>
    <m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x v="4"/>
    <x v="19"/>
    <n v="108.04761904761904"/>
    <m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x v="1"/>
    <x v="1"/>
    <n v="18.728395061728396"/>
    <m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x v="2"/>
    <x v="2"/>
    <n v="83.193877551020407"/>
    <m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x v="3"/>
    <x v="3"/>
    <n v="706.33333333333337"/>
    <m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x v="3"/>
    <x v="3"/>
    <n v="17.446030330062445"/>
    <m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x v="1"/>
    <x v="5"/>
    <n v="209.73015873015873"/>
    <m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x v="1"/>
    <x v="16"/>
    <n v="97.785714285714292"/>
    <m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x v="3"/>
    <x v="3"/>
    <n v="1684.25"/>
    <m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x v="4"/>
    <x v="4"/>
    <n v="54.402135231316727"/>
    <m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x v="2"/>
    <x v="2"/>
    <n v="456.61111111111109"/>
    <m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x v="0"/>
    <x v="0"/>
    <n v="9.8219178082191778"/>
    <m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x v="3"/>
    <x v="3"/>
    <n v="16.384615384615383"/>
    <m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x v="3"/>
    <x v="3"/>
    <n v="1339.6666666666667"/>
    <m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x v="3"/>
    <x v="3"/>
    <n v="35.650077760497666"/>
    <m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x v="3"/>
    <x v="3"/>
    <n v="54.950819672131146"/>
    <m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x v="3"/>
    <x v="3"/>
    <n v="94.236111111111114"/>
    <m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x v="1"/>
    <x v="1"/>
    <n v="143.91428571428571"/>
    <m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x v="0"/>
    <x v="0"/>
    <n v="51.421052631578945"/>
    <m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x v="5"/>
    <x v="9"/>
    <n v="5"/>
    <m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x v="4"/>
    <x v="4"/>
    <n v="1344.6666666666667"/>
    <m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x v="3"/>
    <x v="3"/>
    <n v="31.844940867279899"/>
    <m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x v="1"/>
    <x v="7"/>
    <n v="82.617647058823536"/>
    <m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x v="4"/>
    <x v="4"/>
    <n v="546.14285714285722"/>
    <m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x v="3"/>
    <x v="3"/>
    <n v="286.21428571428572"/>
    <m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x v="3"/>
    <x v="3"/>
    <n v="7.9076923076923071"/>
    <m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x v="5"/>
    <x v="13"/>
    <n v="132.13677811550153"/>
    <m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x v="3"/>
    <x v="3"/>
    <n v="74.077834179357026"/>
    <m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x v="1"/>
    <x v="7"/>
    <n v="75.292682926829272"/>
    <m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x v="6"/>
    <x v="11"/>
    <n v="20.333333333333332"/>
    <m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x v="3"/>
    <x v="3"/>
    <n v="203.36507936507937"/>
    <m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x v="3"/>
    <x v="3"/>
    <n v="310.2284263959391"/>
    <m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x v="1"/>
    <x v="1"/>
    <n v="395.31818181818181"/>
    <m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x v="4"/>
    <x v="4"/>
    <n v="294.71428571428572"/>
    <m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x v="3"/>
    <x v="3"/>
    <n v="33.89473684210526"/>
    <m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x v="0"/>
    <x v="0"/>
    <n v="66.677083333333329"/>
    <m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x v="3"/>
    <x v="3"/>
    <n v="19.227272727272727"/>
    <m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x v="1"/>
    <x v="1"/>
    <n v="15.842105263157894"/>
    <m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x v="2"/>
    <x v="2"/>
    <n v="38.702380952380956"/>
    <m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x v="5"/>
    <x v="13"/>
    <n v="9.5876777251184837"/>
    <m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x v="4"/>
    <x v="12"/>
    <n v="94.144366197183089"/>
    <m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x v="3"/>
    <x v="3"/>
    <n v="166.56234096692114"/>
    <m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x v="4"/>
    <x v="4"/>
    <n v="24.134831460674157"/>
    <m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x v="3"/>
    <x v="3"/>
    <n v="164.05633802816902"/>
    <m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x v="3"/>
    <x v="3"/>
    <n v="90.723076923076931"/>
    <m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x v="4"/>
    <x v="10"/>
    <n v="46.194444444444443"/>
    <m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x v="3"/>
    <x v="3"/>
    <n v="38.53846153846154"/>
    <m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x v="1"/>
    <x v="1"/>
    <n v="133.56231003039514"/>
    <m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x v="6"/>
    <x v="11"/>
    <n v="22.896588486140725"/>
    <m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x v="4"/>
    <x v="4"/>
    <n v="184.95548961424333"/>
    <m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x v="0"/>
    <x v="0"/>
    <n v="443.72727272727275"/>
    <m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x v="2"/>
    <x v="8"/>
    <n v="199.9806763285024"/>
    <m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x v="3"/>
    <x v="3"/>
    <n v="123.95833333333333"/>
    <m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x v="1"/>
    <x v="1"/>
    <n v="186.61329305135951"/>
    <m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x v="1"/>
    <x v="1"/>
    <n v="114.28538550057536"/>
    <m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x v="1"/>
    <x v="1"/>
    <n v="97.032531824611041"/>
    <m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x v="3"/>
    <x v="3"/>
    <n v="122.81904761904762"/>
    <m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x v="3"/>
    <x v="3"/>
    <n v="179.14326647564468"/>
    <m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x v="3"/>
    <x v="3"/>
    <n v="79.951577402787962"/>
    <m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x v="7"/>
    <x v="14"/>
    <n v="94.242587601078171"/>
    <m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x v="1"/>
    <x v="7"/>
    <n v="84.669291338582681"/>
    <m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x v="3"/>
    <x v="3"/>
    <n v="66.521920668058456"/>
    <m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x v="3"/>
    <x v="3"/>
    <n v="53.922222222222224"/>
    <m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x v="6"/>
    <x v="11"/>
    <n v="41.983299595141702"/>
    <m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x v="4"/>
    <x v="6"/>
    <n v="14.69479695431472"/>
    <m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x v="1"/>
    <x v="7"/>
    <n v="34.475000000000001"/>
    <m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x v="2"/>
    <x v="2"/>
    <n v="1400.7777777777778"/>
    <m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x v="0"/>
    <x v="0"/>
    <n v="71.770351758793964"/>
    <m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x v="3"/>
    <x v="3"/>
    <n v="53.074115044247783"/>
    <m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x v="1"/>
    <x v="17"/>
    <n v="5"/>
    <m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x v="1"/>
    <x v="1"/>
    <n v="127.70715249662618"/>
    <m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x v="3"/>
    <x v="3"/>
    <n v="34.892857142857139"/>
    <m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x v="3"/>
    <x v="3"/>
    <n v="410.59821428571428"/>
    <m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x v="4"/>
    <x v="4"/>
    <n v="123.73770491803278"/>
    <m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x v="2"/>
    <x v="8"/>
    <n v="58.973684210526315"/>
    <m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x v="3"/>
    <x v="3"/>
    <n v="36.892473118279568"/>
    <m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x v="6"/>
    <x v="11"/>
    <n v="184.91304347826087"/>
    <m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x v="7"/>
    <x v="14"/>
    <n v="11.814432989690722"/>
    <m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x v="4"/>
    <x v="10"/>
    <n v="298.7"/>
    <m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x v="3"/>
    <x v="3"/>
    <n v="226.35175879396985"/>
    <m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x v="3"/>
    <x v="3"/>
    <n v="173.56363636363636"/>
    <m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x v="1"/>
    <x v="1"/>
    <n v="371.75675675675677"/>
    <m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x v="1"/>
    <x v="1"/>
    <n v="160.19230769230771"/>
    <m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x v="1"/>
    <x v="7"/>
    <n v="1616.3333333333335"/>
    <m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x v="3"/>
    <x v="3"/>
    <n v="733.4375"/>
    <m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x v="3"/>
    <x v="3"/>
    <n v="592.11111111111109"/>
    <m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x v="3"/>
    <x v="3"/>
    <n v="18.888888888888889"/>
    <m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x v="4"/>
    <x v="4"/>
    <n v="276.80769230769232"/>
    <m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x v="4"/>
    <x v="19"/>
    <n v="273.01851851851848"/>
    <m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x v="3"/>
    <x v="3"/>
    <n v="159.36331255565449"/>
    <m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x v="3"/>
    <x v="3"/>
    <n v="67.869978858350947"/>
    <m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x v="4"/>
    <x v="4"/>
    <n v="1591.5555555555554"/>
    <m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x v="3"/>
    <x v="3"/>
    <n v="730.18222222222221"/>
    <m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x v="4"/>
    <x v="4"/>
    <n v="13.185782556750297"/>
    <m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x v="1"/>
    <x v="7"/>
    <n v="54.777777777777779"/>
    <m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x v="1"/>
    <x v="1"/>
    <n v="361.02941176470591"/>
    <m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x v="3"/>
    <x v="3"/>
    <n v="10.257545271629779"/>
    <m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x v="4"/>
    <x v="4"/>
    <n v="13.962962962962964"/>
    <m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x v="3"/>
    <x v="3"/>
    <n v="40.444444444444443"/>
    <m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x v="3"/>
    <x v="3"/>
    <n v="160.32"/>
    <m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x v="3"/>
    <x v="3"/>
    <n v="183.9433962264151"/>
    <m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x v="7"/>
    <x v="14"/>
    <n v="63.769230769230766"/>
    <m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x v="0"/>
    <x v="0"/>
    <n v="225.38095238095238"/>
    <m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x v="4"/>
    <x v="4"/>
    <n v="172.00961538461539"/>
    <m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x v="5"/>
    <x v="9"/>
    <n v="146.16709511568124"/>
    <m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x v="3"/>
    <x v="3"/>
    <n v="76.42361623616236"/>
    <m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x v="2"/>
    <x v="8"/>
    <n v="39.261467889908261"/>
    <m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x v="1"/>
    <x v="7"/>
    <n v="11.270034843205574"/>
    <m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x v="3"/>
    <x v="3"/>
    <n v="122.11084337349398"/>
    <m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x v="7"/>
    <x v="14"/>
    <n v="186.54166666666669"/>
    <m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x v="5"/>
    <x v="9"/>
    <n v="7.2731788079470201"/>
    <m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x v="2"/>
    <x v="8"/>
    <n v="65.642371234207957"/>
    <m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x v="1"/>
    <x v="17"/>
    <n v="228.96178343949046"/>
    <m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x v="4"/>
    <x v="4"/>
    <n v="469.37499999999994"/>
    <m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x v="3"/>
    <x v="3"/>
    <n v="130.11267605633802"/>
    <m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x v="4"/>
    <x v="6"/>
    <n v="167.05422993492408"/>
    <m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x v="1"/>
    <x v="1"/>
    <n v="173.8641975308642"/>
    <m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x v="4"/>
    <x v="10"/>
    <n v="717.76470588235293"/>
    <m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x v="1"/>
    <x v="7"/>
    <n v="63.850976361767728"/>
    <m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x v="7"/>
    <x v="14"/>
    <n v="2"/>
    <m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x v="3"/>
    <x v="3"/>
    <n v="1530.2222222222222"/>
    <m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x v="4"/>
    <x v="12"/>
    <n v="40.356164383561641"/>
    <m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x v="3"/>
    <x v="3"/>
    <n v="86.220633299284984"/>
    <m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x v="3"/>
    <x v="3"/>
    <n v="315.58486707566465"/>
    <m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x v="3"/>
    <x v="3"/>
    <n v="89.618243243243242"/>
    <m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x v="4"/>
    <x v="4"/>
    <n v="182.14503816793894"/>
    <m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x v="3"/>
    <x v="3"/>
    <n v="355.88235294117646"/>
    <m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x v="4"/>
    <x v="4"/>
    <n v="131.83695652173913"/>
    <m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x v="1"/>
    <x v="1"/>
    <n v="46.315634218289084"/>
    <m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x v="6"/>
    <x v="20"/>
    <n v="36.132726089785294"/>
    <m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x v="3"/>
    <x v="3"/>
    <n v="104.62820512820512"/>
    <m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x v="5"/>
    <x v="13"/>
    <n v="668.85714285714289"/>
    <m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x v="4"/>
    <x v="10"/>
    <n v="62.072823218997364"/>
    <m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x v="0"/>
    <x v="0"/>
    <n v="84.699787460148784"/>
    <m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x v="3"/>
    <x v="3"/>
    <n v="11.059030837004405"/>
    <m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x v="4"/>
    <x v="4"/>
    <n v="43.838781575037146"/>
    <m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x v="3"/>
    <x v="3"/>
    <n v="55.470588235294116"/>
    <m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x v="4"/>
    <x v="4"/>
    <n v="57.399511301160658"/>
    <m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x v="2"/>
    <x v="2"/>
    <n v="123.43497363796135"/>
    <m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x v="3"/>
    <x v="3"/>
    <n v="128.46"/>
    <m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x v="2"/>
    <x v="8"/>
    <n v="63.989361702127653"/>
    <m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x v="3"/>
    <x v="3"/>
    <n v="127.29885057471265"/>
    <m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x v="0"/>
    <x v="0"/>
    <n v="10.638024357239512"/>
    <m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x v="1"/>
    <x v="7"/>
    <n v="40.470588235294116"/>
    <m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x v="7"/>
    <x v="14"/>
    <n v="287.66666666666663"/>
    <m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x v="3"/>
    <x v="3"/>
    <n v="572.94444444444446"/>
    <m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x v="3"/>
    <x v="3"/>
    <n v="112.90429799426933"/>
    <m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x v="4"/>
    <x v="10"/>
    <n v="46.387573964497044"/>
    <m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x v="7"/>
    <x v="14"/>
    <n v="90.675916230366497"/>
    <m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x v="3"/>
    <x v="3"/>
    <n v="67.740740740740748"/>
    <m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x v="3"/>
    <x v="3"/>
    <n v="192.49019607843135"/>
    <m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x v="3"/>
    <x v="3"/>
    <n v="82.714285714285722"/>
    <m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x v="4"/>
    <x v="4"/>
    <n v="54.163920922570021"/>
    <m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x v="3"/>
    <x v="3"/>
    <n v="16.722222222222221"/>
    <m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x v="3"/>
    <x v="3"/>
    <n v="116.87664041994749"/>
    <m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x v="1"/>
    <x v="17"/>
    <n v="1052.1538461538462"/>
    <m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x v="4"/>
    <x v="10"/>
    <n v="123.07407407407408"/>
    <m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x v="3"/>
    <x v="3"/>
    <n v="178.63855421686748"/>
    <m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x v="4"/>
    <x v="22"/>
    <n v="355.28169014084506"/>
    <m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x v="4"/>
    <x v="19"/>
    <n v="161.90634146341463"/>
    <m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x v="2"/>
    <x v="8"/>
    <n v="24.914285714285715"/>
    <m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x v="3"/>
    <x v="3"/>
    <n v="198.72222222222223"/>
    <m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x v="3"/>
    <x v="3"/>
    <n v="34.752688172043008"/>
    <m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x v="1"/>
    <x v="7"/>
    <n v="176.41935483870967"/>
    <m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x v="3"/>
    <x v="3"/>
    <n v="511.38095238095235"/>
    <m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x v="2"/>
    <x v="8"/>
    <n v="82.044117647058826"/>
    <m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x v="4"/>
    <x v="19"/>
    <n v="24.326030927835053"/>
    <m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x v="6"/>
    <x v="11"/>
    <n v="50.482758620689658"/>
    <m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x v="6"/>
    <x v="11"/>
    <n v="967"/>
    <m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x v="4"/>
    <x v="10"/>
    <n v="4"/>
    <m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x v="1"/>
    <x v="1"/>
    <n v="122.84501347708894"/>
    <m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x v="4"/>
    <x v="6"/>
    <n v="63.4375"/>
    <m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x v="4"/>
    <x v="22"/>
    <n v="56.331688596491226"/>
    <m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x v="4"/>
    <x v="6"/>
    <n v="44.074999999999996"/>
    <m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x v="3"/>
    <x v="3"/>
    <n v="118.37253218884121"/>
    <m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x v="1"/>
    <x v="7"/>
    <n v="104.1243169398907"/>
    <m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x v="3"/>
    <x v="3"/>
    <n v="26.640000000000004"/>
    <m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x v="3"/>
    <x v="3"/>
    <n v="351.20118343195264"/>
    <m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x v="4"/>
    <x v="4"/>
    <n v="90.063492063492063"/>
    <m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x v="3"/>
    <x v="3"/>
    <n v="171.625"/>
    <m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x v="4"/>
    <x v="6"/>
    <n v="141.04655870445345"/>
    <m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x v="6"/>
    <x v="20"/>
    <n v="30.57944915254237"/>
    <m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x v="4"/>
    <x v="10"/>
    <n v="108.16455696202532"/>
    <m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x v="3"/>
    <x v="3"/>
    <n v="133.45505617977528"/>
    <m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x v="5"/>
    <x v="18"/>
    <n v="187.85106382978722"/>
    <m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x v="2"/>
    <x v="8"/>
    <n v="332"/>
    <m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x v="2"/>
    <x v="2"/>
    <n v="575.21428571428578"/>
    <m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x v="3"/>
    <x v="3"/>
    <n v="40.5"/>
    <m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x v="4"/>
    <x v="6"/>
    <n v="184.42857142857144"/>
    <m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x v="2"/>
    <x v="8"/>
    <n v="285.80555555555554"/>
    <m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x v="0"/>
    <x v="0"/>
    <n v="319"/>
    <m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x v="1"/>
    <x v="1"/>
    <n v="39.234070221066318"/>
    <m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x v="1"/>
    <x v="5"/>
    <n v="178.14000000000001"/>
    <m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x v="4"/>
    <x v="19"/>
    <n v="365.15"/>
    <m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x v="5"/>
    <x v="18"/>
    <n v="113.94594594594594"/>
    <m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x v="5"/>
    <x v="13"/>
    <n v="29.828720626631856"/>
    <m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x v="4"/>
    <x v="22"/>
    <n v="54.270588235294113"/>
    <m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x v="2"/>
    <x v="8"/>
    <n v="236.34156976744185"/>
    <m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x v="0"/>
    <x v="0"/>
    <n v="512.91666666666663"/>
    <m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x v="7"/>
    <x v="14"/>
    <n v="100.65116279069768"/>
    <m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x v="3"/>
    <x v="3"/>
    <n v="81.348423194303152"/>
    <m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x v="5"/>
    <x v="13"/>
    <n v="16.404761904761905"/>
    <m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x v="3"/>
    <x v="3"/>
    <n v="52.774617067833695"/>
    <m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x v="0"/>
    <x v="0"/>
    <n v="260.20608108108109"/>
    <m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x v="3"/>
    <x v="3"/>
    <n v="30.73289183222958"/>
    <m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x v="5"/>
    <x v="18"/>
    <n v="13.5"/>
    <m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x v="3"/>
    <x v="3"/>
    <n v="178.62556663644605"/>
    <m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x v="3"/>
    <x v="3"/>
    <n v="220.0566037735849"/>
    <m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x v="2"/>
    <x v="8"/>
    <n v="101.5108695652174"/>
    <m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x v="8"/>
    <x v="23"/>
    <n v="191.5"/>
    <m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x v="0"/>
    <x v="0"/>
    <n v="305.34683098591546"/>
    <m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x v="4"/>
    <x v="12"/>
    <n v="23.995287958115181"/>
    <m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x v="7"/>
    <x v="14"/>
    <n v="723.77777777777771"/>
    <m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x v="2"/>
    <x v="8"/>
    <n v="547.36"/>
    <m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x v="3"/>
    <x v="3"/>
    <n v="414.49999999999994"/>
    <m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x v="4"/>
    <x v="10"/>
    <n v="0.90696409140369971"/>
    <m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x v="2"/>
    <x v="8"/>
    <n v="34.173469387755098"/>
    <m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x v="2"/>
    <x v="2"/>
    <n v="23.948810754912099"/>
    <m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x v="4"/>
    <x v="4"/>
    <n v="48.072649572649574"/>
    <m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x v="3"/>
    <x v="3"/>
    <n v="0"/>
    <m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x v="4"/>
    <x v="4"/>
    <n v="70.145182291666657"/>
    <m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x v="6"/>
    <x v="11"/>
    <n v="529.92307692307691"/>
    <m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x v="4"/>
    <x v="6"/>
    <n v="180.32549019607845"/>
    <m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x v="1"/>
    <x v="1"/>
    <n v="92.320000000000007"/>
    <m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x v="5"/>
    <x v="15"/>
    <n v="13.901001112347053"/>
    <m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x v="3"/>
    <x v="3"/>
    <n v="927.07777777777767"/>
    <m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x v="2"/>
    <x v="2"/>
    <n v="39.857142857142861"/>
    <m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x v="3"/>
    <x v="3"/>
    <n v="112.22929936305732"/>
    <m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x v="3"/>
    <x v="3"/>
    <n v="70.925816023738875"/>
    <m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x v="4"/>
    <x v="6"/>
    <n v="119.08974358974358"/>
    <m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x v="3"/>
    <x v="3"/>
    <n v="24.017591339648174"/>
    <m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x v="6"/>
    <x v="11"/>
    <n v="139.31868131868131"/>
    <m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x v="4"/>
    <x v="19"/>
    <n v="39.277108433734945"/>
    <m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x v="1"/>
    <x v="1"/>
    <n v="22.439077144917089"/>
    <m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x v="3"/>
    <x v="3"/>
    <n v="55.779069767441861"/>
    <m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x v="5"/>
    <x v="9"/>
    <n v="42.523125996810208"/>
    <m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x v="0"/>
    <x v="0"/>
    <n v="112.00000000000001"/>
    <m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x v="4"/>
    <x v="10"/>
    <n v="7.0681818181818183"/>
    <m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x v="1"/>
    <x v="1"/>
    <n v="101.74563871693867"/>
    <m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x v="3"/>
    <x v="3"/>
    <n v="425.75"/>
    <m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x v="4"/>
    <x v="6"/>
    <n v="145.53947368421052"/>
    <m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x v="4"/>
    <x v="12"/>
    <n v="32.453465346534657"/>
    <m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x v="4"/>
    <x v="12"/>
    <n v="700.33333333333326"/>
    <m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x v="3"/>
    <x v="3"/>
    <n v="83.904860392967933"/>
    <m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x v="2"/>
    <x v="8"/>
    <n v="84.19047619047619"/>
    <m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x v="3"/>
    <x v="3"/>
    <n v="155.95180722891567"/>
    <m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x v="4"/>
    <x v="10"/>
    <n v="99.619450317124731"/>
    <m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x v="1"/>
    <x v="7"/>
    <n v="80.300000000000011"/>
    <m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x v="6"/>
    <x v="11"/>
    <n v="11.254901960784313"/>
    <m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x v="5"/>
    <x v="13"/>
    <n v="91.740952380952379"/>
    <m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x v="6"/>
    <x v="11"/>
    <n v="95.521156936261391"/>
    <m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x v="3"/>
    <x v="3"/>
    <n v="502.87499999999994"/>
    <m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x v="1"/>
    <x v="7"/>
    <n v="159.24394463667818"/>
    <m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x v="4"/>
    <x v="6"/>
    <n v="15.022446689113355"/>
    <m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x v="3"/>
    <x v="3"/>
    <n v="482.03846153846149"/>
    <m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x v="5"/>
    <x v="13"/>
    <n v="149.96938775510205"/>
    <m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x v="4"/>
    <x v="4"/>
    <n v="117.22156398104266"/>
    <m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x v="6"/>
    <x v="20"/>
    <n v="37.695968274950431"/>
    <m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x v="0"/>
    <x v="0"/>
    <n v="72.653061224489804"/>
    <m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x v="7"/>
    <x v="14"/>
    <n v="265.98113207547169"/>
    <m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x v="6"/>
    <x v="20"/>
    <n v="24.205617977528089"/>
    <m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x v="1"/>
    <x v="7"/>
    <n v="2.5064935064935066"/>
    <m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x v="6"/>
    <x v="11"/>
    <n v="16.329799764428738"/>
    <m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x v="1"/>
    <x v="1"/>
    <n v="276.5"/>
    <m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x v="3"/>
    <x v="3"/>
    <n v="88.803571428571431"/>
    <m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x v="3"/>
    <x v="3"/>
    <n v="163.57142857142856"/>
    <m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x v="4"/>
    <x v="6"/>
    <n v="969"/>
    <m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x v="3"/>
    <x v="3"/>
    <n v="270.91376701966715"/>
    <m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x v="2"/>
    <x v="8"/>
    <n v="284.21355932203392"/>
    <m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x v="1"/>
    <x v="7"/>
    <n v="4"/>
    <m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x v="2"/>
    <x v="2"/>
    <n v="58.6329816768462"/>
    <m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x v="3"/>
    <x v="3"/>
    <n v="98.51111111111112"/>
    <m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x v="1"/>
    <x v="1"/>
    <n v="43.975381008206334"/>
    <m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x v="1"/>
    <x v="7"/>
    <n v="151.66315789473683"/>
    <m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x v="1"/>
    <x v="1"/>
    <n v="223.63492063492063"/>
    <m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x v="5"/>
    <x v="18"/>
    <n v="239.75"/>
    <m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x v="4"/>
    <x v="22"/>
    <n v="199.33333333333334"/>
    <m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x v="3"/>
    <x v="3"/>
    <n v="137.34482758620689"/>
    <m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x v="3"/>
    <x v="3"/>
    <n v="100.9696106362773"/>
    <m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x v="4"/>
    <x v="10"/>
    <n v="794.16"/>
    <m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x v="3"/>
    <x v="3"/>
    <n v="369.7"/>
    <m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x v="1"/>
    <x v="1"/>
    <n v="12.818181818181817"/>
    <m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x v="4"/>
    <x v="4"/>
    <n v="138.02702702702703"/>
    <m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x v="3"/>
    <x v="3"/>
    <n v="83.813278008298752"/>
    <m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x v="3"/>
    <x v="3"/>
    <n v="204.60063224446787"/>
    <m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x v="1"/>
    <x v="5"/>
    <n v="44.344086021505376"/>
    <m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x v="1"/>
    <x v="1"/>
    <n v="218.60294117647058"/>
    <m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x v="3"/>
    <x v="3"/>
    <n v="186.03314917127071"/>
    <m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x v="4"/>
    <x v="10"/>
    <n v="237.33830845771143"/>
    <m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x v="1"/>
    <x v="1"/>
    <n v="305.65384615384613"/>
    <m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x v="4"/>
    <x v="12"/>
    <n v="94.142857142857139"/>
    <m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x v="1"/>
    <x v="1"/>
    <n v="54.400000000000006"/>
    <m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x v="8"/>
    <x v="23"/>
    <n v="111.88059701492537"/>
    <m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x v="0"/>
    <x v="0"/>
    <n v="369.14814814814815"/>
    <m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x v="3"/>
    <x v="3"/>
    <n v="62.930372148859547"/>
    <m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x v="3"/>
    <x v="3"/>
    <n v="64.927835051546396"/>
    <m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x v="1"/>
    <x v="17"/>
    <n v="18.853658536585368"/>
    <m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x v="4"/>
    <x v="22"/>
    <n v="16.754404145077721"/>
    <m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x v="1"/>
    <x v="17"/>
    <n v="101.11290322580646"/>
    <m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x v="3"/>
    <x v="3"/>
    <n v="341.5022831050228"/>
    <m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x v="2"/>
    <x v="2"/>
    <n v="64.016666666666666"/>
    <m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x v="6"/>
    <x v="11"/>
    <n v="52.080459770114942"/>
    <m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x v="4"/>
    <x v="4"/>
    <n v="322.40211640211641"/>
    <m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x v="2"/>
    <x v="2"/>
    <n v="119.50810185185186"/>
    <m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x v="5"/>
    <x v="18"/>
    <n v="146.79775280898878"/>
    <m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x v="1"/>
    <x v="1"/>
    <n v="950.57142857142856"/>
    <m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x v="0"/>
    <x v="0"/>
    <n v="72.893617021276597"/>
    <m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x v="3"/>
    <x v="3"/>
    <n v="79.008248730964468"/>
    <m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x v="4"/>
    <x v="4"/>
    <n v="64.721518987341781"/>
    <m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x v="5"/>
    <x v="15"/>
    <n v="82.028169014084511"/>
    <m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x v="6"/>
    <x v="11"/>
    <n v="1037.6666666666667"/>
    <m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x v="3"/>
    <x v="3"/>
    <n v="12.910076530612244"/>
    <m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x v="4"/>
    <x v="10"/>
    <n v="154.84210526315789"/>
    <m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x v="3"/>
    <x v="3"/>
    <n v="7.0991735537190088"/>
    <m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x v="3"/>
    <x v="3"/>
    <n v="208.52773826458036"/>
    <m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x v="4"/>
    <x v="6"/>
    <n v="99.683544303797461"/>
    <m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x v="3"/>
    <x v="3"/>
    <n v="201.59756097560978"/>
    <m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x v="1"/>
    <x v="1"/>
    <n v="162.09032258064516"/>
    <m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x v="4"/>
    <x v="4"/>
    <n v="3.6436208125445471"/>
    <m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x v="0"/>
    <x v="0"/>
    <n v="5"/>
    <m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x v="2"/>
    <x v="8"/>
    <n v="206.63492063492063"/>
    <m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x v="3"/>
    <x v="3"/>
    <n v="128.23628691983123"/>
    <m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x v="3"/>
    <x v="3"/>
    <n v="119.66037735849055"/>
    <m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x v="3"/>
    <x v="3"/>
    <n v="170.73055242390078"/>
    <m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x v="5"/>
    <x v="9"/>
    <n v="187.21212121212122"/>
    <m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x v="1"/>
    <x v="1"/>
    <n v="188.38235294117646"/>
    <m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x v="0"/>
    <x v="0"/>
    <n v="131.29869186046511"/>
    <m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x v="1"/>
    <x v="17"/>
    <n v="283.97435897435901"/>
    <m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x v="4"/>
    <x v="22"/>
    <n v="120.41999999999999"/>
    <m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x v="3"/>
    <x v="3"/>
    <n v="419.0560747663551"/>
    <m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x v="3"/>
    <x v="3"/>
    <n v="13.853658536585368"/>
    <m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x v="1"/>
    <x v="5"/>
    <n v="139.43548387096774"/>
    <m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x v="3"/>
    <x v="3"/>
    <n v="174"/>
    <m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x v="3"/>
    <x v="3"/>
    <n v="155.49056603773585"/>
    <m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x v="3"/>
    <x v="3"/>
    <n v="170.44705882352943"/>
    <m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x v="1"/>
    <x v="7"/>
    <n v="189.515625"/>
    <m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x v="3"/>
    <x v="3"/>
    <n v="249.71428571428572"/>
    <m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x v="5"/>
    <x v="9"/>
    <n v="48.860523665659613"/>
    <m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x v="3"/>
    <x v="3"/>
    <n v="28.461970393057683"/>
    <m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x v="7"/>
    <x v="14"/>
    <n v="268.02325581395348"/>
    <m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x v="3"/>
    <x v="3"/>
    <n v="619.80078125"/>
    <m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x v="1"/>
    <x v="7"/>
    <n v="3.1301587301587301"/>
    <m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x v="3"/>
    <x v="3"/>
    <n v="159.92152704135739"/>
    <m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x v="7"/>
    <x v="14"/>
    <n v="279.39215686274508"/>
    <m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x v="3"/>
    <x v="3"/>
    <n v="77.373333333333335"/>
    <m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x v="3"/>
    <x v="3"/>
    <n v="206.32812500000003"/>
    <m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x v="0"/>
    <x v="0"/>
    <n v="694.25"/>
    <m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x v="1"/>
    <x v="7"/>
    <n v="151.78947368421052"/>
    <m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x v="3"/>
    <x v="3"/>
    <n v="64.58207217694995"/>
    <m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x v="3"/>
    <x v="3"/>
    <n v="62.873684210526314"/>
    <m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x v="3"/>
    <x v="3"/>
    <n v="310.39864864864865"/>
    <m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x v="3"/>
    <x v="3"/>
    <n v="42.859916782246884"/>
    <m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x v="4"/>
    <x v="10"/>
    <n v="83.119402985074629"/>
    <m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x v="4"/>
    <x v="19"/>
    <n v="78.531302876480552"/>
    <m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x v="4"/>
    <x v="19"/>
    <n v="114.09352517985612"/>
    <m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x v="4"/>
    <x v="10"/>
    <n v="64.537683358624179"/>
    <m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x v="3"/>
    <x v="3"/>
    <n v="79.411764705882348"/>
    <m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x v="3"/>
    <x v="3"/>
    <n v="11.419117647058824"/>
    <m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x v="4"/>
    <x v="6"/>
    <n v="56.186046511627907"/>
    <m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x v="3"/>
    <x v="3"/>
    <n v="16.501669449081803"/>
    <m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x v="3"/>
    <x v="3"/>
    <n v="119.96808510638297"/>
    <m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x v="2"/>
    <x v="8"/>
    <n v="145.45652173913044"/>
    <m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x v="3"/>
    <x v="3"/>
    <n v="221.38255033557047"/>
    <m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x v="3"/>
    <x v="3"/>
    <n v="48.396694214876035"/>
    <m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x v="1"/>
    <x v="1"/>
    <n v="92.911504424778755"/>
    <m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x v="6"/>
    <x v="11"/>
    <n v="88.599797365754824"/>
    <m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x v="5"/>
    <x v="18"/>
    <n v="41.4"/>
    <m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x v="0"/>
    <x v="0"/>
    <n v="63.056795131845846"/>
    <m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x v="3"/>
    <x v="3"/>
    <n v="48.482333607230892"/>
    <m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x v="1"/>
    <x v="17"/>
    <n v="2"/>
    <m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x v="4"/>
    <x v="12"/>
    <n v="88.47941026944585"/>
    <m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x v="2"/>
    <x v="2"/>
    <n v="126.84"/>
    <m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x v="2"/>
    <x v="2"/>
    <n v="2338.833333333333"/>
    <m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x v="1"/>
    <x v="16"/>
    <n v="508.38857142857148"/>
    <m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x v="7"/>
    <x v="14"/>
    <n v="191.47826086956522"/>
    <m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x v="0"/>
    <x v="0"/>
    <n v="42.127533783783782"/>
    <m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x v="4"/>
    <x v="22"/>
    <n v="8.24"/>
    <m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x v="1"/>
    <x v="1"/>
    <n v="60.064638783269963"/>
    <m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x v="4"/>
    <x v="4"/>
    <n v="47.232808616404313"/>
    <m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x v="3"/>
    <x v="3"/>
    <n v="81.736263736263737"/>
    <m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x v="1"/>
    <x v="17"/>
    <n v="54.187265917603"/>
    <m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x v="3"/>
    <x v="3"/>
    <n v="97.868131868131869"/>
    <m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x v="3"/>
    <x v="3"/>
    <n v="77.239999999999995"/>
    <m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x v="1"/>
    <x v="17"/>
    <n v="33.464735516372798"/>
    <m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x v="4"/>
    <x v="4"/>
    <n v="239.58823529411765"/>
    <m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x v="3"/>
    <x v="3"/>
    <n v="64.032258064516128"/>
    <m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x v="8"/>
    <x v="23"/>
    <n v="176.15942028985506"/>
    <m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x v="3"/>
    <x v="3"/>
    <n v="20.33818181818182"/>
    <m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x v="3"/>
    <x v="3"/>
    <n v="358.64754098360658"/>
    <m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x v="1"/>
    <x v="7"/>
    <n v="468.85802469135803"/>
    <m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x v="3"/>
    <x v="3"/>
    <n v="122.05635245901641"/>
    <m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x v="3"/>
    <x v="3"/>
    <n v="55.931783729156137"/>
    <m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x v="1"/>
    <x v="7"/>
    <n v="43.660714285714285"/>
    <m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x v="7"/>
    <x v="14"/>
    <n v="33.53837141183363"/>
    <m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x v="8"/>
    <x v="23"/>
    <n v="122.97938144329896"/>
    <m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x v="7"/>
    <x v="14"/>
    <n v="189.74959871589084"/>
    <m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x v="5"/>
    <x v="13"/>
    <n v="83.622641509433961"/>
    <m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x v="4"/>
    <x v="6"/>
    <n v="17.968844221105527"/>
    <m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x v="0"/>
    <x v="0"/>
    <n v="1036.5"/>
    <m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x v="6"/>
    <x v="20"/>
    <n v="97.405219780219781"/>
    <m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x v="3"/>
    <x v="3"/>
    <n v="86.386203150461711"/>
    <m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x v="3"/>
    <x v="3"/>
    <n v="150.16666666666666"/>
    <m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x v="3"/>
    <x v="3"/>
    <n v="358.43478260869563"/>
    <m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x v="5"/>
    <x v="9"/>
    <n v="542.85714285714289"/>
    <m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x v="3"/>
    <x v="3"/>
    <n v="67.500714285714281"/>
    <m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x v="2"/>
    <x v="8"/>
    <n v="191.74666666666667"/>
    <m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x v="3"/>
    <x v="3"/>
    <n v="932"/>
    <m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x v="4"/>
    <x v="19"/>
    <n v="429.27586206896552"/>
    <m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x v="2"/>
    <x v="2"/>
    <n v="100.65753424657535"/>
    <m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x v="4"/>
    <x v="4"/>
    <n v="226.61111111111109"/>
    <m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x v="4"/>
    <x v="4"/>
    <n v="142.38"/>
    <m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x v="1"/>
    <x v="1"/>
    <n v="90.633333333333326"/>
    <m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x v="3"/>
    <x v="3"/>
    <n v="63.966740576496676"/>
    <m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x v="3"/>
    <x v="3"/>
    <n v="84.131868131868131"/>
    <m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x v="1"/>
    <x v="1"/>
    <n v="133.93478260869566"/>
    <m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x v="3"/>
    <x v="3"/>
    <n v="59.042047531992694"/>
    <m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x v="1"/>
    <x v="5"/>
    <n v="152.80062063615205"/>
    <m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x v="2"/>
    <x v="8"/>
    <n v="446.69121140142522"/>
    <m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x v="4"/>
    <x v="6"/>
    <n v="84.391891891891888"/>
    <m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x v="2"/>
    <x v="8"/>
    <n v="3"/>
    <m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x v="3"/>
    <x v="3"/>
    <n v="175.02692307692308"/>
    <m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x v="2"/>
    <x v="8"/>
    <n v="54.137931034482754"/>
    <m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x v="5"/>
    <x v="18"/>
    <n v="311.87381703470032"/>
    <m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x v="4"/>
    <x v="10"/>
    <n v="122.78160919540231"/>
    <m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x v="5"/>
    <x v="9"/>
    <n v="99.026517383618156"/>
    <m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x v="2"/>
    <x v="2"/>
    <n v="127.84686346863469"/>
    <m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x v="4"/>
    <x v="6"/>
    <n v="158.61643835616439"/>
    <m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x v="3"/>
    <x v="3"/>
    <n v="707.05882352941171"/>
    <m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x v="3"/>
    <x v="3"/>
    <n v="142.38775510204081"/>
    <m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x v="3"/>
    <x v="3"/>
    <n v="147.86046511627907"/>
    <m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x v="3"/>
    <x v="3"/>
    <n v="20.322580645161288"/>
    <m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x v="3"/>
    <x v="3"/>
    <n v="1840.625"/>
    <m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x v="5"/>
    <x v="15"/>
    <n v="161.94202898550725"/>
    <m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x v="1"/>
    <x v="1"/>
    <n v="472.82077922077923"/>
    <m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x v="6"/>
    <x v="20"/>
    <n v="24.466101694915253"/>
    <m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x v="3"/>
    <x v="3"/>
    <n v="517.65"/>
    <m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x v="4"/>
    <x v="4"/>
    <n v="247.64285714285714"/>
    <m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x v="2"/>
    <x v="8"/>
    <n v="100.20481927710843"/>
    <m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x v="5"/>
    <x v="13"/>
    <n v="153"/>
    <m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x v="3"/>
    <x v="3"/>
    <n v="37.091954022988503"/>
    <m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x v="1"/>
    <x v="1"/>
    <n v="4.392394822006473"/>
    <m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x v="4"/>
    <x v="4"/>
    <n v="156.50721649484535"/>
    <m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x v="3"/>
    <x v="3"/>
    <n v="270.40816326530609"/>
    <m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x v="3"/>
    <x v="3"/>
    <n v="134.05952380952382"/>
    <m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x v="6"/>
    <x v="20"/>
    <n v="50.398033126293996"/>
    <m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x v="3"/>
    <x v="3"/>
    <n v="88.815837937384899"/>
    <m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x v="2"/>
    <x v="2"/>
    <n v="165"/>
    <m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x v="3"/>
    <x v="3"/>
    <n v="17.5"/>
    <m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x v="4"/>
    <x v="6"/>
    <n v="185.66071428571428"/>
    <m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x v="2"/>
    <x v="8"/>
    <n v="412.6631944444444"/>
    <m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x v="2"/>
    <x v="2"/>
    <n v="90.25"/>
    <m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x v="1"/>
    <x v="1"/>
    <n v="91.984615384615381"/>
    <m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x v="1"/>
    <x v="16"/>
    <n v="527.00632911392404"/>
    <m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x v="3"/>
    <x v="3"/>
    <n v="319.14285714285711"/>
    <m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x v="7"/>
    <x v="14"/>
    <n v="354.18867924528303"/>
    <m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x v="5"/>
    <x v="9"/>
    <n v="32.896103896103895"/>
    <m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x v="1"/>
    <x v="7"/>
    <n v="135.8918918918919"/>
    <m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x v="3"/>
    <x v="3"/>
    <n v="2.0843373493975905"/>
    <m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x v="1"/>
    <x v="7"/>
    <n v="61"/>
    <m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x v="3"/>
    <x v="3"/>
    <n v="30.037735849056602"/>
    <m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x v="3"/>
    <x v="3"/>
    <n v="1179.1666666666665"/>
    <m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x v="1"/>
    <x v="5"/>
    <n v="1126.0833333333335"/>
    <m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x v="3"/>
    <x v="3"/>
    <n v="12.923076923076923"/>
    <m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x v="3"/>
    <x v="3"/>
    <n v="712"/>
    <m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x v="2"/>
    <x v="8"/>
    <n v="30.304347826086957"/>
    <m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x v="2"/>
    <x v="2"/>
    <n v="212.50896057347671"/>
    <m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x v="3"/>
    <x v="3"/>
    <n v="228.85714285714286"/>
    <m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x v="4"/>
    <x v="10"/>
    <n v="34.959979476654695"/>
    <m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x v="2"/>
    <x v="8"/>
    <n v="157.29069767441862"/>
    <m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x v="1"/>
    <x v="5"/>
    <n v="1"/>
    <m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x v="5"/>
    <x v="9"/>
    <n v="232.30555555555554"/>
    <m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x v="3"/>
    <x v="3"/>
    <n v="92.448275862068968"/>
    <m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x v="7"/>
    <x v="14"/>
    <n v="256.70212765957444"/>
    <m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x v="3"/>
    <x v="3"/>
    <n v="168.47017045454547"/>
    <m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x v="3"/>
    <x v="3"/>
    <n v="166.57777777777778"/>
    <m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x v="3"/>
    <x v="3"/>
    <n v="772.07692307692309"/>
    <m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x v="4"/>
    <x v="6"/>
    <n v="406.85714285714283"/>
    <m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x v="1"/>
    <x v="1"/>
    <n v="564.20608108108115"/>
    <m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x v="1"/>
    <x v="5"/>
    <n v="68.426865671641792"/>
    <m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x v="6"/>
    <x v="11"/>
    <n v="34.351966873706004"/>
    <m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x v="1"/>
    <x v="1"/>
    <n v="655.4545454545455"/>
    <m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x v="1"/>
    <x v="17"/>
    <n v="177.25714285714284"/>
    <m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x v="3"/>
    <x v="3"/>
    <n v="113.17857142857144"/>
    <m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x v="1"/>
    <x v="1"/>
    <n v="728.18181818181824"/>
    <m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x v="1"/>
    <x v="7"/>
    <n v="208.33333333333334"/>
    <m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x v="4"/>
    <x v="22"/>
    <n v="31.171232876712331"/>
    <m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x v="5"/>
    <x v="18"/>
    <n v="56.967078189300416"/>
    <m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x v="3"/>
    <x v="3"/>
    <n v="231"/>
    <m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x v="6"/>
    <x v="11"/>
    <n v="86.867834394904463"/>
    <m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x v="3"/>
    <x v="3"/>
    <n v="270.74418604651163"/>
    <m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x v="3"/>
    <x v="3"/>
    <n v="49.446428571428569"/>
    <m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x v="1"/>
    <x v="7"/>
    <n v="113.3596256684492"/>
    <m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x v="3"/>
    <x v="3"/>
    <n v="190.55555555555554"/>
    <m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x v="2"/>
    <x v="2"/>
    <n v="135.5"/>
    <m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x v="1"/>
    <x v="1"/>
    <n v="10.297872340425531"/>
    <m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x v="3"/>
    <x v="3"/>
    <n v="65.544223826714799"/>
    <m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x v="3"/>
    <x v="3"/>
    <n v="49.026652452025587"/>
    <m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x v="4"/>
    <x v="10"/>
    <n v="787.92307692307691"/>
    <m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x v="3"/>
    <x v="3"/>
    <n v="80.306347746090154"/>
    <m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x v="4"/>
    <x v="6"/>
    <n v="106.29411764705883"/>
    <m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x v="3"/>
    <x v="3"/>
    <n v="50.735632183908038"/>
    <m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x v="4"/>
    <x v="10"/>
    <n v="215.31372549019611"/>
    <m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x v="1"/>
    <x v="1"/>
    <n v="141.22972972972974"/>
    <m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x v="2"/>
    <x v="2"/>
    <n v="115.33745781777279"/>
    <m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x v="4"/>
    <x v="10"/>
    <n v="193.11940298507463"/>
    <m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x v="1"/>
    <x v="17"/>
    <n v="729.73333333333335"/>
    <m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x v="1"/>
    <x v="1"/>
    <n v="99.66339869281046"/>
    <m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x v="4"/>
    <x v="10"/>
    <n v="88.166666666666671"/>
    <m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x v="3"/>
    <x v="3"/>
    <n v="37.233333333333334"/>
    <m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x v="3"/>
    <x v="3"/>
    <n v="30.540075309306079"/>
    <m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x v="0"/>
    <x v="0"/>
    <n v="25.714285714285712"/>
    <m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x v="3"/>
    <x v="3"/>
    <n v="34"/>
    <m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x v="5"/>
    <x v="9"/>
    <n v="1185.909090909091"/>
    <m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x v="1"/>
    <x v="1"/>
    <n v="125.39393939393939"/>
    <m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x v="4"/>
    <x v="6"/>
    <n v="14.394366197183098"/>
    <m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x v="6"/>
    <x v="20"/>
    <n v="54.807692307692314"/>
    <m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x v="2"/>
    <x v="2"/>
    <n v="109.63157894736841"/>
    <m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x v="3"/>
    <x v="3"/>
    <n v="188.47058823529412"/>
    <m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x v="3"/>
    <x v="3"/>
    <n v="87.008284023668637"/>
    <m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x v="1"/>
    <x v="1"/>
    <n v="1"/>
    <m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x v="7"/>
    <x v="14"/>
    <n v="202.9130434782609"/>
    <m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x v="7"/>
    <x v="14"/>
    <n v="197.03225806451613"/>
    <m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x v="3"/>
    <x v="3"/>
    <n v="107"/>
    <m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x v="1"/>
    <x v="1"/>
    <n v="268.73076923076923"/>
    <m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x v="4"/>
    <x v="4"/>
    <n v="50.845360824742272"/>
    <m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x v="4"/>
    <x v="6"/>
    <n v="1180.2857142857142"/>
    <m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x v="3"/>
    <x v="3"/>
    <n v="264"/>
    <m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x v="0"/>
    <x v="0"/>
    <n v="30.44230769230769"/>
    <m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x v="4"/>
    <x v="4"/>
    <n v="62.880681818181813"/>
    <m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x v="3"/>
    <x v="3"/>
    <n v="193.125"/>
    <m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x v="6"/>
    <x v="11"/>
    <n v="77.102702702702715"/>
    <m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x v="5"/>
    <x v="9"/>
    <n v="225.52763819095478"/>
    <m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x v="6"/>
    <x v="11"/>
    <n v="239.40625"/>
    <m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x v="1"/>
    <x v="1"/>
    <n v="92.1875"/>
    <m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x v="1"/>
    <x v="1"/>
    <n v="130.23333333333335"/>
    <m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x v="3"/>
    <x v="3"/>
    <n v="615.21739130434787"/>
    <m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x v="5"/>
    <x v="9"/>
    <n v="368.79532163742692"/>
    <m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x v="3"/>
    <x v="3"/>
    <n v="1094.8571428571429"/>
    <m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x v="6"/>
    <x v="11"/>
    <n v="50.662921348314605"/>
    <m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x v="1"/>
    <x v="1"/>
    <n v="800.6"/>
    <m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x v="4"/>
    <x v="4"/>
    <n v="291.28571428571428"/>
    <m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x v="1"/>
    <x v="1"/>
    <n v="349.9666666666667"/>
    <m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x v="1"/>
    <x v="1"/>
    <n v="357.07317073170731"/>
    <m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x v="5"/>
    <x v="9"/>
    <n v="126.48941176470588"/>
    <m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x v="4"/>
    <x v="12"/>
    <n v="387.5"/>
    <m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x v="3"/>
    <x v="3"/>
    <n v="457.03571428571428"/>
    <m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x v="4"/>
    <x v="6"/>
    <n v="266.69565217391306"/>
    <m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x v="3"/>
    <x v="3"/>
    <n v="69"/>
    <m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x v="3"/>
    <x v="3"/>
    <n v="51.34375"/>
    <m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x v="3"/>
    <x v="3"/>
    <n v="1.1710526315789473"/>
    <m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x v="7"/>
    <x v="14"/>
    <n v="108.97734294541709"/>
    <m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x v="5"/>
    <x v="18"/>
    <n v="315.17592592592592"/>
    <m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x v="5"/>
    <x v="18"/>
    <n v="157.69117647058823"/>
    <m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x v="3"/>
    <x v="3"/>
    <n v="153.8082191780822"/>
    <m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x v="2"/>
    <x v="2"/>
    <n v="89.738979118329468"/>
    <m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x v="1"/>
    <x v="7"/>
    <n v="75.135802469135797"/>
    <m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x v="1"/>
    <x v="17"/>
    <n v="852.88135593220341"/>
    <m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x v="3"/>
    <x v="3"/>
    <n v="138.90625"/>
    <m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x v="4"/>
    <x v="4"/>
    <n v="190.18181818181819"/>
    <m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x v="3"/>
    <x v="3"/>
    <n v="100.24333619948409"/>
    <m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x v="2"/>
    <x v="2"/>
    <n v="142.75824175824175"/>
    <m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x v="2"/>
    <x v="8"/>
    <n v="563.13333333333333"/>
    <m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x v="7"/>
    <x v="14"/>
    <n v="30.715909090909086"/>
    <m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x v="4"/>
    <x v="4"/>
    <n v="99.39772727272728"/>
    <m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x v="2"/>
    <x v="2"/>
    <n v="197.54935622317598"/>
    <m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x v="2"/>
    <x v="2"/>
    <n v="508.5"/>
    <m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x v="0"/>
    <x v="0"/>
    <n v="237.74468085106383"/>
    <m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x v="4"/>
    <x v="6"/>
    <n v="338.46875"/>
    <m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x v="1"/>
    <x v="7"/>
    <n v="133.08955223880596"/>
    <m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x v="1"/>
    <x v="1"/>
    <n v="1"/>
    <m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x v="1"/>
    <x v="5"/>
    <n v="207.79999999999998"/>
    <m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x v="6"/>
    <x v="11"/>
    <n v="51.122448979591837"/>
    <m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x v="1"/>
    <x v="7"/>
    <n v="652.05847953216369"/>
    <m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x v="5"/>
    <x v="13"/>
    <n v="113.63099415204678"/>
    <m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x v="3"/>
    <x v="3"/>
    <n v="102.37606837606839"/>
    <m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x v="0"/>
    <x v="0"/>
    <n v="356.58333333333331"/>
    <m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x v="4"/>
    <x v="12"/>
    <n v="139.86792452830187"/>
    <m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x v="0"/>
    <x v="0"/>
    <n v="69.45"/>
    <m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x v="3"/>
    <x v="3"/>
    <n v="35.534246575342465"/>
    <m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x v="2"/>
    <x v="8"/>
    <n v="251.65"/>
    <m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x v="3"/>
    <x v="3"/>
    <n v="105.87500000000001"/>
    <m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x v="3"/>
    <x v="3"/>
    <n v="187.42857142857144"/>
    <m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x v="4"/>
    <x v="19"/>
    <n v="386.78571428571428"/>
    <m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x v="4"/>
    <x v="12"/>
    <n v="347.07142857142856"/>
    <m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x v="3"/>
    <x v="3"/>
    <n v="185.82098765432099"/>
    <m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x v="7"/>
    <x v="14"/>
    <n v="43.241247264770237"/>
    <m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x v="0"/>
    <x v="0"/>
    <n v="162.4375"/>
    <m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x v="3"/>
    <x v="3"/>
    <n v="184.84285714285716"/>
    <m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x v="4"/>
    <x v="6"/>
    <n v="23.703520691785052"/>
    <m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x v="3"/>
    <x v="3"/>
    <n v="89.870129870129873"/>
    <m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x v="3"/>
    <x v="3"/>
    <n v="272.6041958041958"/>
    <m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x v="4"/>
    <x v="22"/>
    <n v="170.04255319148936"/>
    <m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x v="7"/>
    <x v="14"/>
    <n v="188.28503562945369"/>
    <m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x v="7"/>
    <x v="14"/>
    <n v="346.93532338308455"/>
    <m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x v="1"/>
    <x v="1"/>
    <n v="69.177215189873422"/>
    <m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x v="7"/>
    <x v="14"/>
    <n v="25.433734939759034"/>
    <m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x v="0"/>
    <x v="0"/>
    <n v="77.400977995110026"/>
    <m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x v="1"/>
    <x v="16"/>
    <n v="37.481481481481481"/>
    <m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x v="5"/>
    <x v="9"/>
    <n v="543.79999999999995"/>
    <m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x v="1"/>
    <x v="5"/>
    <n v="228.52189349112427"/>
    <m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x v="3"/>
    <x v="3"/>
    <n v="38.948339483394832"/>
    <m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x v="3"/>
    <x v="3"/>
    <n v="370"/>
    <m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x v="4"/>
    <x v="12"/>
    <n v="237.91176470588232"/>
    <m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x v="3"/>
    <x v="3"/>
    <n v="64.036299765807954"/>
    <m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x v="3"/>
    <x v="3"/>
    <n v="118.27777777777777"/>
    <m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x v="1"/>
    <x v="7"/>
    <n v="84.824037184594957"/>
    <m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x v="3"/>
    <x v="3"/>
    <n v="29.346153846153843"/>
    <m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x v="3"/>
    <x v="3"/>
    <n v="209.89655172413794"/>
    <m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x v="1"/>
    <x v="5"/>
    <n v="169.78571428571431"/>
    <m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x v="1"/>
    <x v="7"/>
    <n v="115.95907738095239"/>
    <m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x v="4"/>
    <x v="4"/>
    <n v="258.59999999999997"/>
    <m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x v="5"/>
    <x v="18"/>
    <n v="230.58333333333331"/>
    <m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x v="4"/>
    <x v="4"/>
    <n v="128.21428571428572"/>
    <m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x v="4"/>
    <x v="19"/>
    <n v="188.70588235294116"/>
    <m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x v="3"/>
    <x v="3"/>
    <n v="6.9511889862327907"/>
    <m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x v="0"/>
    <x v="0"/>
    <n v="774.43434343434342"/>
    <m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x v="3"/>
    <x v="3"/>
    <n v="27.693181818181817"/>
    <m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x v="4"/>
    <x v="4"/>
    <n v="52.479620323841424"/>
    <m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x v="1"/>
    <x v="17"/>
    <n v="407.09677419354841"/>
    <m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x v="2"/>
    <x v="2"/>
    <n v="2"/>
    <m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x v="1"/>
    <x v="1"/>
    <n v="156.17857142857144"/>
    <m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x v="2"/>
    <x v="2"/>
    <n v="252.42857142857144"/>
    <m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x v="5"/>
    <x v="9"/>
    <n v="1.729268292682927"/>
    <m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x v="5"/>
    <x v="15"/>
    <n v="12.230769230769232"/>
    <m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s v="theater/plays"/>
    <x v="3"/>
    <x v="3"/>
    <n v="163.98734177215189"/>
    <m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s v="film &amp; video/documentary"/>
    <x v="4"/>
    <x v="4"/>
    <n v="162.98181818181817"/>
    <m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s v="theater/plays"/>
    <x v="3"/>
    <x v="3"/>
    <n v="20.252747252747252"/>
    <m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x v="6"/>
    <x v="11"/>
    <n v="319.24083769633506"/>
    <m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x v="3"/>
    <x v="3"/>
    <n v="478.94444444444446"/>
    <m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s v="theater/plays"/>
    <x v="3"/>
    <x v="3"/>
    <n v="19.556634304207122"/>
    <m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s v="technology/web"/>
    <x v="2"/>
    <x v="2"/>
    <n v="198.94827586206895"/>
    <m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s v="film &amp; video/drama"/>
    <x v="4"/>
    <x v="6"/>
    <n v="795"/>
    <m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s v="film &amp; video/drama"/>
    <x v="4"/>
    <x v="6"/>
    <n v="50.621082621082621"/>
    <m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s v="theater/plays"/>
    <x v="3"/>
    <x v="3"/>
    <n v="57.4375"/>
    <m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x v="4"/>
    <x v="19"/>
    <n v="155.62827640984909"/>
    <m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s v="photography/photography books"/>
    <x v="7"/>
    <x v="14"/>
    <n v="36.297297297297298"/>
    <m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s v="film &amp; video/shorts"/>
    <x v="4"/>
    <x v="12"/>
    <n v="58.25"/>
    <m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x v="5"/>
    <x v="15"/>
    <n v="237.39473684210526"/>
    <m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s v="theater/plays"/>
    <x v="3"/>
    <x v="3"/>
    <n v="58.75"/>
    <m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s v="film &amp; video/animation"/>
    <x v="4"/>
    <x v="10"/>
    <n v="182.56603773584905"/>
    <m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s v="technology/web"/>
    <x v="2"/>
    <x v="2"/>
    <n v="0.75436408977556113"/>
    <m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x v="1"/>
    <x v="21"/>
    <n v="175.95330739299609"/>
    <m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x v="3"/>
    <x v="3"/>
    <n v="237.88235294117646"/>
    <m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s v="theater/plays"/>
    <x v="3"/>
    <x v="3"/>
    <n v="488.05076142131981"/>
    <m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s v="theater/plays"/>
    <x v="3"/>
    <x v="3"/>
    <n v="224.06666666666669"/>
    <m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x v="0"/>
    <x v="0"/>
    <n v="18.126436781609197"/>
    <m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s v="theater/plays"/>
    <x v="3"/>
    <x v="3"/>
    <n v="45.847222222222221"/>
    <m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s v="technology/web"/>
    <x v="2"/>
    <x v="2"/>
    <n v="117.31541218637993"/>
    <m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s v="theater/plays"/>
    <x v="3"/>
    <x v="3"/>
    <n v="217.30909090909088"/>
    <m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s v="theater/plays"/>
    <x v="3"/>
    <x v="3"/>
    <n v="112.28571428571428"/>
    <m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s v="theater/plays"/>
    <x v="3"/>
    <x v="3"/>
    <n v="72.51898734177216"/>
    <m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s v="music/rock"/>
    <x v="1"/>
    <x v="1"/>
    <n v="212.30434782608697"/>
    <m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s v="theater/plays"/>
    <x v="3"/>
    <x v="3"/>
    <n v="239.74657534246577"/>
    <m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s v="theater/plays"/>
    <x v="3"/>
    <x v="3"/>
    <n v="181.93548387096774"/>
    <m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s v="theater/plays"/>
    <x v="3"/>
    <x v="3"/>
    <n v="164.13114754098362"/>
    <m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s v="theater/plays"/>
    <x v="3"/>
    <x v="3"/>
    <n v="1.6375968992248062"/>
    <m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s v="film &amp; video/documentary"/>
    <x v="4"/>
    <x v="4"/>
    <n v="49.64385964912281"/>
    <m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s v="publishing/fiction"/>
    <x v="5"/>
    <x v="13"/>
    <n v="109.70652173913042"/>
    <m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s v="games/video games"/>
    <x v="6"/>
    <x v="11"/>
    <n v="49.217948717948715"/>
    <m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s v="technology/web"/>
    <x v="2"/>
    <x v="2"/>
    <n v="62.232323232323225"/>
    <m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s v="theater/plays"/>
    <x v="3"/>
    <x v="3"/>
    <n v="13.05813953488372"/>
    <m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s v="theater/plays"/>
    <x v="3"/>
    <x v="3"/>
    <n v="64.635416666666671"/>
    <m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x v="0"/>
    <x v="0"/>
    <n v="159.58666666666667"/>
    <m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x v="7"/>
    <x v="14"/>
    <n v="81.42"/>
    <m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s v="photography/photography books"/>
    <x v="7"/>
    <x v="14"/>
    <n v="32.444767441860463"/>
    <m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s v="theater/plays"/>
    <x v="3"/>
    <x v="3"/>
    <n v="9.9141184124918666"/>
    <m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s v="theater/plays"/>
    <x v="3"/>
    <x v="3"/>
    <n v="26.694444444444443"/>
    <m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s v="film &amp; video/documentary"/>
    <x v="4"/>
    <x v="4"/>
    <n v="62.957446808510639"/>
    <m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s v="technology/web"/>
    <x v="2"/>
    <x v="2"/>
    <n v="161.35593220338984"/>
    <m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s v="theater/plays"/>
    <x v="3"/>
    <x v="3"/>
    <n v="5"/>
    <m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s v="music/rock"/>
    <x v="1"/>
    <x v="1"/>
    <n v="1096.9379310344827"/>
    <m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s v="film &amp; video/documentary"/>
    <x v="4"/>
    <x v="4"/>
    <n v="70.094158075601371"/>
    <m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s v="film &amp; video/science fiction"/>
    <x v="4"/>
    <x v="22"/>
    <n v="60"/>
    <m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x v="2"/>
    <x v="2"/>
    <n v="367.0985915492958"/>
    <m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s v="theater/plays"/>
    <x v="3"/>
    <x v="3"/>
    <n v="1109"/>
    <m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s v="film &amp; video/science fiction"/>
    <x v="4"/>
    <x v="22"/>
    <n v="19.028784648187631"/>
    <m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s v="theater/plays"/>
    <x v="3"/>
    <x v="3"/>
    <n v="126.87755102040816"/>
    <m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x v="4"/>
    <x v="10"/>
    <n v="734.63636363636363"/>
    <m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x v="5"/>
    <x v="18"/>
    <n v="4.5731034482758623"/>
    <m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s v="technology/web"/>
    <x v="2"/>
    <x v="2"/>
    <n v="85.054545454545448"/>
    <m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s v="publishing/translations"/>
    <x v="5"/>
    <x v="18"/>
    <n v="119.29824561403508"/>
    <m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s v="food/food trucks"/>
    <x v="0"/>
    <x v="0"/>
    <n v="296.02777777777777"/>
    <m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s v="photography/photography books"/>
    <x v="7"/>
    <x v="14"/>
    <n v="84.694915254237287"/>
    <m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s v="theater/plays"/>
    <x v="3"/>
    <x v="3"/>
    <n v="355.7837837837838"/>
    <m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x v="1"/>
    <x v="1"/>
    <n v="386.40909090909093"/>
    <m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s v="theater/plays"/>
    <x v="3"/>
    <x v="3"/>
    <n v="792.23529411764707"/>
    <m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x v="1"/>
    <x v="21"/>
    <n v="137.03393665158373"/>
    <m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x v="0"/>
    <x v="0"/>
    <n v="338.20833333333337"/>
    <m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s v="theater/plays"/>
    <x v="3"/>
    <x v="3"/>
    <n v="108.22784810126582"/>
    <m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s v="theater/plays"/>
    <x v="3"/>
    <x v="3"/>
    <n v="60.757639620653315"/>
    <m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s v="film &amp; video/television"/>
    <x v="4"/>
    <x v="19"/>
    <n v="27.725490196078432"/>
    <m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s v="technology/web"/>
    <x v="2"/>
    <x v="2"/>
    <n v="228.3934426229508"/>
    <m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s v="theater/plays"/>
    <x v="3"/>
    <x v="3"/>
    <n v="21.615194054500414"/>
    <m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x v="1"/>
    <x v="7"/>
    <n v="373.875"/>
    <m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s v="theater/plays"/>
    <x v="3"/>
    <x v="3"/>
    <n v="154.92592592592592"/>
    <m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s v="theater/plays"/>
    <x v="3"/>
    <x v="3"/>
    <n v="322.14999999999998"/>
    <m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s v="food/food trucks"/>
    <x v="0"/>
    <x v="0"/>
    <n v="73.957142857142856"/>
    <m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s v="games/video games"/>
    <x v="6"/>
    <x v="11"/>
    <n v="864.1"/>
    <m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x v="3"/>
    <x v="3"/>
    <n v="143.26245847176079"/>
    <m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s v="publishing/nonfiction"/>
    <x v="5"/>
    <x v="9"/>
    <n v="40.281762295081968"/>
    <m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s v="technology/web"/>
    <x v="2"/>
    <x v="2"/>
    <n v="178.22388059701493"/>
    <m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s v="film &amp; video/documentary"/>
    <x v="4"/>
    <x v="4"/>
    <n v="84.930555555555557"/>
    <m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s v="film &amp; video/documentary"/>
    <x v="4"/>
    <x v="4"/>
    <n v="145.93648334624322"/>
    <m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x v="3"/>
    <x v="3"/>
    <n v="152.46153846153848"/>
    <m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x v="1"/>
    <x v="1"/>
    <n v="67.129542790152414"/>
    <m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x v="1"/>
    <x v="1"/>
    <n v="40.307692307692307"/>
    <m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s v="film &amp; video/documentary"/>
    <x v="4"/>
    <x v="4"/>
    <n v="216.79032258064518"/>
    <m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s v="publishing/radio &amp; podcasts"/>
    <x v="5"/>
    <x v="15"/>
    <n v="52.117021276595743"/>
    <m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s v="publishing/translations"/>
    <x v="5"/>
    <x v="18"/>
    <n v="499.58333333333337"/>
    <m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x v="4"/>
    <x v="6"/>
    <n v="87.679487179487182"/>
    <m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s v="music/rock"/>
    <x v="1"/>
    <x v="1"/>
    <n v="113.17346938775511"/>
    <m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s v="film &amp; video/drama"/>
    <x v="4"/>
    <x v="6"/>
    <n v="426.54838709677421"/>
    <m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s v="photography/photography books"/>
    <x v="7"/>
    <x v="14"/>
    <n v="77.632653061224488"/>
    <m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s v="publishing/translations"/>
    <x v="5"/>
    <x v="18"/>
    <n v="52.496810772501767"/>
    <m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s v="food/food trucks"/>
    <x v="0"/>
    <x v="0"/>
    <n v="157.46762589928059"/>
    <m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s v="theater/plays"/>
    <x v="3"/>
    <x v="3"/>
    <n v="72.939393939393938"/>
    <m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s v="theater/plays"/>
    <x v="3"/>
    <x v="3"/>
    <n v="60.565789473684205"/>
    <m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s v="music/indie rock"/>
    <x v="1"/>
    <x v="7"/>
    <n v="56.791291291291287"/>
    <m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s v="food/food trucks"/>
    <x v="0"/>
    <x v="0"/>
    <n v="56.542754275427541"/>
    <m/>
  </r>
  <r>
    <m/>
    <m/>
    <m/>
    <m/>
    <m/>
    <x v="4"/>
    <m/>
    <x v="7"/>
    <m/>
    <m/>
    <m/>
    <x v="879"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FBDCB-BBC8-A748-9DD7-2D462C84FB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0EE2C-3F81-2744-8579-6A4DB7C3760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70833-98BE-7C41-945D-1FB89D5E3D4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B800-36F0-9445-BD59-B5EF7745225B}">
  <sheetPr codeName="Sheet1"/>
  <dimension ref="A2:F15"/>
  <sheetViews>
    <sheetView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7" t="s">
        <v>6</v>
      </c>
      <c r="B2" t="s">
        <v>2069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2057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8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8" t="s">
        <v>2054</v>
      </c>
      <c r="E9">
        <v>4</v>
      </c>
      <c r="F9">
        <v>4</v>
      </c>
    </row>
    <row r="10" spans="1:6" x14ac:dyDescent="0.2">
      <c r="A10" s="8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8" t="s">
        <v>2049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8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8" t="s">
        <v>2038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8" t="s">
        <v>2040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8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AB0-D73B-F041-B2C9-E1F15F8EA5CE}">
  <sheetPr codeName="Sheet2"/>
  <dimension ref="A1:F30"/>
  <sheetViews>
    <sheetView workbookViewId="0">
      <selection activeCell="E32" sqref="E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  <col min="12" max="12" width="20.5" bestFit="1" customWidth="1"/>
    <col min="13" max="13" width="24.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2069</v>
      </c>
    </row>
    <row r="4" spans="1:6" x14ac:dyDescent="0.2">
      <c r="A4" s="7" t="s">
        <v>2066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2055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2058</v>
      </c>
      <c r="C10">
        <v>8</v>
      </c>
      <c r="E10">
        <v>10</v>
      </c>
      <c r="F10">
        <v>18</v>
      </c>
    </row>
    <row r="11" spans="1:6" x14ac:dyDescent="0.2">
      <c r="A11" s="8" t="s">
        <v>2037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2059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2050</v>
      </c>
      <c r="C15">
        <v>3</v>
      </c>
      <c r="E15">
        <v>4</v>
      </c>
      <c r="F15">
        <v>7</v>
      </c>
    </row>
    <row r="16" spans="1:6" x14ac:dyDescent="0.2">
      <c r="A16" s="8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2062</v>
      </c>
      <c r="C20">
        <v>4</v>
      </c>
      <c r="E20">
        <v>4</v>
      </c>
      <c r="F20">
        <v>8</v>
      </c>
    </row>
    <row r="21" spans="1:6" x14ac:dyDescent="0.2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2065</v>
      </c>
      <c r="C22">
        <v>9</v>
      </c>
      <c r="E22">
        <v>5</v>
      </c>
      <c r="F22">
        <v>14</v>
      </c>
    </row>
    <row r="23" spans="1:6" x14ac:dyDescent="0.2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2052</v>
      </c>
      <c r="C25">
        <v>7</v>
      </c>
      <c r="E25">
        <v>14</v>
      </c>
      <c r="F25">
        <v>21</v>
      </c>
    </row>
    <row r="26" spans="1:6" x14ac:dyDescent="0.2">
      <c r="A26" s="8" t="s">
        <v>2060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2064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DB06-9137-7A46-9A20-15385C94CB70}">
  <sheetPr codeName="Sheet3"/>
  <dimension ref="A1:F18"/>
  <sheetViews>
    <sheetView workbookViewId="0">
      <selection activeCell="E25" sqref="E2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29.33203125" bestFit="1" customWidth="1"/>
    <col min="10" max="10" width="20.5" bestFit="1" customWidth="1"/>
    <col min="11" max="11" width="34.1640625" bestFit="1" customWidth="1"/>
    <col min="12" max="12" width="20.5" bestFit="1" customWidth="1"/>
    <col min="13" max="13" width="26.83203125" bestFit="1" customWidth="1"/>
  </cols>
  <sheetData>
    <row r="1" spans="1:6" x14ac:dyDescent="0.2">
      <c r="A1" s="7" t="s">
        <v>2031</v>
      </c>
      <c r="B1" t="s">
        <v>2073</v>
      </c>
    </row>
    <row r="2" spans="1:6" x14ac:dyDescent="0.2">
      <c r="A2" s="7" t="s">
        <v>2086</v>
      </c>
      <c r="B2" t="s">
        <v>2069</v>
      </c>
    </row>
    <row r="4" spans="1:6" x14ac:dyDescent="0.2">
      <c r="A4" s="7" t="s">
        <v>2066</v>
      </c>
    </row>
    <row r="5" spans="1:6" x14ac:dyDescent="0.2"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abSelected="1" topLeftCell="B1" workbookViewId="0">
      <selection activeCell="H7" sqref="H7"/>
    </sheetView>
  </sheetViews>
  <sheetFormatPr baseColWidth="10" defaultRowHeight="16" x14ac:dyDescent="0.2"/>
  <cols>
    <col min="1" max="1" width="14.1640625" customWidth="1"/>
    <col min="2" max="2" width="30.6640625" bestFit="1" customWidth="1"/>
    <col min="3" max="3" width="33.5" style="3" customWidth="1"/>
    <col min="5" max="5" width="20.83203125" customWidth="1"/>
    <col min="6" max="6" width="15" customWidth="1"/>
    <col min="7" max="7" width="23" customWidth="1"/>
    <col min="8" max="8" width="21.5" customWidth="1"/>
    <col min="10" max="10" width="9.83203125" customWidth="1"/>
    <col min="11" max="11" width="18.5" customWidth="1"/>
    <col min="12" max="12" width="16.5" customWidth="1"/>
    <col min="13" max="13" width="23.83203125" customWidth="1"/>
    <col min="14" max="14" width="21.83203125" customWidth="1"/>
    <col min="15" max="15" width="16.5" customWidth="1"/>
    <col min="17" max="17" width="23.6640625" customWidth="1"/>
    <col min="18" max="18" width="18.83203125" customWidth="1"/>
    <col min="19" max="19" width="15.5" customWidth="1"/>
    <col min="20" max="20" width="15.83203125" style="4" customWidth="1"/>
    <col min="21" max="21" width="24.1640625" customWidth="1"/>
    <col min="22" max="22" width="16.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2032</v>
      </c>
      <c r="T1" s="5" t="s">
        <v>2029</v>
      </c>
      <c r="U1" s="6" t="s">
        <v>2030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12">
        <f>IF(G2=0,0,(E2/G2))</f>
        <v>0</v>
      </c>
      <c r="I2" t="s">
        <v>15</v>
      </c>
      <c r="J2" t="s">
        <v>16</v>
      </c>
      <c r="K2">
        <v>1448690400</v>
      </c>
      <c r="L2">
        <v>1450159200</v>
      </c>
      <c r="M2" s="9">
        <f t="shared" ref="M2:M65" si="0">(((K2/60)/60)/24)+DATE(1970,1,1)</f>
        <v>42336.25</v>
      </c>
      <c r="N2" s="9">
        <f t="shared" ref="N2:N65" si="1">(((L2/60)/60)/24)+DATE(1970,1,1)</f>
        <v>42353.25</v>
      </c>
      <c r="O2" t="b">
        <v>0</v>
      </c>
      <c r="P2" t="b">
        <v>0</v>
      </c>
      <c r="Q2" t="s">
        <v>17</v>
      </c>
      <c r="R2" t="s">
        <v>2033</v>
      </c>
      <c r="S2" t="s">
        <v>2056</v>
      </c>
      <c r="T2" s="4">
        <f t="shared" ref="T2:T65" si="2">E2/D2*100</f>
        <v>0</v>
      </c>
      <c r="U2" s="4"/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12">
        <f t="shared" ref="H3:H66" si="3">IF(G3=0,0,(E3/G3))</f>
        <v>92.151898734177209</v>
      </c>
      <c r="I3" t="s">
        <v>21</v>
      </c>
      <c r="J3" t="s">
        <v>22</v>
      </c>
      <c r="K3">
        <v>1408424400</v>
      </c>
      <c r="L3">
        <v>1408597200</v>
      </c>
      <c r="M3" s="9">
        <f t="shared" si="0"/>
        <v>41870.208333333336</v>
      </c>
      <c r="N3" s="9">
        <f t="shared" si="1"/>
        <v>41872.208333333336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  <c r="T3" s="4">
        <f t="shared" si="2"/>
        <v>1040</v>
      </c>
      <c r="U3" s="4"/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12">
        <f t="shared" si="3"/>
        <v>100.01614035087719</v>
      </c>
      <c r="I4" t="s">
        <v>26</v>
      </c>
      <c r="J4" t="s">
        <v>27</v>
      </c>
      <c r="K4">
        <v>1384668000</v>
      </c>
      <c r="L4">
        <v>1384840800</v>
      </c>
      <c r="M4" s="9">
        <f t="shared" si="0"/>
        <v>41595.25</v>
      </c>
      <c r="N4" s="9">
        <f t="shared" si="1"/>
        <v>41597.25</v>
      </c>
      <c r="O4" t="b">
        <v>0</v>
      </c>
      <c r="P4" t="b">
        <v>0</v>
      </c>
      <c r="Q4" t="s">
        <v>28</v>
      </c>
      <c r="R4" t="s">
        <v>2038</v>
      </c>
      <c r="S4" t="s">
        <v>2039</v>
      </c>
      <c r="T4" s="4">
        <f t="shared" si="2"/>
        <v>131.4787822878229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12">
        <f t="shared" si="3"/>
        <v>103.20833333333333</v>
      </c>
      <c r="I5" t="s">
        <v>21</v>
      </c>
      <c r="J5" t="s">
        <v>22</v>
      </c>
      <c r="K5">
        <v>1565499600</v>
      </c>
      <c r="L5">
        <v>1568955600</v>
      </c>
      <c r="M5" s="9">
        <f t="shared" si="0"/>
        <v>43688.208333333328</v>
      </c>
      <c r="N5" s="9">
        <f t="shared" si="1"/>
        <v>43728.208333333328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  <c r="T5" s="4">
        <f t="shared" si="2"/>
        <v>58.976190476190467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12">
        <f t="shared" si="3"/>
        <v>99.339622641509436</v>
      </c>
      <c r="I6" t="s">
        <v>21</v>
      </c>
      <c r="J6" t="s">
        <v>22</v>
      </c>
      <c r="K6">
        <v>1547964000</v>
      </c>
      <c r="L6">
        <v>1548309600</v>
      </c>
      <c r="M6" s="9">
        <f t="shared" si="0"/>
        <v>43485.25</v>
      </c>
      <c r="N6" s="9">
        <f t="shared" si="1"/>
        <v>43489.25</v>
      </c>
      <c r="O6" t="b">
        <v>0</v>
      </c>
      <c r="P6" t="b">
        <v>0</v>
      </c>
      <c r="Q6" t="s">
        <v>33</v>
      </c>
      <c r="R6" t="s">
        <v>2040</v>
      </c>
      <c r="S6" t="s">
        <v>2041</v>
      </c>
      <c r="T6" s="4">
        <f t="shared" si="2"/>
        <v>69.276315789473685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12">
        <f t="shared" si="3"/>
        <v>75.833333333333329</v>
      </c>
      <c r="I7" t="s">
        <v>36</v>
      </c>
      <c r="J7" t="s">
        <v>37</v>
      </c>
      <c r="K7">
        <v>1346130000</v>
      </c>
      <c r="L7">
        <v>1347080400</v>
      </c>
      <c r="M7" s="9">
        <f t="shared" si="0"/>
        <v>41149.208333333336</v>
      </c>
      <c r="N7" s="9">
        <f t="shared" si="1"/>
        <v>41160.208333333336</v>
      </c>
      <c r="O7" t="b">
        <v>0</v>
      </c>
      <c r="P7" t="b">
        <v>0</v>
      </c>
      <c r="Q7" t="s">
        <v>33</v>
      </c>
      <c r="R7" t="s">
        <v>2040</v>
      </c>
      <c r="S7" t="s">
        <v>2041</v>
      </c>
      <c r="T7" s="4">
        <f t="shared" si="2"/>
        <v>173.61842105263159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12">
        <f t="shared" si="3"/>
        <v>60.555555555555557</v>
      </c>
      <c r="I8" t="s">
        <v>40</v>
      </c>
      <c r="J8" t="s">
        <v>41</v>
      </c>
      <c r="K8">
        <v>1505278800</v>
      </c>
      <c r="L8">
        <v>1505365200</v>
      </c>
      <c r="M8" s="9">
        <f t="shared" si="0"/>
        <v>42991.208333333328</v>
      </c>
      <c r="N8" s="9">
        <f t="shared" si="1"/>
        <v>42992.208333333328</v>
      </c>
      <c r="O8" t="b">
        <v>0</v>
      </c>
      <c r="P8" t="b">
        <v>0</v>
      </c>
      <c r="Q8" t="s">
        <v>42</v>
      </c>
      <c r="R8" t="s">
        <v>2057</v>
      </c>
      <c r="S8" t="s">
        <v>2042</v>
      </c>
      <c r="T8" s="4">
        <f t="shared" si="2"/>
        <v>20.961538461538463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12">
        <f t="shared" si="3"/>
        <v>64.93832599118943</v>
      </c>
      <c r="I9" t="s">
        <v>36</v>
      </c>
      <c r="J9" t="s">
        <v>37</v>
      </c>
      <c r="K9">
        <v>1439442000</v>
      </c>
      <c r="L9">
        <v>1439614800</v>
      </c>
      <c r="M9" s="9">
        <f t="shared" si="0"/>
        <v>42229.208333333328</v>
      </c>
      <c r="N9" s="9">
        <f t="shared" si="1"/>
        <v>42231.208333333328</v>
      </c>
      <c r="O9" t="b">
        <v>0</v>
      </c>
      <c r="P9" t="b">
        <v>0</v>
      </c>
      <c r="Q9" t="s">
        <v>33</v>
      </c>
      <c r="R9" t="s">
        <v>2040</v>
      </c>
      <c r="S9" t="s">
        <v>2041</v>
      </c>
      <c r="T9" s="4">
        <f t="shared" si="2"/>
        <v>327.57777777777778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12">
        <f t="shared" si="3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s="9">
        <f t="shared" si="0"/>
        <v>40399.208333333336</v>
      </c>
      <c r="N10" s="9">
        <f t="shared" si="1"/>
        <v>40401.208333333336</v>
      </c>
      <c r="O10" t="b">
        <v>0</v>
      </c>
      <c r="P10" t="b">
        <v>0</v>
      </c>
      <c r="Q10" t="s">
        <v>33</v>
      </c>
      <c r="R10" t="s">
        <v>2040</v>
      </c>
      <c r="S10" t="s">
        <v>2041</v>
      </c>
      <c r="T10" s="4">
        <f t="shared" si="2"/>
        <v>19.932788374205266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12">
        <f t="shared" si="3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s="9">
        <f t="shared" si="0"/>
        <v>41536.208333333336</v>
      </c>
      <c r="N11" s="9">
        <f t="shared" si="1"/>
        <v>41585.25</v>
      </c>
      <c r="O11" t="b">
        <v>0</v>
      </c>
      <c r="P11" t="b">
        <v>0</v>
      </c>
      <c r="Q11" t="s">
        <v>50</v>
      </c>
      <c r="R11" t="s">
        <v>2034</v>
      </c>
      <c r="S11" t="s">
        <v>2058</v>
      </c>
      <c r="T11" s="4">
        <f t="shared" si="2"/>
        <v>51.741935483870968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12">
        <f t="shared" si="3"/>
        <v>62.9</v>
      </c>
      <c r="I12" t="s">
        <v>21</v>
      </c>
      <c r="J12" t="s">
        <v>22</v>
      </c>
      <c r="K12">
        <v>1281762000</v>
      </c>
      <c r="L12">
        <v>1285909200</v>
      </c>
      <c r="M12" s="9">
        <f t="shared" si="0"/>
        <v>40404.208333333336</v>
      </c>
      <c r="N12" s="9">
        <f t="shared" si="1"/>
        <v>40452.208333333336</v>
      </c>
      <c r="O12" t="b">
        <v>0</v>
      </c>
      <c r="P12" t="b">
        <v>0</v>
      </c>
      <c r="Q12" t="s">
        <v>53</v>
      </c>
      <c r="R12" t="s">
        <v>2057</v>
      </c>
      <c r="S12" t="s">
        <v>2043</v>
      </c>
      <c r="T12" s="4">
        <f t="shared" si="2"/>
        <v>266.11538461538464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12">
        <f t="shared" si="3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s="9">
        <f t="shared" si="0"/>
        <v>40442.208333333336</v>
      </c>
      <c r="N13" s="9">
        <f t="shared" si="1"/>
        <v>40448.208333333336</v>
      </c>
      <c r="O13" t="b">
        <v>0</v>
      </c>
      <c r="P13" t="b">
        <v>1</v>
      </c>
      <c r="Q13" t="s">
        <v>33</v>
      </c>
      <c r="R13" t="s">
        <v>2040</v>
      </c>
      <c r="S13" t="s">
        <v>2041</v>
      </c>
      <c r="T13" s="4">
        <f t="shared" si="2"/>
        <v>48.095238095238095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12">
        <f t="shared" si="3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s="9">
        <f t="shared" si="0"/>
        <v>43760.208333333328</v>
      </c>
      <c r="N14" s="9">
        <f t="shared" si="1"/>
        <v>43768.208333333328</v>
      </c>
      <c r="O14" t="b">
        <v>0</v>
      </c>
      <c r="P14" t="b">
        <v>0</v>
      </c>
      <c r="Q14" t="s">
        <v>53</v>
      </c>
      <c r="R14" t="s">
        <v>2057</v>
      </c>
      <c r="S14" t="s">
        <v>2043</v>
      </c>
      <c r="T14" s="4">
        <f t="shared" si="2"/>
        <v>89.349206349206341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12">
        <f t="shared" si="3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s="9">
        <f t="shared" si="0"/>
        <v>42532.208333333328</v>
      </c>
      <c r="N15" s="9">
        <f t="shared" si="1"/>
        <v>42544.208333333328</v>
      </c>
      <c r="O15" t="b">
        <v>0</v>
      </c>
      <c r="P15" t="b">
        <v>0</v>
      </c>
      <c r="Q15" t="s">
        <v>60</v>
      </c>
      <c r="R15" t="s">
        <v>2034</v>
      </c>
      <c r="S15" t="s">
        <v>2059</v>
      </c>
      <c r="T15" s="4">
        <f t="shared" si="2"/>
        <v>245.11904761904765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12">
        <f t="shared" si="3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s="9">
        <f t="shared" si="0"/>
        <v>40974.25</v>
      </c>
      <c r="N16" s="9">
        <f t="shared" si="1"/>
        <v>41001.208333333336</v>
      </c>
      <c r="O16" t="b">
        <v>0</v>
      </c>
      <c r="P16" t="b">
        <v>0</v>
      </c>
      <c r="Q16" t="s">
        <v>60</v>
      </c>
      <c r="R16" t="s">
        <v>2034</v>
      </c>
      <c r="S16" t="s">
        <v>2059</v>
      </c>
      <c r="T16" s="4">
        <f t="shared" si="2"/>
        <v>66.769503546099301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12">
        <f t="shared" si="3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s="9">
        <f t="shared" si="0"/>
        <v>43809.25</v>
      </c>
      <c r="N17" s="9">
        <f t="shared" si="1"/>
        <v>43813.25</v>
      </c>
      <c r="O17" t="b">
        <v>0</v>
      </c>
      <c r="P17" t="b">
        <v>0</v>
      </c>
      <c r="Q17" t="s">
        <v>65</v>
      </c>
      <c r="R17" t="s">
        <v>2038</v>
      </c>
      <c r="S17" t="s">
        <v>2044</v>
      </c>
      <c r="T17" s="4">
        <f t="shared" si="2"/>
        <v>47.307881773399011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12">
        <f t="shared" si="3"/>
        <v>110.41</v>
      </c>
      <c r="I18" t="s">
        <v>21</v>
      </c>
      <c r="J18" t="s">
        <v>22</v>
      </c>
      <c r="K18">
        <v>1390370400</v>
      </c>
      <c r="L18">
        <v>1392271200</v>
      </c>
      <c r="M18" s="9">
        <f t="shared" si="0"/>
        <v>41661.25</v>
      </c>
      <c r="N18" s="9">
        <f t="shared" si="1"/>
        <v>41683.25</v>
      </c>
      <c r="O18" t="b">
        <v>0</v>
      </c>
      <c r="P18" t="b">
        <v>0</v>
      </c>
      <c r="Q18" t="s">
        <v>68</v>
      </c>
      <c r="R18" t="s">
        <v>2045</v>
      </c>
      <c r="S18" t="s">
        <v>2046</v>
      </c>
      <c r="T18" s="4">
        <f t="shared" si="2"/>
        <v>649.47058823529414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12">
        <f t="shared" si="3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s="9">
        <f t="shared" si="0"/>
        <v>40555.25</v>
      </c>
      <c r="N19" s="9">
        <f t="shared" si="1"/>
        <v>40556.25</v>
      </c>
      <c r="O19" t="b">
        <v>0</v>
      </c>
      <c r="P19" t="b">
        <v>0</v>
      </c>
      <c r="Q19" t="s">
        <v>71</v>
      </c>
      <c r="R19" t="s">
        <v>2057</v>
      </c>
      <c r="S19" t="s">
        <v>2047</v>
      </c>
      <c r="T19" s="4">
        <f t="shared" si="2"/>
        <v>159.39125295508273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12">
        <f t="shared" si="3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s="9">
        <f t="shared" si="0"/>
        <v>43351.208333333328</v>
      </c>
      <c r="N20" s="9">
        <f t="shared" si="1"/>
        <v>43359.208333333328</v>
      </c>
      <c r="O20" t="b">
        <v>0</v>
      </c>
      <c r="P20" t="b">
        <v>0</v>
      </c>
      <c r="Q20" t="s">
        <v>33</v>
      </c>
      <c r="R20" t="s">
        <v>2040</v>
      </c>
      <c r="S20" t="s">
        <v>2041</v>
      </c>
      <c r="T20" s="4">
        <f t="shared" si="2"/>
        <v>66.912087912087912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12">
        <f t="shared" si="3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s="9">
        <f t="shared" si="0"/>
        <v>43528.25</v>
      </c>
      <c r="N21" s="9">
        <f t="shared" si="1"/>
        <v>43549.208333333328</v>
      </c>
      <c r="O21" t="b">
        <v>0</v>
      </c>
      <c r="P21" t="b">
        <v>1</v>
      </c>
      <c r="Q21" t="s">
        <v>33</v>
      </c>
      <c r="R21" t="s">
        <v>2040</v>
      </c>
      <c r="S21" t="s">
        <v>2041</v>
      </c>
      <c r="T21" s="4">
        <f t="shared" si="2"/>
        <v>48.529600000000002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12">
        <f t="shared" si="3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s="9">
        <f t="shared" si="0"/>
        <v>41848.208333333336</v>
      </c>
      <c r="N22" s="9">
        <f t="shared" si="1"/>
        <v>41848.208333333336</v>
      </c>
      <c r="O22" t="b">
        <v>0</v>
      </c>
      <c r="P22" t="b">
        <v>0</v>
      </c>
      <c r="Q22" t="s">
        <v>53</v>
      </c>
      <c r="R22" t="s">
        <v>2057</v>
      </c>
      <c r="S22" t="s">
        <v>2043</v>
      </c>
      <c r="T22" s="4">
        <f t="shared" si="2"/>
        <v>112.24279210925646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12">
        <f t="shared" si="3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s="9">
        <f t="shared" si="0"/>
        <v>40770.208333333336</v>
      </c>
      <c r="N23" s="9">
        <f t="shared" si="1"/>
        <v>40804.208333333336</v>
      </c>
      <c r="O23" t="b">
        <v>0</v>
      </c>
      <c r="P23" t="b">
        <v>0</v>
      </c>
      <c r="Q23" t="s">
        <v>33</v>
      </c>
      <c r="R23" t="s">
        <v>2040</v>
      </c>
      <c r="S23" t="s">
        <v>2041</v>
      </c>
      <c r="T23" s="4">
        <f t="shared" si="2"/>
        <v>40.992553191489364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12">
        <f t="shared" si="3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s="9">
        <f t="shared" si="0"/>
        <v>43193.208333333328</v>
      </c>
      <c r="N24" s="9">
        <f t="shared" si="1"/>
        <v>43208.208333333328</v>
      </c>
      <c r="O24" t="b">
        <v>0</v>
      </c>
      <c r="P24" t="b">
        <v>0</v>
      </c>
      <c r="Q24" t="s">
        <v>33</v>
      </c>
      <c r="R24" t="s">
        <v>2040</v>
      </c>
      <c r="S24" t="s">
        <v>2041</v>
      </c>
      <c r="T24" s="4">
        <f t="shared" si="2"/>
        <v>128.07106598984771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12">
        <f t="shared" si="3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s="9">
        <f t="shared" si="0"/>
        <v>43510.25</v>
      </c>
      <c r="N25" s="9">
        <f t="shared" si="1"/>
        <v>43563.208333333328</v>
      </c>
      <c r="O25" t="b">
        <v>0</v>
      </c>
      <c r="P25" t="b">
        <v>0</v>
      </c>
      <c r="Q25" t="s">
        <v>42</v>
      </c>
      <c r="R25" t="s">
        <v>2057</v>
      </c>
      <c r="S25" t="s">
        <v>2042</v>
      </c>
      <c r="T25" s="4">
        <f t="shared" si="2"/>
        <v>332.04444444444448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12">
        <f t="shared" si="3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s="9">
        <f t="shared" si="0"/>
        <v>41811.208333333336</v>
      </c>
      <c r="N26" s="9">
        <f t="shared" si="1"/>
        <v>41813.208333333336</v>
      </c>
      <c r="O26" t="b">
        <v>0</v>
      </c>
      <c r="P26" t="b">
        <v>0</v>
      </c>
      <c r="Q26" t="s">
        <v>65</v>
      </c>
      <c r="R26" t="s">
        <v>2038</v>
      </c>
      <c r="S26" t="s">
        <v>2044</v>
      </c>
      <c r="T26" s="4">
        <f t="shared" si="2"/>
        <v>112.83225108225108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12">
        <f t="shared" si="3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s="9">
        <f t="shared" si="0"/>
        <v>40681.208333333336</v>
      </c>
      <c r="N27" s="9">
        <f t="shared" si="1"/>
        <v>40701.208333333336</v>
      </c>
      <c r="O27" t="b">
        <v>0</v>
      </c>
      <c r="P27" t="b">
        <v>1</v>
      </c>
      <c r="Q27" t="s">
        <v>89</v>
      </c>
      <c r="R27" t="s">
        <v>2036</v>
      </c>
      <c r="S27" t="s">
        <v>2060</v>
      </c>
      <c r="T27" s="4">
        <f t="shared" si="2"/>
        <v>216.43636363636364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12">
        <f t="shared" si="3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s="9">
        <f t="shared" si="0"/>
        <v>43312.208333333328</v>
      </c>
      <c r="N28" s="9">
        <f t="shared" si="1"/>
        <v>43339.208333333328</v>
      </c>
      <c r="O28" t="b">
        <v>0</v>
      </c>
      <c r="P28" t="b">
        <v>0</v>
      </c>
      <c r="Q28" t="s">
        <v>33</v>
      </c>
      <c r="R28" t="s">
        <v>2040</v>
      </c>
      <c r="S28" t="s">
        <v>2041</v>
      </c>
      <c r="T28" s="4">
        <f t="shared" si="2"/>
        <v>48.199069767441863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12">
        <f t="shared" si="3"/>
        <v>106.6</v>
      </c>
      <c r="I29" t="s">
        <v>21</v>
      </c>
      <c r="J29" t="s">
        <v>22</v>
      </c>
      <c r="K29">
        <v>1443848400</v>
      </c>
      <c r="L29">
        <v>1444539600</v>
      </c>
      <c r="M29" s="9">
        <f t="shared" si="0"/>
        <v>42280.208333333328</v>
      </c>
      <c r="N29" s="9">
        <f t="shared" si="1"/>
        <v>42288.208333333328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  <c r="T29" s="4">
        <f t="shared" si="2"/>
        <v>79.95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12">
        <f t="shared" si="3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s="9">
        <f t="shared" si="0"/>
        <v>40218.25</v>
      </c>
      <c r="N30" s="9">
        <f t="shared" si="1"/>
        <v>40241.25</v>
      </c>
      <c r="O30" t="b">
        <v>0</v>
      </c>
      <c r="P30" t="b">
        <v>1</v>
      </c>
      <c r="Q30" t="s">
        <v>33</v>
      </c>
      <c r="R30" t="s">
        <v>2040</v>
      </c>
      <c r="S30" t="s">
        <v>2041</v>
      </c>
      <c r="T30" s="4">
        <f t="shared" si="2"/>
        <v>105.22553516819573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12">
        <f t="shared" si="3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s="9">
        <f t="shared" si="0"/>
        <v>43301.208333333328</v>
      </c>
      <c r="N31" s="9">
        <f t="shared" si="1"/>
        <v>43341.208333333328</v>
      </c>
      <c r="O31" t="b">
        <v>0</v>
      </c>
      <c r="P31" t="b">
        <v>0</v>
      </c>
      <c r="Q31" t="s">
        <v>100</v>
      </c>
      <c r="R31" t="s">
        <v>2057</v>
      </c>
      <c r="S31" t="s">
        <v>2048</v>
      </c>
      <c r="T31" s="4">
        <f t="shared" si="2"/>
        <v>328.89978213507629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12">
        <f t="shared" si="3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s="9">
        <f t="shared" si="0"/>
        <v>43609.208333333328</v>
      </c>
      <c r="N32" s="9">
        <f t="shared" si="1"/>
        <v>43614.208333333328</v>
      </c>
      <c r="O32" t="b">
        <v>0</v>
      </c>
      <c r="P32" t="b">
        <v>0</v>
      </c>
      <c r="Q32" t="s">
        <v>71</v>
      </c>
      <c r="R32" t="s">
        <v>2057</v>
      </c>
      <c r="S32" t="s">
        <v>2047</v>
      </c>
      <c r="T32" s="4">
        <f t="shared" si="2"/>
        <v>160.61111111111111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12">
        <f t="shared" si="3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s="9">
        <f t="shared" si="0"/>
        <v>42374.25</v>
      </c>
      <c r="N33" s="9">
        <f t="shared" si="1"/>
        <v>42402.25</v>
      </c>
      <c r="O33" t="b">
        <v>0</v>
      </c>
      <c r="P33" t="b">
        <v>0</v>
      </c>
      <c r="Q33" t="s">
        <v>89</v>
      </c>
      <c r="R33" t="s">
        <v>2036</v>
      </c>
      <c r="S33" t="s">
        <v>2060</v>
      </c>
      <c r="T33" s="4">
        <f t="shared" si="2"/>
        <v>310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12">
        <f t="shared" si="3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s="9">
        <f t="shared" si="0"/>
        <v>43110.25</v>
      </c>
      <c r="N34" s="9">
        <f t="shared" si="1"/>
        <v>43137.25</v>
      </c>
      <c r="O34" t="b">
        <v>0</v>
      </c>
      <c r="P34" t="b">
        <v>0</v>
      </c>
      <c r="Q34" t="s">
        <v>42</v>
      </c>
      <c r="R34" t="s">
        <v>2057</v>
      </c>
      <c r="S34" t="s">
        <v>2042</v>
      </c>
      <c r="T34" s="4">
        <f t="shared" si="2"/>
        <v>86.807920792079202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12">
        <f t="shared" si="3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s="9">
        <f t="shared" si="0"/>
        <v>41917.208333333336</v>
      </c>
      <c r="N35" s="9">
        <f t="shared" si="1"/>
        <v>41954.25</v>
      </c>
      <c r="O35" t="b">
        <v>0</v>
      </c>
      <c r="P35" t="b">
        <v>0</v>
      </c>
      <c r="Q35" t="s">
        <v>33</v>
      </c>
      <c r="R35" t="s">
        <v>2040</v>
      </c>
      <c r="S35" t="s">
        <v>2041</v>
      </c>
      <c r="T35" s="4">
        <f t="shared" si="2"/>
        <v>377.82071713147411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12">
        <f t="shared" si="3"/>
        <v>85</v>
      </c>
      <c r="I36" t="s">
        <v>21</v>
      </c>
      <c r="J36" t="s">
        <v>22</v>
      </c>
      <c r="K36">
        <v>1490245200</v>
      </c>
      <c r="L36">
        <v>1490677200</v>
      </c>
      <c r="M36" s="9">
        <f t="shared" si="0"/>
        <v>42817.208333333328</v>
      </c>
      <c r="N36" s="9">
        <f t="shared" si="1"/>
        <v>42822.208333333328</v>
      </c>
      <c r="O36" t="b">
        <v>0</v>
      </c>
      <c r="P36" t="b">
        <v>0</v>
      </c>
      <c r="Q36" t="s">
        <v>42</v>
      </c>
      <c r="R36" t="s">
        <v>2057</v>
      </c>
      <c r="S36" t="s">
        <v>2042</v>
      </c>
      <c r="T36" s="4">
        <f t="shared" si="2"/>
        <v>150.80645161290323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12">
        <f t="shared" si="3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s="9">
        <f t="shared" si="0"/>
        <v>43484.25</v>
      </c>
      <c r="N37" s="9">
        <f t="shared" si="1"/>
        <v>43526.25</v>
      </c>
      <c r="O37" t="b">
        <v>0</v>
      </c>
      <c r="P37" t="b">
        <v>1</v>
      </c>
      <c r="Q37" t="s">
        <v>53</v>
      </c>
      <c r="R37" t="s">
        <v>2057</v>
      </c>
      <c r="S37" t="s">
        <v>2043</v>
      </c>
      <c r="T37" s="4">
        <f t="shared" si="2"/>
        <v>150.30119521912351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12">
        <f t="shared" si="3"/>
        <v>68.8125</v>
      </c>
      <c r="I38" t="s">
        <v>21</v>
      </c>
      <c r="J38" t="s">
        <v>22</v>
      </c>
      <c r="K38">
        <v>1298700000</v>
      </c>
      <c r="L38">
        <v>1300856400</v>
      </c>
      <c r="M38" s="9">
        <f t="shared" si="0"/>
        <v>40600.25</v>
      </c>
      <c r="N38" s="9">
        <f t="shared" si="1"/>
        <v>40625.208333333336</v>
      </c>
      <c r="O38" t="b">
        <v>0</v>
      </c>
      <c r="P38" t="b">
        <v>0</v>
      </c>
      <c r="Q38" t="s">
        <v>33</v>
      </c>
      <c r="R38" t="s">
        <v>2040</v>
      </c>
      <c r="S38" t="s">
        <v>2041</v>
      </c>
      <c r="T38" s="4">
        <f t="shared" si="2"/>
        <v>157.28571428571431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12">
        <f t="shared" si="3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s="9">
        <f t="shared" si="0"/>
        <v>43744.208333333328</v>
      </c>
      <c r="N39" s="9">
        <f t="shared" si="1"/>
        <v>43777.25</v>
      </c>
      <c r="O39" t="b">
        <v>0</v>
      </c>
      <c r="P39" t="b">
        <v>1</v>
      </c>
      <c r="Q39" t="s">
        <v>119</v>
      </c>
      <c r="R39" t="s">
        <v>2045</v>
      </c>
      <c r="S39" t="s">
        <v>2037</v>
      </c>
      <c r="T39" s="4">
        <f t="shared" si="2"/>
        <v>139.98765432098764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12">
        <f t="shared" si="3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s="9">
        <f t="shared" si="0"/>
        <v>40469.208333333336</v>
      </c>
      <c r="N40" s="9">
        <f t="shared" si="1"/>
        <v>40474.208333333336</v>
      </c>
      <c r="O40" t="b">
        <v>0</v>
      </c>
      <c r="P40" t="b">
        <v>0</v>
      </c>
      <c r="Q40" t="s">
        <v>122</v>
      </c>
      <c r="R40" t="s">
        <v>2049</v>
      </c>
      <c r="S40" t="s">
        <v>2061</v>
      </c>
      <c r="T40" s="4">
        <f t="shared" si="2"/>
        <v>325.32258064516128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12">
        <f t="shared" si="3"/>
        <v>57.125</v>
      </c>
      <c r="I41" t="s">
        <v>36</v>
      </c>
      <c r="J41" t="s">
        <v>37</v>
      </c>
      <c r="K41">
        <v>1361772000</v>
      </c>
      <c r="L41">
        <v>1362978000</v>
      </c>
      <c r="M41" s="9">
        <f t="shared" si="0"/>
        <v>41330.25</v>
      </c>
      <c r="N41" s="9">
        <f t="shared" si="1"/>
        <v>41344.208333333336</v>
      </c>
      <c r="O41" t="b">
        <v>0</v>
      </c>
      <c r="P41" t="b">
        <v>0</v>
      </c>
      <c r="Q41" t="s">
        <v>33</v>
      </c>
      <c r="R41" t="s">
        <v>2040</v>
      </c>
      <c r="S41" t="s">
        <v>2041</v>
      </c>
      <c r="T41" s="4">
        <f t="shared" si="2"/>
        <v>50.777777777777779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12">
        <f t="shared" si="3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s="9">
        <f t="shared" si="0"/>
        <v>40334.208333333336</v>
      </c>
      <c r="N42" s="9">
        <f t="shared" si="1"/>
        <v>40353.208333333336</v>
      </c>
      <c r="O42" t="b">
        <v>0</v>
      </c>
      <c r="P42" t="b">
        <v>1</v>
      </c>
      <c r="Q42" t="s">
        <v>65</v>
      </c>
      <c r="R42" t="s">
        <v>2038</v>
      </c>
      <c r="S42" t="s">
        <v>2044</v>
      </c>
      <c r="T42" s="4">
        <f t="shared" si="2"/>
        <v>169.06818181818181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12">
        <f t="shared" si="3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s="9">
        <f t="shared" si="0"/>
        <v>41156.208333333336</v>
      </c>
      <c r="N43" s="9">
        <f t="shared" si="1"/>
        <v>41182.208333333336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  <c r="T43" s="4">
        <f t="shared" si="2"/>
        <v>212.92857142857144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12">
        <f t="shared" si="3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s="9">
        <f t="shared" si="0"/>
        <v>40728.208333333336</v>
      </c>
      <c r="N44" s="9">
        <f t="shared" si="1"/>
        <v>40737.208333333336</v>
      </c>
      <c r="O44" t="b">
        <v>0</v>
      </c>
      <c r="P44" t="b">
        <v>0</v>
      </c>
      <c r="Q44" t="s">
        <v>17</v>
      </c>
      <c r="R44" t="s">
        <v>2033</v>
      </c>
      <c r="S44" t="s">
        <v>2056</v>
      </c>
      <c r="T44" s="4">
        <f t="shared" si="2"/>
        <v>443.94444444444446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12">
        <f t="shared" si="3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s="9">
        <f t="shared" si="0"/>
        <v>41844.208333333336</v>
      </c>
      <c r="N45" s="9">
        <f t="shared" si="1"/>
        <v>41860.208333333336</v>
      </c>
      <c r="O45" t="b">
        <v>0</v>
      </c>
      <c r="P45" t="b">
        <v>0</v>
      </c>
      <c r="Q45" t="s">
        <v>133</v>
      </c>
      <c r="R45" t="s">
        <v>2045</v>
      </c>
      <c r="S45" t="s">
        <v>2062</v>
      </c>
      <c r="T45" s="4">
        <f t="shared" si="2"/>
        <v>185.9390243902439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12">
        <f t="shared" si="3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s="9">
        <f t="shared" si="0"/>
        <v>43541.208333333328</v>
      </c>
      <c r="N46" s="9">
        <f t="shared" si="1"/>
        <v>43542.208333333328</v>
      </c>
      <c r="O46" t="b">
        <v>0</v>
      </c>
      <c r="P46" t="b">
        <v>0</v>
      </c>
      <c r="Q46" t="s">
        <v>119</v>
      </c>
      <c r="R46" t="s">
        <v>2045</v>
      </c>
      <c r="S46" t="s">
        <v>2037</v>
      </c>
      <c r="T46" s="4">
        <f t="shared" si="2"/>
        <v>658.8125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12">
        <f t="shared" si="3"/>
        <v>94.375</v>
      </c>
      <c r="I47" t="s">
        <v>21</v>
      </c>
      <c r="J47" t="s">
        <v>22</v>
      </c>
      <c r="K47">
        <v>1478062800</v>
      </c>
      <c r="L47">
        <v>1479362400</v>
      </c>
      <c r="M47" s="9">
        <f t="shared" si="0"/>
        <v>42676.208333333328</v>
      </c>
      <c r="N47" s="9">
        <f t="shared" si="1"/>
        <v>42691.25</v>
      </c>
      <c r="O47" t="b">
        <v>0</v>
      </c>
      <c r="P47" t="b">
        <v>1</v>
      </c>
      <c r="Q47" t="s">
        <v>33</v>
      </c>
      <c r="R47" t="s">
        <v>2040</v>
      </c>
      <c r="S47" t="s">
        <v>2041</v>
      </c>
      <c r="T47" s="4">
        <f t="shared" si="2"/>
        <v>47.684210526315788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12">
        <f t="shared" si="3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s="9">
        <f t="shared" si="0"/>
        <v>40367.208333333336</v>
      </c>
      <c r="N48" s="9">
        <f t="shared" si="1"/>
        <v>40390.208333333336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  <c r="T48" s="4">
        <f t="shared" si="2"/>
        <v>114.78378378378378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12">
        <f t="shared" si="3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s="9">
        <f t="shared" si="0"/>
        <v>41727.208333333336</v>
      </c>
      <c r="N49" s="9">
        <f t="shared" si="1"/>
        <v>41757.208333333336</v>
      </c>
      <c r="O49" t="b">
        <v>0</v>
      </c>
      <c r="P49" t="b">
        <v>0</v>
      </c>
      <c r="Q49" t="s">
        <v>33</v>
      </c>
      <c r="R49" t="s">
        <v>2040</v>
      </c>
      <c r="S49" t="s">
        <v>2041</v>
      </c>
      <c r="T49" s="4">
        <f t="shared" si="2"/>
        <v>475.26666666666665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12">
        <f t="shared" si="3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s="9">
        <f t="shared" si="0"/>
        <v>42180.208333333328</v>
      </c>
      <c r="N50" s="9">
        <f t="shared" si="1"/>
        <v>42192.208333333328</v>
      </c>
      <c r="O50" t="b">
        <v>0</v>
      </c>
      <c r="P50" t="b">
        <v>0</v>
      </c>
      <c r="Q50" t="s">
        <v>33</v>
      </c>
      <c r="R50" t="s">
        <v>2040</v>
      </c>
      <c r="S50" t="s">
        <v>2041</v>
      </c>
      <c r="T50" s="4">
        <f t="shared" si="2"/>
        <v>386.97297297297297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12">
        <f t="shared" si="3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s="9">
        <f t="shared" si="0"/>
        <v>43758.208333333328</v>
      </c>
      <c r="N51" s="9">
        <f t="shared" si="1"/>
        <v>43803.25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  <c r="T51" s="4">
        <f t="shared" si="2"/>
        <v>189.625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12">
        <f t="shared" si="3"/>
        <v>2</v>
      </c>
      <c r="I52" t="s">
        <v>107</v>
      </c>
      <c r="J52" t="s">
        <v>108</v>
      </c>
      <c r="K52">
        <v>1375333200</v>
      </c>
      <c r="L52">
        <v>1377752400</v>
      </c>
      <c r="M52" s="9">
        <f t="shared" si="0"/>
        <v>41487.208333333336</v>
      </c>
      <c r="N52" s="9">
        <f t="shared" si="1"/>
        <v>41515.208333333336</v>
      </c>
      <c r="O52" t="b">
        <v>0</v>
      </c>
      <c r="P52" t="b">
        <v>0</v>
      </c>
      <c r="Q52" t="s">
        <v>148</v>
      </c>
      <c r="R52" t="s">
        <v>2034</v>
      </c>
      <c r="S52" t="s">
        <v>2050</v>
      </c>
      <c r="T52" s="4">
        <f t="shared" si="2"/>
        <v>2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12">
        <f t="shared" si="3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s="9">
        <f t="shared" si="0"/>
        <v>40995.208333333336</v>
      </c>
      <c r="N53" s="9">
        <f t="shared" si="1"/>
        <v>41011.208333333336</v>
      </c>
      <c r="O53" t="b">
        <v>0</v>
      </c>
      <c r="P53" t="b">
        <v>1</v>
      </c>
      <c r="Q53" t="s">
        <v>65</v>
      </c>
      <c r="R53" t="s">
        <v>2038</v>
      </c>
      <c r="S53" t="s">
        <v>2044</v>
      </c>
      <c r="T53" s="4">
        <f t="shared" si="2"/>
        <v>91.867805186590772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12">
        <f t="shared" si="3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s="9">
        <f t="shared" si="0"/>
        <v>40436.208333333336</v>
      </c>
      <c r="N54" s="9">
        <f t="shared" si="1"/>
        <v>40440.208333333336</v>
      </c>
      <c r="O54" t="b">
        <v>0</v>
      </c>
      <c r="P54" t="b">
        <v>0</v>
      </c>
      <c r="Q54" t="s">
        <v>33</v>
      </c>
      <c r="R54" t="s">
        <v>2040</v>
      </c>
      <c r="S54" t="s">
        <v>2041</v>
      </c>
      <c r="T54" s="4">
        <f t="shared" si="2"/>
        <v>34.152777777777779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12">
        <f t="shared" si="3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s="9">
        <f t="shared" si="0"/>
        <v>41779.208333333336</v>
      </c>
      <c r="N55" s="9">
        <f t="shared" si="1"/>
        <v>41818.208333333336</v>
      </c>
      <c r="O55" t="b">
        <v>0</v>
      </c>
      <c r="P55" t="b">
        <v>0</v>
      </c>
      <c r="Q55" t="s">
        <v>53</v>
      </c>
      <c r="R55" t="s">
        <v>2057</v>
      </c>
      <c r="S55" t="s">
        <v>2043</v>
      </c>
      <c r="T55" s="4">
        <f t="shared" si="2"/>
        <v>140.40909090909091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12">
        <f t="shared" si="3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s="9">
        <f t="shared" si="0"/>
        <v>43170.25</v>
      </c>
      <c r="N56" s="9">
        <f t="shared" si="1"/>
        <v>43176.208333333328</v>
      </c>
      <c r="O56" t="b">
        <v>0</v>
      </c>
      <c r="P56" t="b">
        <v>0</v>
      </c>
      <c r="Q56" t="s">
        <v>65</v>
      </c>
      <c r="R56" t="s">
        <v>2038</v>
      </c>
      <c r="S56" t="s">
        <v>2044</v>
      </c>
      <c r="T56" s="4">
        <f t="shared" si="2"/>
        <v>89.86666666666666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12">
        <f t="shared" si="3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s="9">
        <f t="shared" si="0"/>
        <v>43311.208333333328</v>
      </c>
      <c r="N57" s="9">
        <f t="shared" si="1"/>
        <v>43316.208333333328</v>
      </c>
      <c r="O57" t="b">
        <v>0</v>
      </c>
      <c r="P57" t="b">
        <v>0</v>
      </c>
      <c r="Q57" t="s">
        <v>159</v>
      </c>
      <c r="R57" t="s">
        <v>2034</v>
      </c>
      <c r="S57" t="s">
        <v>2051</v>
      </c>
      <c r="T57" s="4">
        <f t="shared" si="2"/>
        <v>177.96969696969697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12">
        <f t="shared" si="3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s="9">
        <f t="shared" si="0"/>
        <v>42014.25</v>
      </c>
      <c r="N58" s="9">
        <f t="shared" si="1"/>
        <v>42021.25</v>
      </c>
      <c r="O58" t="b">
        <v>0</v>
      </c>
      <c r="P58" t="b">
        <v>0</v>
      </c>
      <c r="Q58" t="s">
        <v>65</v>
      </c>
      <c r="R58" t="s">
        <v>2038</v>
      </c>
      <c r="S58" t="s">
        <v>2044</v>
      </c>
      <c r="T58" s="4">
        <f t="shared" si="2"/>
        <v>143.66249999999999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12">
        <f t="shared" si="3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s="9">
        <f t="shared" si="0"/>
        <v>42979.208333333328</v>
      </c>
      <c r="N59" s="9">
        <f t="shared" si="1"/>
        <v>42991.208333333328</v>
      </c>
      <c r="O59" t="b">
        <v>0</v>
      </c>
      <c r="P59" t="b">
        <v>0</v>
      </c>
      <c r="Q59" t="s">
        <v>89</v>
      </c>
      <c r="R59" t="s">
        <v>2036</v>
      </c>
      <c r="S59" t="s">
        <v>2060</v>
      </c>
      <c r="T59" s="4">
        <f t="shared" si="2"/>
        <v>215.27586206896552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12">
        <f t="shared" si="3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s="9">
        <f t="shared" si="0"/>
        <v>42268.208333333328</v>
      </c>
      <c r="N60" s="9">
        <f t="shared" si="1"/>
        <v>42281.208333333328</v>
      </c>
      <c r="O60" t="b">
        <v>0</v>
      </c>
      <c r="P60" t="b">
        <v>0</v>
      </c>
      <c r="Q60" t="s">
        <v>33</v>
      </c>
      <c r="R60" t="s">
        <v>2040</v>
      </c>
      <c r="S60" t="s">
        <v>2041</v>
      </c>
      <c r="T60" s="4">
        <f t="shared" si="2"/>
        <v>227.11111111111114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12">
        <f t="shared" si="3"/>
        <v>30.0859375</v>
      </c>
      <c r="I61" t="s">
        <v>21</v>
      </c>
      <c r="J61" t="s">
        <v>22</v>
      </c>
      <c r="K61">
        <v>1497243600</v>
      </c>
      <c r="L61">
        <v>1498539600</v>
      </c>
      <c r="M61" s="9">
        <f t="shared" si="0"/>
        <v>42898.208333333328</v>
      </c>
      <c r="N61" s="9">
        <f t="shared" si="1"/>
        <v>42913.208333333328</v>
      </c>
      <c r="O61" t="b">
        <v>0</v>
      </c>
      <c r="P61" t="b">
        <v>1</v>
      </c>
      <c r="Q61" t="s">
        <v>33</v>
      </c>
      <c r="R61" t="s">
        <v>2040</v>
      </c>
      <c r="S61" t="s">
        <v>2041</v>
      </c>
      <c r="T61" s="4">
        <f t="shared" si="2"/>
        <v>275.07142857142861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12">
        <f t="shared" si="3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s="9">
        <f t="shared" si="0"/>
        <v>41107.208333333336</v>
      </c>
      <c r="N62" s="9">
        <f t="shared" si="1"/>
        <v>41110.208333333336</v>
      </c>
      <c r="O62" t="b">
        <v>0</v>
      </c>
      <c r="P62" t="b">
        <v>0</v>
      </c>
      <c r="Q62" t="s">
        <v>33</v>
      </c>
      <c r="R62" t="s">
        <v>2040</v>
      </c>
      <c r="S62" t="s">
        <v>2041</v>
      </c>
      <c r="T62" s="4">
        <f t="shared" si="2"/>
        <v>144.37048832271762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12">
        <f t="shared" si="3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s="9">
        <f t="shared" si="0"/>
        <v>40595.25</v>
      </c>
      <c r="N63" s="9">
        <f t="shared" si="1"/>
        <v>40635.208333333336</v>
      </c>
      <c r="O63" t="b">
        <v>0</v>
      </c>
      <c r="P63" t="b">
        <v>0</v>
      </c>
      <c r="Q63" t="s">
        <v>33</v>
      </c>
      <c r="R63" t="s">
        <v>2040</v>
      </c>
      <c r="S63" t="s">
        <v>2041</v>
      </c>
      <c r="T63" s="4">
        <f t="shared" si="2"/>
        <v>92.74598393574297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12">
        <f t="shared" si="3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s="9">
        <f t="shared" si="0"/>
        <v>42160.208333333328</v>
      </c>
      <c r="N64" s="9">
        <f t="shared" si="1"/>
        <v>42161.208333333328</v>
      </c>
      <c r="O64" t="b">
        <v>0</v>
      </c>
      <c r="P64" t="b">
        <v>0</v>
      </c>
      <c r="Q64" t="s">
        <v>28</v>
      </c>
      <c r="R64" t="s">
        <v>2038</v>
      </c>
      <c r="S64" t="s">
        <v>2039</v>
      </c>
      <c r="T64" s="4">
        <f t="shared" si="2"/>
        <v>722.6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12">
        <f t="shared" si="3"/>
        <v>111.4</v>
      </c>
      <c r="I65" t="s">
        <v>21</v>
      </c>
      <c r="J65" t="s">
        <v>22</v>
      </c>
      <c r="K65">
        <v>1493355600</v>
      </c>
      <c r="L65">
        <v>1493874000</v>
      </c>
      <c r="M65" s="9">
        <f t="shared" si="0"/>
        <v>42853.208333333328</v>
      </c>
      <c r="N65" s="9">
        <f t="shared" si="1"/>
        <v>42859.208333333328</v>
      </c>
      <c r="O65" t="b">
        <v>0</v>
      </c>
      <c r="P65" t="b">
        <v>0</v>
      </c>
      <c r="Q65" t="s">
        <v>33</v>
      </c>
      <c r="R65" t="s">
        <v>2040</v>
      </c>
      <c r="S65" t="s">
        <v>2041</v>
      </c>
      <c r="T65" s="4">
        <f t="shared" si="2"/>
        <v>11.851063829787234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12">
        <f t="shared" si="3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s="9">
        <f t="shared" ref="M66:M129" si="4">(((K66/60)/60)/24)+DATE(1970,1,1)</f>
        <v>43283.208333333328</v>
      </c>
      <c r="N66" s="9">
        <f t="shared" ref="N66:N129" si="5">(((L66/60)/60)/24)+DATE(1970,1,1)</f>
        <v>43298.208333333328</v>
      </c>
      <c r="O66" t="b">
        <v>0</v>
      </c>
      <c r="P66" t="b">
        <v>1</v>
      </c>
      <c r="Q66" t="s">
        <v>28</v>
      </c>
      <c r="R66" t="s">
        <v>2038</v>
      </c>
      <c r="S66" t="s">
        <v>2039</v>
      </c>
      <c r="T66" s="4">
        <f t="shared" ref="T66:T129" si="6">E66/D66*100</f>
        <v>97.642857142857139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12">
        <f t="shared" ref="H67:H130" si="7">IF(G67=0,0,(E67/G67))</f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s="9">
        <f t="shared" si="4"/>
        <v>40570.25</v>
      </c>
      <c r="N67" s="9">
        <f t="shared" si="5"/>
        <v>40577.25</v>
      </c>
      <c r="O67" t="b">
        <v>0</v>
      </c>
      <c r="P67" t="b">
        <v>0</v>
      </c>
      <c r="Q67" t="s">
        <v>33</v>
      </c>
      <c r="R67" t="s">
        <v>2040</v>
      </c>
      <c r="S67" t="s">
        <v>2041</v>
      </c>
      <c r="T67" s="4">
        <f t="shared" si="6"/>
        <v>236.14754098360655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12">
        <f t="shared" si="7"/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s="9">
        <f t="shared" si="4"/>
        <v>42102.208333333328</v>
      </c>
      <c r="N68" s="9">
        <f t="shared" si="5"/>
        <v>42107.208333333328</v>
      </c>
      <c r="O68" t="b">
        <v>0</v>
      </c>
      <c r="P68" t="b">
        <v>1</v>
      </c>
      <c r="Q68" t="s">
        <v>33</v>
      </c>
      <c r="R68" t="s">
        <v>2040</v>
      </c>
      <c r="S68" t="s">
        <v>2041</v>
      </c>
      <c r="T68" s="4">
        <f t="shared" si="6"/>
        <v>45.068965517241381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12">
        <f t="shared" si="7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s="9">
        <f t="shared" si="4"/>
        <v>40203.25</v>
      </c>
      <c r="N69" s="9">
        <f t="shared" si="5"/>
        <v>40208.25</v>
      </c>
      <c r="O69" t="b">
        <v>0</v>
      </c>
      <c r="P69" t="b">
        <v>1</v>
      </c>
      <c r="Q69" t="s">
        <v>65</v>
      </c>
      <c r="R69" t="s">
        <v>2038</v>
      </c>
      <c r="S69" t="s">
        <v>2044</v>
      </c>
      <c r="T69" s="4">
        <f t="shared" si="6"/>
        <v>162.38567493112947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12">
        <f t="shared" si="7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s="9">
        <f t="shared" si="4"/>
        <v>42943.208333333328</v>
      </c>
      <c r="N70" s="9">
        <f t="shared" si="5"/>
        <v>42990.208333333328</v>
      </c>
      <c r="O70" t="b">
        <v>0</v>
      </c>
      <c r="P70" t="b">
        <v>1</v>
      </c>
      <c r="Q70" t="s">
        <v>33</v>
      </c>
      <c r="R70" t="s">
        <v>2040</v>
      </c>
      <c r="S70" t="s">
        <v>2041</v>
      </c>
      <c r="T70" s="4">
        <f t="shared" si="6"/>
        <v>254.52631578947367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12">
        <f t="shared" si="7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s="9">
        <f t="shared" si="4"/>
        <v>40531.25</v>
      </c>
      <c r="N71" s="9">
        <f t="shared" si="5"/>
        <v>40565.25</v>
      </c>
      <c r="O71" t="b">
        <v>0</v>
      </c>
      <c r="P71" t="b">
        <v>0</v>
      </c>
      <c r="Q71" t="s">
        <v>33</v>
      </c>
      <c r="R71" t="s">
        <v>2040</v>
      </c>
      <c r="S71" t="s">
        <v>2041</v>
      </c>
      <c r="T71" s="4">
        <f t="shared" si="6"/>
        <v>24.063291139240505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12">
        <f t="shared" si="7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s="9">
        <f t="shared" si="4"/>
        <v>40484.208333333336</v>
      </c>
      <c r="N72" s="9">
        <f t="shared" si="5"/>
        <v>40533.25</v>
      </c>
      <c r="O72" t="b">
        <v>0</v>
      </c>
      <c r="P72" t="b">
        <v>1</v>
      </c>
      <c r="Q72" t="s">
        <v>33</v>
      </c>
      <c r="R72" t="s">
        <v>2040</v>
      </c>
      <c r="S72" t="s">
        <v>2041</v>
      </c>
      <c r="T72" s="4">
        <f t="shared" si="6"/>
        <v>123.74140625000001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12">
        <f t="shared" si="7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s="9">
        <f t="shared" si="4"/>
        <v>43799.25</v>
      </c>
      <c r="N73" s="9">
        <f t="shared" si="5"/>
        <v>43803.25</v>
      </c>
      <c r="O73" t="b">
        <v>0</v>
      </c>
      <c r="P73" t="b">
        <v>0</v>
      </c>
      <c r="Q73" t="s">
        <v>33</v>
      </c>
      <c r="R73" t="s">
        <v>2040</v>
      </c>
      <c r="S73" t="s">
        <v>2041</v>
      </c>
      <c r="T73" s="4">
        <f t="shared" si="6"/>
        <v>108.06666666666666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12">
        <f t="shared" si="7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s="9">
        <f t="shared" si="4"/>
        <v>42186.208333333328</v>
      </c>
      <c r="N74" s="9">
        <f t="shared" si="5"/>
        <v>42222.208333333328</v>
      </c>
      <c r="O74" t="b">
        <v>0</v>
      </c>
      <c r="P74" t="b">
        <v>0</v>
      </c>
      <c r="Q74" t="s">
        <v>71</v>
      </c>
      <c r="R74" t="s">
        <v>2057</v>
      </c>
      <c r="S74" t="s">
        <v>2047</v>
      </c>
      <c r="T74" s="4">
        <f t="shared" si="6"/>
        <v>670.33333333333326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12">
        <f t="shared" si="7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s="9">
        <f t="shared" si="4"/>
        <v>42701.25</v>
      </c>
      <c r="N75" s="9">
        <f t="shared" si="5"/>
        <v>42704.25</v>
      </c>
      <c r="O75" t="b">
        <v>0</v>
      </c>
      <c r="P75" t="b">
        <v>0</v>
      </c>
      <c r="Q75" t="s">
        <v>159</v>
      </c>
      <c r="R75" t="s">
        <v>2034</v>
      </c>
      <c r="S75" t="s">
        <v>2051</v>
      </c>
      <c r="T75" s="4">
        <f t="shared" si="6"/>
        <v>660.92857142857144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12">
        <f t="shared" si="7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s="9">
        <f t="shared" si="4"/>
        <v>42456.208333333328</v>
      </c>
      <c r="N76" s="9">
        <f t="shared" si="5"/>
        <v>42457.208333333328</v>
      </c>
      <c r="O76" t="b">
        <v>0</v>
      </c>
      <c r="P76" t="b">
        <v>0</v>
      </c>
      <c r="Q76" t="s">
        <v>148</v>
      </c>
      <c r="R76" t="s">
        <v>2034</v>
      </c>
      <c r="S76" t="s">
        <v>2050</v>
      </c>
      <c r="T76" s="4">
        <f t="shared" si="6"/>
        <v>122.46153846153847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12">
        <f t="shared" si="7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s="9">
        <f t="shared" si="4"/>
        <v>43296.208333333328</v>
      </c>
      <c r="N77" s="9">
        <f t="shared" si="5"/>
        <v>43304.208333333328</v>
      </c>
      <c r="O77" t="b">
        <v>0</v>
      </c>
      <c r="P77" t="b">
        <v>0</v>
      </c>
      <c r="Q77" t="s">
        <v>122</v>
      </c>
      <c r="R77" t="s">
        <v>2049</v>
      </c>
      <c r="S77" t="s">
        <v>2061</v>
      </c>
      <c r="T77" s="4">
        <f t="shared" si="6"/>
        <v>150.57731958762886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12">
        <f t="shared" si="7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s="9">
        <f t="shared" si="4"/>
        <v>42027.25</v>
      </c>
      <c r="N78" s="9">
        <f t="shared" si="5"/>
        <v>42076.208333333328</v>
      </c>
      <c r="O78" t="b">
        <v>1</v>
      </c>
      <c r="P78" t="b">
        <v>1</v>
      </c>
      <c r="Q78" t="s">
        <v>33</v>
      </c>
      <c r="R78" t="s">
        <v>2040</v>
      </c>
      <c r="S78" t="s">
        <v>2041</v>
      </c>
      <c r="T78" s="4">
        <f t="shared" si="6"/>
        <v>78.106590724165997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12">
        <f t="shared" si="7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s="9">
        <f t="shared" si="4"/>
        <v>40448.208333333336</v>
      </c>
      <c r="N79" s="9">
        <f t="shared" si="5"/>
        <v>40462.208333333336</v>
      </c>
      <c r="O79" t="b">
        <v>0</v>
      </c>
      <c r="P79" t="b">
        <v>1</v>
      </c>
      <c r="Q79" t="s">
        <v>71</v>
      </c>
      <c r="R79" t="s">
        <v>2057</v>
      </c>
      <c r="S79" t="s">
        <v>2047</v>
      </c>
      <c r="T79" s="4">
        <f t="shared" si="6"/>
        <v>46.94736842105263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12">
        <f t="shared" si="7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s="9">
        <f t="shared" si="4"/>
        <v>43206.208333333328</v>
      </c>
      <c r="N80" s="9">
        <f t="shared" si="5"/>
        <v>43207.208333333328</v>
      </c>
      <c r="O80" t="b">
        <v>0</v>
      </c>
      <c r="P80" t="b">
        <v>0</v>
      </c>
      <c r="Q80" t="s">
        <v>206</v>
      </c>
      <c r="R80" t="s">
        <v>2045</v>
      </c>
      <c r="S80" t="s">
        <v>2052</v>
      </c>
      <c r="T80" s="4">
        <f t="shared" si="6"/>
        <v>300.8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12">
        <f t="shared" si="7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s="9">
        <f t="shared" si="4"/>
        <v>43267.208333333328</v>
      </c>
      <c r="N81" s="9">
        <f t="shared" si="5"/>
        <v>43272.208333333328</v>
      </c>
      <c r="O81" t="b">
        <v>0</v>
      </c>
      <c r="P81" t="b">
        <v>0</v>
      </c>
      <c r="Q81" t="s">
        <v>33</v>
      </c>
      <c r="R81" t="s">
        <v>2040</v>
      </c>
      <c r="S81" t="s">
        <v>2041</v>
      </c>
      <c r="T81" s="4">
        <f t="shared" si="6"/>
        <v>69.598615916955026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12">
        <f t="shared" si="7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s="9">
        <f t="shared" si="4"/>
        <v>42976.208333333328</v>
      </c>
      <c r="N82" s="9">
        <f t="shared" si="5"/>
        <v>43006.208333333328</v>
      </c>
      <c r="O82" t="b">
        <v>0</v>
      </c>
      <c r="P82" t="b">
        <v>0</v>
      </c>
      <c r="Q82" t="s">
        <v>89</v>
      </c>
      <c r="R82" t="s">
        <v>2036</v>
      </c>
      <c r="S82" t="s">
        <v>2060</v>
      </c>
      <c r="T82" s="4">
        <f t="shared" si="6"/>
        <v>637.4545454545455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12">
        <f t="shared" si="7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s="9">
        <f t="shared" si="4"/>
        <v>43062.25</v>
      </c>
      <c r="N83" s="9">
        <f t="shared" si="5"/>
        <v>43087.25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  <c r="T83" s="4">
        <f t="shared" si="6"/>
        <v>225.33928571428569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12">
        <f t="shared" si="7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s="9">
        <f t="shared" si="4"/>
        <v>43482.25</v>
      </c>
      <c r="N84" s="9">
        <f t="shared" si="5"/>
        <v>43489.25</v>
      </c>
      <c r="O84" t="b">
        <v>0</v>
      </c>
      <c r="P84" t="b">
        <v>1</v>
      </c>
      <c r="Q84" t="s">
        <v>89</v>
      </c>
      <c r="R84" t="s">
        <v>2036</v>
      </c>
      <c r="S84" t="s">
        <v>2060</v>
      </c>
      <c r="T84" s="4">
        <f t="shared" si="6"/>
        <v>1497.3000000000002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12">
        <f t="shared" si="7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s="9">
        <f t="shared" si="4"/>
        <v>42579.208333333328</v>
      </c>
      <c r="N85" s="9">
        <f t="shared" si="5"/>
        <v>42601.208333333328</v>
      </c>
      <c r="O85" t="b">
        <v>0</v>
      </c>
      <c r="P85" t="b">
        <v>0</v>
      </c>
      <c r="Q85" t="s">
        <v>50</v>
      </c>
      <c r="R85" t="s">
        <v>2034</v>
      </c>
      <c r="S85" t="s">
        <v>2058</v>
      </c>
      <c r="T85" s="4">
        <f t="shared" si="6"/>
        <v>37.590225563909776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12">
        <f t="shared" si="7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s="9">
        <f t="shared" si="4"/>
        <v>41118.208333333336</v>
      </c>
      <c r="N86" s="9">
        <f t="shared" si="5"/>
        <v>41128.208333333336</v>
      </c>
      <c r="O86" t="b">
        <v>0</v>
      </c>
      <c r="P86" t="b">
        <v>0</v>
      </c>
      <c r="Q86" t="s">
        <v>65</v>
      </c>
      <c r="R86" t="s">
        <v>2038</v>
      </c>
      <c r="S86" t="s">
        <v>2044</v>
      </c>
      <c r="T86" s="4">
        <f t="shared" si="6"/>
        <v>132.36942675159236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12">
        <f t="shared" si="7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s="9">
        <f t="shared" si="4"/>
        <v>40797.208333333336</v>
      </c>
      <c r="N87" s="9">
        <f t="shared" si="5"/>
        <v>40805.208333333336</v>
      </c>
      <c r="O87" t="b">
        <v>0</v>
      </c>
      <c r="P87" t="b">
        <v>0</v>
      </c>
      <c r="Q87" t="s">
        <v>60</v>
      </c>
      <c r="R87" t="s">
        <v>2034</v>
      </c>
      <c r="S87" t="s">
        <v>2059</v>
      </c>
      <c r="T87" s="4">
        <f t="shared" si="6"/>
        <v>131.22448979591837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12">
        <f t="shared" si="7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s="9">
        <f t="shared" si="4"/>
        <v>42128.208333333328</v>
      </c>
      <c r="N88" s="9">
        <f t="shared" si="5"/>
        <v>42141.208333333328</v>
      </c>
      <c r="O88" t="b">
        <v>1</v>
      </c>
      <c r="P88" t="b">
        <v>0</v>
      </c>
      <c r="Q88" t="s">
        <v>33</v>
      </c>
      <c r="R88" t="s">
        <v>2040</v>
      </c>
      <c r="S88" t="s">
        <v>2041</v>
      </c>
      <c r="T88" s="4">
        <f t="shared" si="6"/>
        <v>167.63513513513513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12">
        <f t="shared" si="7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s="9">
        <f t="shared" si="4"/>
        <v>40610.25</v>
      </c>
      <c r="N89" s="9">
        <f t="shared" si="5"/>
        <v>40621.208333333336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  <c r="T89" s="4">
        <f t="shared" si="6"/>
        <v>61.984886649874063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12">
        <f t="shared" si="7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s="9">
        <f t="shared" si="4"/>
        <v>42110.208333333328</v>
      </c>
      <c r="N90" s="9">
        <f t="shared" si="5"/>
        <v>42132.208333333328</v>
      </c>
      <c r="O90" t="b">
        <v>0</v>
      </c>
      <c r="P90" t="b">
        <v>0</v>
      </c>
      <c r="Q90" t="s">
        <v>206</v>
      </c>
      <c r="R90" t="s">
        <v>2045</v>
      </c>
      <c r="S90" t="s">
        <v>2052</v>
      </c>
      <c r="T90" s="4">
        <f t="shared" si="6"/>
        <v>260.75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12">
        <f t="shared" si="7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s="9">
        <f t="shared" si="4"/>
        <v>40283.208333333336</v>
      </c>
      <c r="N91" s="9">
        <f t="shared" si="5"/>
        <v>40285.208333333336</v>
      </c>
      <c r="O91" t="b">
        <v>0</v>
      </c>
      <c r="P91" t="b">
        <v>0</v>
      </c>
      <c r="Q91" t="s">
        <v>33</v>
      </c>
      <c r="R91" t="s">
        <v>2040</v>
      </c>
      <c r="S91" t="s">
        <v>2041</v>
      </c>
      <c r="T91" s="4">
        <f t="shared" si="6"/>
        <v>252.58823529411765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12">
        <f t="shared" si="7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s="9">
        <f t="shared" si="4"/>
        <v>42425.25</v>
      </c>
      <c r="N92" s="9">
        <f t="shared" si="5"/>
        <v>42425.25</v>
      </c>
      <c r="O92" t="b">
        <v>0</v>
      </c>
      <c r="P92" t="b">
        <v>1</v>
      </c>
      <c r="Q92" t="s">
        <v>33</v>
      </c>
      <c r="R92" t="s">
        <v>2040</v>
      </c>
      <c r="S92" t="s">
        <v>2041</v>
      </c>
      <c r="T92" s="4">
        <f t="shared" si="6"/>
        <v>78.615384615384613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12">
        <f t="shared" si="7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s="9">
        <f t="shared" si="4"/>
        <v>42588.208333333328</v>
      </c>
      <c r="N93" s="9">
        <f t="shared" si="5"/>
        <v>42616.208333333328</v>
      </c>
      <c r="O93" t="b">
        <v>0</v>
      </c>
      <c r="P93" t="b">
        <v>0</v>
      </c>
      <c r="Q93" t="s">
        <v>206</v>
      </c>
      <c r="R93" t="s">
        <v>2045</v>
      </c>
      <c r="S93" t="s">
        <v>2052</v>
      </c>
      <c r="T93" s="4">
        <f t="shared" si="6"/>
        <v>48.404406999351913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12">
        <f t="shared" si="7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s="9">
        <f t="shared" si="4"/>
        <v>40352.208333333336</v>
      </c>
      <c r="N94" s="9">
        <f t="shared" si="5"/>
        <v>40353.208333333336</v>
      </c>
      <c r="O94" t="b">
        <v>0</v>
      </c>
      <c r="P94" t="b">
        <v>1</v>
      </c>
      <c r="Q94" t="s">
        <v>89</v>
      </c>
      <c r="R94" t="s">
        <v>2036</v>
      </c>
      <c r="S94" t="s">
        <v>2060</v>
      </c>
      <c r="T94" s="4">
        <f t="shared" si="6"/>
        <v>258.875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12">
        <f t="shared" si="7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s="9">
        <f t="shared" si="4"/>
        <v>41202.208333333336</v>
      </c>
      <c r="N95" s="9">
        <f t="shared" si="5"/>
        <v>41206.208333333336</v>
      </c>
      <c r="O95" t="b">
        <v>0</v>
      </c>
      <c r="P95" t="b">
        <v>1</v>
      </c>
      <c r="Q95" t="s">
        <v>33</v>
      </c>
      <c r="R95" t="s">
        <v>2040</v>
      </c>
      <c r="S95" t="s">
        <v>2041</v>
      </c>
      <c r="T95" s="4">
        <f t="shared" si="6"/>
        <v>60.548713235294116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12">
        <f t="shared" si="7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s="9">
        <f t="shared" si="4"/>
        <v>43562.208333333328</v>
      </c>
      <c r="N96" s="9">
        <f t="shared" si="5"/>
        <v>43573.208333333328</v>
      </c>
      <c r="O96" t="b">
        <v>0</v>
      </c>
      <c r="P96" t="b">
        <v>0</v>
      </c>
      <c r="Q96" t="s">
        <v>28</v>
      </c>
      <c r="R96" t="s">
        <v>2038</v>
      </c>
      <c r="S96" t="s">
        <v>2039</v>
      </c>
      <c r="T96" s="4">
        <f t="shared" si="6"/>
        <v>303.68965517241378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12">
        <f t="shared" si="7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s="9">
        <f t="shared" si="4"/>
        <v>43752.208333333328</v>
      </c>
      <c r="N97" s="9">
        <f t="shared" si="5"/>
        <v>43759.208333333328</v>
      </c>
      <c r="O97" t="b">
        <v>0</v>
      </c>
      <c r="P97" t="b">
        <v>0</v>
      </c>
      <c r="Q97" t="s">
        <v>42</v>
      </c>
      <c r="R97" t="s">
        <v>2057</v>
      </c>
      <c r="S97" t="s">
        <v>2042</v>
      </c>
      <c r="T97" s="4">
        <f t="shared" si="6"/>
        <v>112.99999999999999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12">
        <f t="shared" si="7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s="9">
        <f t="shared" si="4"/>
        <v>40612.25</v>
      </c>
      <c r="N98" s="9">
        <f t="shared" si="5"/>
        <v>40625.208333333336</v>
      </c>
      <c r="O98" t="b">
        <v>0</v>
      </c>
      <c r="P98" t="b">
        <v>0</v>
      </c>
      <c r="Q98" t="s">
        <v>33</v>
      </c>
      <c r="R98" t="s">
        <v>2040</v>
      </c>
      <c r="S98" t="s">
        <v>2041</v>
      </c>
      <c r="T98" s="4">
        <f t="shared" si="6"/>
        <v>217.37876614060258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12">
        <f t="shared" si="7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s="9">
        <f t="shared" si="4"/>
        <v>42180.208333333328</v>
      </c>
      <c r="N99" s="9">
        <f t="shared" si="5"/>
        <v>42234.208333333328</v>
      </c>
      <c r="O99" t="b">
        <v>0</v>
      </c>
      <c r="P99" t="b">
        <v>0</v>
      </c>
      <c r="Q99" t="s">
        <v>17</v>
      </c>
      <c r="R99" t="s">
        <v>2033</v>
      </c>
      <c r="S99" t="s">
        <v>2056</v>
      </c>
      <c r="T99" s="4">
        <f t="shared" si="6"/>
        <v>926.69230769230762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12">
        <f t="shared" si="7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s="9">
        <f t="shared" si="4"/>
        <v>42212.208333333328</v>
      </c>
      <c r="N100" s="9">
        <f t="shared" si="5"/>
        <v>42216.208333333328</v>
      </c>
      <c r="O100" t="b">
        <v>0</v>
      </c>
      <c r="P100" t="b">
        <v>0</v>
      </c>
      <c r="Q100" t="s">
        <v>89</v>
      </c>
      <c r="R100" t="s">
        <v>2036</v>
      </c>
      <c r="S100" t="s">
        <v>2060</v>
      </c>
      <c r="T100" s="4">
        <f t="shared" si="6"/>
        <v>33.692229038854805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12">
        <f t="shared" si="7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s="9">
        <f t="shared" si="4"/>
        <v>41968.25</v>
      </c>
      <c r="N101" s="9">
        <f t="shared" si="5"/>
        <v>41997.25</v>
      </c>
      <c r="O101" t="b">
        <v>0</v>
      </c>
      <c r="P101" t="b">
        <v>0</v>
      </c>
      <c r="Q101" t="s">
        <v>33</v>
      </c>
      <c r="R101" t="s">
        <v>2040</v>
      </c>
      <c r="S101" t="s">
        <v>2041</v>
      </c>
      <c r="T101" s="4">
        <f t="shared" si="6"/>
        <v>196.7236842105263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12">
        <f t="shared" si="7"/>
        <v>1</v>
      </c>
      <c r="I102" t="s">
        <v>21</v>
      </c>
      <c r="J102" t="s">
        <v>22</v>
      </c>
      <c r="K102">
        <v>1319000400</v>
      </c>
      <c r="L102">
        <v>1320555600</v>
      </c>
      <c r="M102" s="9">
        <f t="shared" si="4"/>
        <v>40835.208333333336</v>
      </c>
      <c r="N102" s="9">
        <f t="shared" si="5"/>
        <v>40853.208333333336</v>
      </c>
      <c r="O102" t="b">
        <v>0</v>
      </c>
      <c r="P102" t="b">
        <v>0</v>
      </c>
      <c r="Q102" t="s">
        <v>33</v>
      </c>
      <c r="R102" t="s">
        <v>2040</v>
      </c>
      <c r="S102" t="s">
        <v>2041</v>
      </c>
      <c r="T102" s="4">
        <f t="shared" si="6"/>
        <v>1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12">
        <f t="shared" si="7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s="9">
        <f t="shared" si="4"/>
        <v>42056.25</v>
      </c>
      <c r="N103" s="9">
        <f t="shared" si="5"/>
        <v>42063.25</v>
      </c>
      <c r="O103" t="b">
        <v>0</v>
      </c>
      <c r="P103" t="b">
        <v>1</v>
      </c>
      <c r="Q103" t="s">
        <v>50</v>
      </c>
      <c r="R103" t="s">
        <v>2034</v>
      </c>
      <c r="S103" t="s">
        <v>2058</v>
      </c>
      <c r="T103" s="4">
        <f t="shared" si="6"/>
        <v>1021.4444444444445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12">
        <f t="shared" si="7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s="9">
        <f t="shared" si="4"/>
        <v>43234.208333333328</v>
      </c>
      <c r="N104" s="9">
        <f t="shared" si="5"/>
        <v>43241.208333333328</v>
      </c>
      <c r="O104" t="b">
        <v>0</v>
      </c>
      <c r="P104" t="b">
        <v>1</v>
      </c>
      <c r="Q104" t="s">
        <v>65</v>
      </c>
      <c r="R104" t="s">
        <v>2038</v>
      </c>
      <c r="S104" t="s">
        <v>2044</v>
      </c>
      <c r="T104" s="4">
        <f t="shared" si="6"/>
        <v>281.67567567567568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12">
        <f t="shared" si="7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s="9">
        <f t="shared" si="4"/>
        <v>40475.208333333336</v>
      </c>
      <c r="N105" s="9">
        <f t="shared" si="5"/>
        <v>40484.208333333336</v>
      </c>
      <c r="O105" t="b">
        <v>0</v>
      </c>
      <c r="P105" t="b">
        <v>0</v>
      </c>
      <c r="Q105" t="s">
        <v>50</v>
      </c>
      <c r="R105" t="s">
        <v>2034</v>
      </c>
      <c r="S105" t="s">
        <v>2058</v>
      </c>
      <c r="T105" s="4">
        <f t="shared" si="6"/>
        <v>24.610000000000003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12">
        <f t="shared" si="7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s="9">
        <f t="shared" si="4"/>
        <v>42878.208333333328</v>
      </c>
      <c r="N106" s="9">
        <f t="shared" si="5"/>
        <v>42879.208333333328</v>
      </c>
      <c r="O106" t="b">
        <v>0</v>
      </c>
      <c r="P106" t="b">
        <v>0</v>
      </c>
      <c r="Q106" t="s">
        <v>60</v>
      </c>
      <c r="R106" t="s">
        <v>2034</v>
      </c>
      <c r="S106" t="s">
        <v>2059</v>
      </c>
      <c r="T106" s="4">
        <f t="shared" si="6"/>
        <v>143.14010067114094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12">
        <f t="shared" si="7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s="9">
        <f t="shared" si="4"/>
        <v>41366.208333333336</v>
      </c>
      <c r="N107" s="9">
        <f t="shared" si="5"/>
        <v>41384.208333333336</v>
      </c>
      <c r="O107" t="b">
        <v>0</v>
      </c>
      <c r="P107" t="b">
        <v>0</v>
      </c>
      <c r="Q107" t="s">
        <v>28</v>
      </c>
      <c r="R107" t="s">
        <v>2038</v>
      </c>
      <c r="S107" t="s">
        <v>2039</v>
      </c>
      <c r="T107" s="4">
        <f t="shared" si="6"/>
        <v>144.54411764705884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12">
        <f t="shared" si="7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s="9">
        <f t="shared" si="4"/>
        <v>43716.208333333328</v>
      </c>
      <c r="N108" s="9">
        <f t="shared" si="5"/>
        <v>43721.208333333328</v>
      </c>
      <c r="O108" t="b">
        <v>0</v>
      </c>
      <c r="P108" t="b">
        <v>0</v>
      </c>
      <c r="Q108" t="s">
        <v>33</v>
      </c>
      <c r="R108" t="s">
        <v>2040</v>
      </c>
      <c r="S108" t="s">
        <v>2041</v>
      </c>
      <c r="T108" s="4">
        <f t="shared" si="6"/>
        <v>359.12820512820514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12">
        <f t="shared" si="7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s="9">
        <f t="shared" si="4"/>
        <v>43213.208333333328</v>
      </c>
      <c r="N109" s="9">
        <f t="shared" si="5"/>
        <v>43230.208333333328</v>
      </c>
      <c r="O109" t="b">
        <v>0</v>
      </c>
      <c r="P109" t="b">
        <v>1</v>
      </c>
      <c r="Q109" t="s">
        <v>33</v>
      </c>
      <c r="R109" t="s">
        <v>2040</v>
      </c>
      <c r="S109" t="s">
        <v>2041</v>
      </c>
      <c r="T109" s="4">
        <f t="shared" si="6"/>
        <v>186.48571428571427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12">
        <f t="shared" si="7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s="9">
        <f t="shared" si="4"/>
        <v>41005.208333333336</v>
      </c>
      <c r="N110" s="9">
        <f t="shared" si="5"/>
        <v>41042.208333333336</v>
      </c>
      <c r="O110" t="b">
        <v>0</v>
      </c>
      <c r="P110" t="b">
        <v>0</v>
      </c>
      <c r="Q110" t="s">
        <v>42</v>
      </c>
      <c r="R110" t="s">
        <v>2057</v>
      </c>
      <c r="S110" t="s">
        <v>2042</v>
      </c>
      <c r="T110" s="4">
        <f t="shared" si="6"/>
        <v>595.26666666666665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12">
        <f t="shared" si="7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s="9">
        <f t="shared" si="4"/>
        <v>41651.25</v>
      </c>
      <c r="N111" s="9">
        <f t="shared" si="5"/>
        <v>41653.25</v>
      </c>
      <c r="O111" t="b">
        <v>0</v>
      </c>
      <c r="P111" t="b">
        <v>0</v>
      </c>
      <c r="Q111" t="s">
        <v>269</v>
      </c>
      <c r="R111" t="s">
        <v>2057</v>
      </c>
      <c r="S111" t="s">
        <v>2053</v>
      </c>
      <c r="T111" s="4">
        <f t="shared" si="6"/>
        <v>59.21153846153846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12">
        <f t="shared" si="7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s="9">
        <f t="shared" si="4"/>
        <v>43354.208333333328</v>
      </c>
      <c r="N112" s="9">
        <f t="shared" si="5"/>
        <v>43373.208333333328</v>
      </c>
      <c r="O112" t="b">
        <v>0</v>
      </c>
      <c r="P112" t="b">
        <v>0</v>
      </c>
      <c r="Q112" t="s">
        <v>17</v>
      </c>
      <c r="R112" t="s">
        <v>2033</v>
      </c>
      <c r="S112" t="s">
        <v>2056</v>
      </c>
      <c r="T112" s="4">
        <f t="shared" si="6"/>
        <v>14.962780898876405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12">
        <f t="shared" si="7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s="9">
        <f t="shared" si="4"/>
        <v>41174.208333333336</v>
      </c>
      <c r="N113" s="9">
        <f t="shared" si="5"/>
        <v>41180.208333333336</v>
      </c>
      <c r="O113" t="b">
        <v>0</v>
      </c>
      <c r="P113" t="b">
        <v>0</v>
      </c>
      <c r="Q113" t="s">
        <v>133</v>
      </c>
      <c r="R113" t="s">
        <v>2045</v>
      </c>
      <c r="S113" t="s">
        <v>2062</v>
      </c>
      <c r="T113" s="4">
        <f t="shared" si="6"/>
        <v>119.95602605863192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12">
        <f t="shared" si="7"/>
        <v>35</v>
      </c>
      <c r="I114" t="s">
        <v>26</v>
      </c>
      <c r="J114" t="s">
        <v>27</v>
      </c>
      <c r="K114">
        <v>1408856400</v>
      </c>
      <c r="L114">
        <v>1410152400</v>
      </c>
      <c r="M114" s="9">
        <f t="shared" si="4"/>
        <v>41875.208333333336</v>
      </c>
      <c r="N114" s="9">
        <f t="shared" si="5"/>
        <v>41890.208333333336</v>
      </c>
      <c r="O114" t="b">
        <v>0</v>
      </c>
      <c r="P114" t="b">
        <v>0</v>
      </c>
      <c r="Q114" t="s">
        <v>28</v>
      </c>
      <c r="R114" t="s">
        <v>2038</v>
      </c>
      <c r="S114" t="s">
        <v>2039</v>
      </c>
      <c r="T114" s="4">
        <f t="shared" si="6"/>
        <v>268.82978723404256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12">
        <f t="shared" si="7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s="9">
        <f t="shared" si="4"/>
        <v>42990.208333333328</v>
      </c>
      <c r="N115" s="9">
        <f t="shared" si="5"/>
        <v>42997.208333333328</v>
      </c>
      <c r="O115" t="b">
        <v>0</v>
      </c>
      <c r="P115" t="b">
        <v>0</v>
      </c>
      <c r="Q115" t="s">
        <v>17</v>
      </c>
      <c r="R115" t="s">
        <v>2033</v>
      </c>
      <c r="S115" t="s">
        <v>2056</v>
      </c>
      <c r="T115" s="4">
        <f t="shared" si="6"/>
        <v>376.87878787878788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12">
        <f t="shared" si="7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s="9">
        <f t="shared" si="4"/>
        <v>43564.208333333328</v>
      </c>
      <c r="N116" s="9">
        <f t="shared" si="5"/>
        <v>43565.208333333328</v>
      </c>
      <c r="O116" t="b">
        <v>0</v>
      </c>
      <c r="P116" t="b">
        <v>1</v>
      </c>
      <c r="Q116" t="s">
        <v>65</v>
      </c>
      <c r="R116" t="s">
        <v>2038</v>
      </c>
      <c r="S116" t="s">
        <v>2044</v>
      </c>
      <c r="T116" s="4">
        <f t="shared" si="6"/>
        <v>727.15789473684208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12">
        <f t="shared" si="7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s="9">
        <f t="shared" si="4"/>
        <v>43056.25</v>
      </c>
      <c r="N117" s="9">
        <f t="shared" si="5"/>
        <v>43091.25</v>
      </c>
      <c r="O117" t="b">
        <v>0</v>
      </c>
      <c r="P117" t="b">
        <v>0</v>
      </c>
      <c r="Q117" t="s">
        <v>119</v>
      </c>
      <c r="R117" t="s">
        <v>2045</v>
      </c>
      <c r="S117" t="s">
        <v>2037</v>
      </c>
      <c r="T117" s="4">
        <f t="shared" si="6"/>
        <v>87.211757648470297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12">
        <f t="shared" si="7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s="9">
        <f t="shared" si="4"/>
        <v>42265.208333333328</v>
      </c>
      <c r="N118" s="9">
        <f t="shared" si="5"/>
        <v>42266.208333333328</v>
      </c>
      <c r="O118" t="b">
        <v>0</v>
      </c>
      <c r="P118" t="b">
        <v>0</v>
      </c>
      <c r="Q118" t="s">
        <v>33</v>
      </c>
      <c r="R118" t="s">
        <v>2040</v>
      </c>
      <c r="S118" t="s">
        <v>2041</v>
      </c>
      <c r="T118" s="4">
        <f t="shared" si="6"/>
        <v>88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12">
        <f t="shared" si="7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s="9">
        <f t="shared" si="4"/>
        <v>40808.208333333336</v>
      </c>
      <c r="N119" s="9">
        <f t="shared" si="5"/>
        <v>40814.208333333336</v>
      </c>
      <c r="O119" t="b">
        <v>0</v>
      </c>
      <c r="P119" t="b">
        <v>0</v>
      </c>
      <c r="Q119" t="s">
        <v>269</v>
      </c>
      <c r="R119" t="s">
        <v>2057</v>
      </c>
      <c r="S119" t="s">
        <v>2053</v>
      </c>
      <c r="T119" s="4">
        <f t="shared" si="6"/>
        <v>173.9387755102041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12">
        <f t="shared" si="7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s="9">
        <f t="shared" si="4"/>
        <v>41665.25</v>
      </c>
      <c r="N120" s="9">
        <f t="shared" si="5"/>
        <v>41671.25</v>
      </c>
      <c r="O120" t="b">
        <v>0</v>
      </c>
      <c r="P120" t="b">
        <v>0</v>
      </c>
      <c r="Q120" t="s">
        <v>122</v>
      </c>
      <c r="R120" t="s">
        <v>2049</v>
      </c>
      <c r="S120" t="s">
        <v>2061</v>
      </c>
      <c r="T120" s="4">
        <f t="shared" si="6"/>
        <v>117.61111111111111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12">
        <f t="shared" si="7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s="9">
        <f t="shared" si="4"/>
        <v>41806.208333333336</v>
      </c>
      <c r="N121" s="9">
        <f t="shared" si="5"/>
        <v>41823.208333333336</v>
      </c>
      <c r="O121" t="b">
        <v>0</v>
      </c>
      <c r="P121" t="b">
        <v>1</v>
      </c>
      <c r="Q121" t="s">
        <v>42</v>
      </c>
      <c r="R121" t="s">
        <v>2057</v>
      </c>
      <c r="S121" t="s">
        <v>2042</v>
      </c>
      <c r="T121" s="4">
        <f t="shared" si="6"/>
        <v>214.96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12">
        <f t="shared" si="7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s="9">
        <f t="shared" si="4"/>
        <v>42111.208333333328</v>
      </c>
      <c r="N122" s="9">
        <f t="shared" si="5"/>
        <v>42115.208333333328</v>
      </c>
      <c r="O122" t="b">
        <v>0</v>
      </c>
      <c r="P122" t="b">
        <v>1</v>
      </c>
      <c r="Q122" t="s">
        <v>292</v>
      </c>
      <c r="R122" t="s">
        <v>2036</v>
      </c>
      <c r="S122" t="s">
        <v>2063</v>
      </c>
      <c r="T122" s="4">
        <f t="shared" si="6"/>
        <v>149.49667110519306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12">
        <f t="shared" si="7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s="9">
        <f t="shared" si="4"/>
        <v>41917.208333333336</v>
      </c>
      <c r="N123" s="9">
        <f t="shared" si="5"/>
        <v>41930.208333333336</v>
      </c>
      <c r="O123" t="b">
        <v>0</v>
      </c>
      <c r="P123" t="b">
        <v>0</v>
      </c>
      <c r="Q123" t="s">
        <v>89</v>
      </c>
      <c r="R123" t="s">
        <v>2036</v>
      </c>
      <c r="S123" t="s">
        <v>2060</v>
      </c>
      <c r="T123" s="4">
        <f t="shared" si="6"/>
        <v>219.33995584988963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12">
        <f t="shared" si="7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s="9">
        <f t="shared" si="4"/>
        <v>41970.25</v>
      </c>
      <c r="N124" s="9">
        <f t="shared" si="5"/>
        <v>41997.25</v>
      </c>
      <c r="O124" t="b">
        <v>0</v>
      </c>
      <c r="P124" t="b">
        <v>0</v>
      </c>
      <c r="Q124" t="s">
        <v>119</v>
      </c>
      <c r="R124" t="s">
        <v>2045</v>
      </c>
      <c r="S124" t="s">
        <v>2037</v>
      </c>
      <c r="T124" s="4">
        <f t="shared" si="6"/>
        <v>64.367690058479525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12">
        <f t="shared" si="7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s="9">
        <f t="shared" si="4"/>
        <v>42332.25</v>
      </c>
      <c r="N125" s="9">
        <f t="shared" si="5"/>
        <v>42335.25</v>
      </c>
      <c r="O125" t="b">
        <v>1</v>
      </c>
      <c r="P125" t="b">
        <v>0</v>
      </c>
      <c r="Q125" t="s">
        <v>33</v>
      </c>
      <c r="R125" t="s">
        <v>2040</v>
      </c>
      <c r="S125" t="s">
        <v>2041</v>
      </c>
      <c r="T125" s="4">
        <f t="shared" si="6"/>
        <v>18.622397298818232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12">
        <f t="shared" si="7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s="9">
        <f t="shared" si="4"/>
        <v>43598.208333333328</v>
      </c>
      <c r="N126" s="9">
        <f t="shared" si="5"/>
        <v>43651.208333333328</v>
      </c>
      <c r="O126" t="b">
        <v>0</v>
      </c>
      <c r="P126" t="b">
        <v>0</v>
      </c>
      <c r="Q126" t="s">
        <v>122</v>
      </c>
      <c r="R126" t="s">
        <v>2049</v>
      </c>
      <c r="S126" t="s">
        <v>2061</v>
      </c>
      <c r="T126" s="4">
        <f t="shared" si="6"/>
        <v>367.76923076923077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12">
        <f t="shared" si="7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s="9">
        <f t="shared" si="4"/>
        <v>43362.208333333328</v>
      </c>
      <c r="N127" s="9">
        <f t="shared" si="5"/>
        <v>43366.208333333328</v>
      </c>
      <c r="O127" t="b">
        <v>0</v>
      </c>
      <c r="P127" t="b">
        <v>0</v>
      </c>
      <c r="Q127" t="s">
        <v>33</v>
      </c>
      <c r="R127" t="s">
        <v>2040</v>
      </c>
      <c r="S127" t="s">
        <v>2041</v>
      </c>
      <c r="T127" s="4">
        <f t="shared" si="6"/>
        <v>159.90566037735849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12">
        <f t="shared" si="7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s="9">
        <f t="shared" si="4"/>
        <v>42596.208333333328</v>
      </c>
      <c r="N128" s="9">
        <f t="shared" si="5"/>
        <v>42624.208333333328</v>
      </c>
      <c r="O128" t="b">
        <v>0</v>
      </c>
      <c r="P128" t="b">
        <v>1</v>
      </c>
      <c r="Q128" t="s">
        <v>33</v>
      </c>
      <c r="R128" t="s">
        <v>2040</v>
      </c>
      <c r="S128" t="s">
        <v>2041</v>
      </c>
      <c r="T128" s="4">
        <f t="shared" si="6"/>
        <v>38.633185349611544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12">
        <f t="shared" si="7"/>
        <v>78.96875</v>
      </c>
      <c r="I129" t="s">
        <v>15</v>
      </c>
      <c r="J129" t="s">
        <v>16</v>
      </c>
      <c r="K129">
        <v>1273640400</v>
      </c>
      <c r="L129">
        <v>1273899600</v>
      </c>
      <c r="M129" s="9">
        <f t="shared" si="4"/>
        <v>40310.208333333336</v>
      </c>
      <c r="N129" s="9">
        <f t="shared" si="5"/>
        <v>40313.208333333336</v>
      </c>
      <c r="O129" t="b">
        <v>0</v>
      </c>
      <c r="P129" t="b">
        <v>0</v>
      </c>
      <c r="Q129" t="s">
        <v>33</v>
      </c>
      <c r="R129" t="s">
        <v>2040</v>
      </c>
      <c r="S129" t="s">
        <v>2041</v>
      </c>
      <c r="T129" s="4">
        <f t="shared" si="6"/>
        <v>51.42151162790698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12">
        <f t="shared" si="7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s="9">
        <f t="shared" ref="M130:M193" si="8">(((K130/60)/60)/24)+DATE(1970,1,1)</f>
        <v>40417.208333333336</v>
      </c>
      <c r="N130" s="9">
        <f t="shared" ref="N130:N193" si="9">(((L130/60)/60)/24)+DATE(1970,1,1)</f>
        <v>40430.208333333336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  <c r="T130" s="4">
        <f t="shared" ref="T130:T193" si="10">E130/D130*100</f>
        <v>60.334277620396605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12">
        <f t="shared" ref="H131:H194" si="11">IF(G131=0,0,(E131/G131))</f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s="9">
        <f t="shared" si="8"/>
        <v>42038.25</v>
      </c>
      <c r="N131" s="9">
        <f t="shared" si="9"/>
        <v>42063.25</v>
      </c>
      <c r="O131" t="b">
        <v>0</v>
      </c>
      <c r="P131" t="b">
        <v>0</v>
      </c>
      <c r="Q131" t="s">
        <v>17</v>
      </c>
      <c r="R131" t="s">
        <v>2033</v>
      </c>
      <c r="S131" t="s">
        <v>2056</v>
      </c>
      <c r="T131" s="4">
        <f t="shared" si="10"/>
        <v>3.202693602693603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12">
        <f t="shared" si="11"/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s="9">
        <f t="shared" si="8"/>
        <v>40842.208333333336</v>
      </c>
      <c r="N132" s="9">
        <f t="shared" si="9"/>
        <v>40858.25</v>
      </c>
      <c r="O132" t="b">
        <v>0</v>
      </c>
      <c r="P132" t="b">
        <v>0</v>
      </c>
      <c r="Q132" t="s">
        <v>53</v>
      </c>
      <c r="R132" t="s">
        <v>2057</v>
      </c>
      <c r="S132" t="s">
        <v>2043</v>
      </c>
      <c r="T132" s="4">
        <f t="shared" si="10"/>
        <v>155.46875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12">
        <f t="shared" si="11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s="9">
        <f t="shared" si="8"/>
        <v>41607.25</v>
      </c>
      <c r="N133" s="9">
        <f t="shared" si="9"/>
        <v>41620.25</v>
      </c>
      <c r="O133" t="b">
        <v>0</v>
      </c>
      <c r="P133" t="b">
        <v>0</v>
      </c>
      <c r="Q133" t="s">
        <v>28</v>
      </c>
      <c r="R133" t="s">
        <v>2038</v>
      </c>
      <c r="S133" t="s">
        <v>2039</v>
      </c>
      <c r="T133" s="4">
        <f t="shared" si="10"/>
        <v>100.85974499089254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12">
        <f t="shared" si="11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s="9">
        <f t="shared" si="8"/>
        <v>43112.25</v>
      </c>
      <c r="N134" s="9">
        <f t="shared" si="9"/>
        <v>43128.25</v>
      </c>
      <c r="O134" t="b">
        <v>0</v>
      </c>
      <c r="P134" t="b">
        <v>1</v>
      </c>
      <c r="Q134" t="s">
        <v>33</v>
      </c>
      <c r="R134" t="s">
        <v>2040</v>
      </c>
      <c r="S134" t="s">
        <v>2041</v>
      </c>
      <c r="T134" s="4">
        <f t="shared" si="10"/>
        <v>116.18181818181819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12">
        <f t="shared" si="11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s="9">
        <f t="shared" si="8"/>
        <v>40767.208333333336</v>
      </c>
      <c r="N135" s="9">
        <f t="shared" si="9"/>
        <v>40789.208333333336</v>
      </c>
      <c r="O135" t="b">
        <v>0</v>
      </c>
      <c r="P135" t="b">
        <v>0</v>
      </c>
      <c r="Q135" t="s">
        <v>319</v>
      </c>
      <c r="R135" t="s">
        <v>2034</v>
      </c>
      <c r="S135" t="s">
        <v>2064</v>
      </c>
      <c r="T135" s="4">
        <f t="shared" si="10"/>
        <v>310.77777777777777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12">
        <f t="shared" si="11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s="9">
        <f t="shared" si="8"/>
        <v>40713.208333333336</v>
      </c>
      <c r="N136" s="9">
        <f t="shared" si="9"/>
        <v>40762.208333333336</v>
      </c>
      <c r="O136" t="b">
        <v>0</v>
      </c>
      <c r="P136" t="b">
        <v>1</v>
      </c>
      <c r="Q136" t="s">
        <v>42</v>
      </c>
      <c r="R136" t="s">
        <v>2057</v>
      </c>
      <c r="S136" t="s">
        <v>2042</v>
      </c>
      <c r="T136" s="4">
        <f t="shared" si="10"/>
        <v>89.73668341708543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12">
        <f t="shared" si="11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s="9">
        <f t="shared" si="8"/>
        <v>41340.25</v>
      </c>
      <c r="N137" s="9">
        <f t="shared" si="9"/>
        <v>41345.208333333336</v>
      </c>
      <c r="O137" t="b">
        <v>0</v>
      </c>
      <c r="P137" t="b">
        <v>1</v>
      </c>
      <c r="Q137" t="s">
        <v>33</v>
      </c>
      <c r="R137" t="s">
        <v>2040</v>
      </c>
      <c r="S137" t="s">
        <v>2041</v>
      </c>
      <c r="T137" s="4">
        <f t="shared" si="10"/>
        <v>71.27272727272728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12">
        <f t="shared" si="11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s="9">
        <f t="shared" si="8"/>
        <v>41797.208333333336</v>
      </c>
      <c r="N138" s="9">
        <f t="shared" si="9"/>
        <v>41809.208333333336</v>
      </c>
      <c r="O138" t="b">
        <v>0</v>
      </c>
      <c r="P138" t="b">
        <v>1</v>
      </c>
      <c r="Q138" t="s">
        <v>53</v>
      </c>
      <c r="R138" t="s">
        <v>2057</v>
      </c>
      <c r="S138" t="s">
        <v>2043</v>
      </c>
      <c r="T138" s="4">
        <f t="shared" si="10"/>
        <v>3.2862318840579712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12">
        <f t="shared" si="11"/>
        <v>94.24</v>
      </c>
      <c r="I139" t="s">
        <v>21</v>
      </c>
      <c r="J139" t="s">
        <v>22</v>
      </c>
      <c r="K139">
        <v>1286341200</v>
      </c>
      <c r="L139">
        <v>1286859600</v>
      </c>
      <c r="M139" s="9">
        <f t="shared" si="8"/>
        <v>40457.208333333336</v>
      </c>
      <c r="N139" s="9">
        <f t="shared" si="9"/>
        <v>40463.208333333336</v>
      </c>
      <c r="O139" t="b">
        <v>0</v>
      </c>
      <c r="P139" t="b">
        <v>0</v>
      </c>
      <c r="Q139" t="s">
        <v>68</v>
      </c>
      <c r="R139" t="s">
        <v>2045</v>
      </c>
      <c r="S139" t="s">
        <v>2046</v>
      </c>
      <c r="T139" s="4">
        <f t="shared" si="10"/>
        <v>261.77777777777777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12">
        <f t="shared" si="11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s="9">
        <f t="shared" si="8"/>
        <v>41180.208333333336</v>
      </c>
      <c r="N140" s="9">
        <f t="shared" si="9"/>
        <v>41186.208333333336</v>
      </c>
      <c r="O140" t="b">
        <v>0</v>
      </c>
      <c r="P140" t="b">
        <v>0</v>
      </c>
      <c r="Q140" t="s">
        <v>292</v>
      </c>
      <c r="R140" t="s">
        <v>2036</v>
      </c>
      <c r="S140" t="s">
        <v>2063</v>
      </c>
      <c r="T140" s="4">
        <f t="shared" si="10"/>
        <v>96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12">
        <f t="shared" si="11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s="9">
        <f t="shared" si="8"/>
        <v>42115.208333333328</v>
      </c>
      <c r="N141" s="9">
        <f t="shared" si="9"/>
        <v>42131.208333333328</v>
      </c>
      <c r="O141" t="b">
        <v>0</v>
      </c>
      <c r="P141" t="b">
        <v>1</v>
      </c>
      <c r="Q141" t="s">
        <v>65</v>
      </c>
      <c r="R141" t="s">
        <v>2038</v>
      </c>
      <c r="S141" t="s">
        <v>2044</v>
      </c>
      <c r="T141" s="4">
        <f t="shared" si="10"/>
        <v>20.896851248642779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12">
        <f t="shared" si="11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s="9">
        <f t="shared" si="8"/>
        <v>43156.25</v>
      </c>
      <c r="N142" s="9">
        <f t="shared" si="9"/>
        <v>43161.25</v>
      </c>
      <c r="O142" t="b">
        <v>0</v>
      </c>
      <c r="P142" t="b">
        <v>0</v>
      </c>
      <c r="Q142" t="s">
        <v>42</v>
      </c>
      <c r="R142" t="s">
        <v>2057</v>
      </c>
      <c r="S142" t="s">
        <v>2042</v>
      </c>
      <c r="T142" s="4">
        <f t="shared" si="10"/>
        <v>223.16363636363636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12">
        <f t="shared" si="11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s="9">
        <f t="shared" si="8"/>
        <v>42167.208333333328</v>
      </c>
      <c r="N143" s="9">
        <f t="shared" si="9"/>
        <v>42173.208333333328</v>
      </c>
      <c r="O143" t="b">
        <v>0</v>
      </c>
      <c r="P143" t="b">
        <v>0</v>
      </c>
      <c r="Q143" t="s">
        <v>28</v>
      </c>
      <c r="R143" t="s">
        <v>2038</v>
      </c>
      <c r="S143" t="s">
        <v>2039</v>
      </c>
      <c r="T143" s="4">
        <f t="shared" si="10"/>
        <v>101.59097978227061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12">
        <f t="shared" si="11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s="9">
        <f t="shared" si="8"/>
        <v>41005.208333333336</v>
      </c>
      <c r="N144" s="9">
        <f t="shared" si="9"/>
        <v>41046.208333333336</v>
      </c>
      <c r="O144" t="b">
        <v>0</v>
      </c>
      <c r="P144" t="b">
        <v>0</v>
      </c>
      <c r="Q144" t="s">
        <v>28</v>
      </c>
      <c r="R144" t="s">
        <v>2038</v>
      </c>
      <c r="S144" t="s">
        <v>2039</v>
      </c>
      <c r="T144" s="4">
        <f t="shared" si="10"/>
        <v>230.03999999999996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12">
        <f t="shared" si="11"/>
        <v>104.6</v>
      </c>
      <c r="I145" t="s">
        <v>21</v>
      </c>
      <c r="J145" t="s">
        <v>22</v>
      </c>
      <c r="K145">
        <v>1277701200</v>
      </c>
      <c r="L145">
        <v>1279429200</v>
      </c>
      <c r="M145" s="9">
        <f t="shared" si="8"/>
        <v>40357.208333333336</v>
      </c>
      <c r="N145" s="9">
        <f t="shared" si="9"/>
        <v>40377.208333333336</v>
      </c>
      <c r="O145" t="b">
        <v>0</v>
      </c>
      <c r="P145" t="b">
        <v>0</v>
      </c>
      <c r="Q145" t="s">
        <v>60</v>
      </c>
      <c r="R145" t="s">
        <v>2034</v>
      </c>
      <c r="S145" t="s">
        <v>2059</v>
      </c>
      <c r="T145" s="4">
        <f t="shared" si="10"/>
        <v>135.59259259259261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12">
        <f t="shared" si="11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s="9">
        <f t="shared" si="8"/>
        <v>43633.208333333328</v>
      </c>
      <c r="N146" s="9">
        <f t="shared" si="9"/>
        <v>43641.208333333328</v>
      </c>
      <c r="O146" t="b">
        <v>0</v>
      </c>
      <c r="P146" t="b">
        <v>0</v>
      </c>
      <c r="Q146" t="s">
        <v>33</v>
      </c>
      <c r="R146" t="s">
        <v>2040</v>
      </c>
      <c r="S146" t="s">
        <v>2041</v>
      </c>
      <c r="T146" s="4">
        <f t="shared" si="10"/>
        <v>129.1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12">
        <f t="shared" si="11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s="9">
        <f t="shared" si="8"/>
        <v>41889.208333333336</v>
      </c>
      <c r="N147" s="9">
        <f t="shared" si="9"/>
        <v>41894.208333333336</v>
      </c>
      <c r="O147" t="b">
        <v>0</v>
      </c>
      <c r="P147" t="b">
        <v>0</v>
      </c>
      <c r="Q147" t="s">
        <v>65</v>
      </c>
      <c r="R147" t="s">
        <v>2038</v>
      </c>
      <c r="S147" t="s">
        <v>2044</v>
      </c>
      <c r="T147" s="4">
        <f t="shared" si="10"/>
        <v>236.512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12">
        <f t="shared" si="11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s="9">
        <f t="shared" si="8"/>
        <v>40855.25</v>
      </c>
      <c r="N148" s="9">
        <f t="shared" si="9"/>
        <v>40875.25</v>
      </c>
      <c r="O148" t="b">
        <v>0</v>
      </c>
      <c r="P148" t="b">
        <v>0</v>
      </c>
      <c r="Q148" t="s">
        <v>33</v>
      </c>
      <c r="R148" t="s">
        <v>2040</v>
      </c>
      <c r="S148" t="s">
        <v>2041</v>
      </c>
      <c r="T148" s="4">
        <f t="shared" si="10"/>
        <v>17.25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12">
        <f t="shared" si="11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s="9">
        <f t="shared" si="8"/>
        <v>42534.208333333328</v>
      </c>
      <c r="N149" s="9">
        <f t="shared" si="9"/>
        <v>42540.208333333328</v>
      </c>
      <c r="O149" t="b">
        <v>0</v>
      </c>
      <c r="P149" t="b">
        <v>1</v>
      </c>
      <c r="Q149" t="s">
        <v>33</v>
      </c>
      <c r="R149" t="s">
        <v>2040</v>
      </c>
      <c r="S149" t="s">
        <v>2041</v>
      </c>
      <c r="T149" s="4">
        <f t="shared" si="10"/>
        <v>112.49397590361446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12">
        <f t="shared" si="11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s="9">
        <f t="shared" si="8"/>
        <v>42941.208333333328</v>
      </c>
      <c r="N150" s="9">
        <f t="shared" si="9"/>
        <v>42950.208333333328</v>
      </c>
      <c r="O150" t="b">
        <v>0</v>
      </c>
      <c r="P150" t="b">
        <v>0</v>
      </c>
      <c r="Q150" t="s">
        <v>65</v>
      </c>
      <c r="R150" t="s">
        <v>2038</v>
      </c>
      <c r="S150" t="s">
        <v>2044</v>
      </c>
      <c r="T150" s="4">
        <f t="shared" si="10"/>
        <v>121.02150537634408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12">
        <f t="shared" si="11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s="9">
        <f t="shared" si="8"/>
        <v>41275.25</v>
      </c>
      <c r="N151" s="9">
        <f t="shared" si="9"/>
        <v>41327.25</v>
      </c>
      <c r="O151" t="b">
        <v>0</v>
      </c>
      <c r="P151" t="b">
        <v>0</v>
      </c>
      <c r="Q151" t="s">
        <v>60</v>
      </c>
      <c r="R151" t="s">
        <v>2034</v>
      </c>
      <c r="S151" t="s">
        <v>2059</v>
      </c>
      <c r="T151" s="4">
        <f t="shared" si="10"/>
        <v>219.87096774193549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12">
        <f t="shared" si="11"/>
        <v>1</v>
      </c>
      <c r="I152" t="s">
        <v>21</v>
      </c>
      <c r="J152" t="s">
        <v>22</v>
      </c>
      <c r="K152">
        <v>1544940000</v>
      </c>
      <c r="L152">
        <v>1545026400</v>
      </c>
      <c r="M152" s="9">
        <f t="shared" si="8"/>
        <v>43450.25</v>
      </c>
      <c r="N152" s="9">
        <f t="shared" si="9"/>
        <v>43451.25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  <c r="T152" s="4">
        <f t="shared" si="10"/>
        <v>1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12">
        <f t="shared" si="11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s="9">
        <f t="shared" si="8"/>
        <v>41799.208333333336</v>
      </c>
      <c r="N153" s="9">
        <f t="shared" si="9"/>
        <v>41850.208333333336</v>
      </c>
      <c r="O153" t="b">
        <v>0</v>
      </c>
      <c r="P153" t="b">
        <v>0</v>
      </c>
      <c r="Q153" t="s">
        <v>50</v>
      </c>
      <c r="R153" t="s">
        <v>2034</v>
      </c>
      <c r="S153" t="s">
        <v>2058</v>
      </c>
      <c r="T153" s="4">
        <f t="shared" si="10"/>
        <v>64.166909620991248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12">
        <f t="shared" si="11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s="9">
        <f t="shared" si="8"/>
        <v>42783.25</v>
      </c>
      <c r="N154" s="9">
        <f t="shared" si="9"/>
        <v>42790.25</v>
      </c>
      <c r="O154" t="b">
        <v>0</v>
      </c>
      <c r="P154" t="b">
        <v>0</v>
      </c>
      <c r="Q154" t="s">
        <v>60</v>
      </c>
      <c r="R154" t="s">
        <v>2034</v>
      </c>
      <c r="S154" t="s">
        <v>2059</v>
      </c>
      <c r="T154" s="4">
        <f t="shared" si="10"/>
        <v>423.06746987951806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12">
        <f t="shared" si="11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s="9">
        <f t="shared" si="8"/>
        <v>41201.208333333336</v>
      </c>
      <c r="N155" s="9">
        <f t="shared" si="9"/>
        <v>41207.208333333336</v>
      </c>
      <c r="O155" t="b">
        <v>0</v>
      </c>
      <c r="P155" t="b">
        <v>0</v>
      </c>
      <c r="Q155" t="s">
        <v>33</v>
      </c>
      <c r="R155" t="s">
        <v>2040</v>
      </c>
      <c r="S155" t="s">
        <v>2041</v>
      </c>
      <c r="T155" s="4">
        <f t="shared" si="10"/>
        <v>92.984160506863773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12">
        <f t="shared" si="11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s="9">
        <f t="shared" si="8"/>
        <v>42502.208333333328</v>
      </c>
      <c r="N156" s="9">
        <f t="shared" si="9"/>
        <v>42525.208333333328</v>
      </c>
      <c r="O156" t="b">
        <v>0</v>
      </c>
      <c r="P156" t="b">
        <v>1</v>
      </c>
      <c r="Q156" t="s">
        <v>60</v>
      </c>
      <c r="R156" t="s">
        <v>2034</v>
      </c>
      <c r="S156" t="s">
        <v>2059</v>
      </c>
      <c r="T156" s="4">
        <f t="shared" si="10"/>
        <v>58.756567425569173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12">
        <f t="shared" si="11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s="9">
        <f t="shared" si="8"/>
        <v>40262.208333333336</v>
      </c>
      <c r="N157" s="9">
        <f t="shared" si="9"/>
        <v>40277.208333333336</v>
      </c>
      <c r="O157" t="b">
        <v>0</v>
      </c>
      <c r="P157" t="b">
        <v>0</v>
      </c>
      <c r="Q157" t="s">
        <v>33</v>
      </c>
      <c r="R157" t="s">
        <v>2040</v>
      </c>
      <c r="S157" t="s">
        <v>2041</v>
      </c>
      <c r="T157" s="4">
        <f t="shared" si="10"/>
        <v>65.022222222222226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12">
        <f t="shared" si="11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s="9">
        <f t="shared" si="8"/>
        <v>43743.208333333328</v>
      </c>
      <c r="N158" s="9">
        <f t="shared" si="9"/>
        <v>43767.208333333328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  <c r="T158" s="4">
        <f t="shared" si="10"/>
        <v>73.939560439560438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12">
        <f t="shared" si="11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s="9">
        <f t="shared" si="8"/>
        <v>41638.25</v>
      </c>
      <c r="N159" s="9">
        <f t="shared" si="9"/>
        <v>41650.25</v>
      </c>
      <c r="O159" t="b">
        <v>0</v>
      </c>
      <c r="P159" t="b">
        <v>0</v>
      </c>
      <c r="Q159" t="s">
        <v>122</v>
      </c>
      <c r="R159" t="s">
        <v>2049</v>
      </c>
      <c r="S159" t="s">
        <v>2061</v>
      </c>
      <c r="T159" s="4">
        <f t="shared" si="10"/>
        <v>52.666666666666664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12">
        <f t="shared" si="11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s="9">
        <f t="shared" si="8"/>
        <v>42346.25</v>
      </c>
      <c r="N160" s="9">
        <f t="shared" si="9"/>
        <v>42347.25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  <c r="T160" s="4">
        <f t="shared" si="10"/>
        <v>220.95238095238096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12">
        <f t="shared" si="11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s="9">
        <f t="shared" si="8"/>
        <v>43551.208333333328</v>
      </c>
      <c r="N161" s="9">
        <f t="shared" si="9"/>
        <v>43569.208333333328</v>
      </c>
      <c r="O161" t="b">
        <v>0</v>
      </c>
      <c r="P161" t="b">
        <v>1</v>
      </c>
      <c r="Q161" t="s">
        <v>33</v>
      </c>
      <c r="R161" t="s">
        <v>2040</v>
      </c>
      <c r="S161" t="s">
        <v>2041</v>
      </c>
      <c r="T161" s="4">
        <f t="shared" si="10"/>
        <v>100.01150627615063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12">
        <f t="shared" si="11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s="9">
        <f t="shared" si="8"/>
        <v>43582.208333333328</v>
      </c>
      <c r="N162" s="9">
        <f t="shared" si="9"/>
        <v>43598.208333333328</v>
      </c>
      <c r="O162" t="b">
        <v>0</v>
      </c>
      <c r="P162" t="b">
        <v>0</v>
      </c>
      <c r="Q162" t="s">
        <v>65</v>
      </c>
      <c r="R162" t="s">
        <v>2038</v>
      </c>
      <c r="S162" t="s">
        <v>2044</v>
      </c>
      <c r="T162" s="4">
        <f t="shared" si="10"/>
        <v>162.3125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12">
        <f t="shared" si="11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s="9">
        <f t="shared" si="8"/>
        <v>42270.208333333328</v>
      </c>
      <c r="N163" s="9">
        <f t="shared" si="9"/>
        <v>42276.208333333328</v>
      </c>
      <c r="O163" t="b">
        <v>0</v>
      </c>
      <c r="P163" t="b">
        <v>1</v>
      </c>
      <c r="Q163" t="s">
        <v>28</v>
      </c>
      <c r="R163" t="s">
        <v>2038</v>
      </c>
      <c r="S163" t="s">
        <v>2039</v>
      </c>
      <c r="T163" s="4">
        <f t="shared" si="10"/>
        <v>78.181818181818187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12">
        <f t="shared" si="11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s="9">
        <f t="shared" si="8"/>
        <v>43442.25</v>
      </c>
      <c r="N164" s="9">
        <f t="shared" si="9"/>
        <v>43472.25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  <c r="T164" s="4">
        <f t="shared" si="10"/>
        <v>149.73770491803279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12">
        <f t="shared" si="11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s="9">
        <f t="shared" si="8"/>
        <v>43028.208333333328</v>
      </c>
      <c r="N165" s="9">
        <f t="shared" si="9"/>
        <v>43077.25</v>
      </c>
      <c r="O165" t="b">
        <v>0</v>
      </c>
      <c r="P165" t="b">
        <v>1</v>
      </c>
      <c r="Q165" t="s">
        <v>122</v>
      </c>
      <c r="R165" t="s">
        <v>2049</v>
      </c>
      <c r="S165" t="s">
        <v>2061</v>
      </c>
      <c r="T165" s="4">
        <f t="shared" si="10"/>
        <v>253.25714285714284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12">
        <f t="shared" si="11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s="9">
        <f t="shared" si="8"/>
        <v>43016.208333333328</v>
      </c>
      <c r="N166" s="9">
        <f t="shared" si="9"/>
        <v>43017.208333333328</v>
      </c>
      <c r="O166" t="b">
        <v>0</v>
      </c>
      <c r="P166" t="b">
        <v>0</v>
      </c>
      <c r="Q166" t="s">
        <v>33</v>
      </c>
      <c r="R166" t="s">
        <v>2040</v>
      </c>
      <c r="S166" t="s">
        <v>2041</v>
      </c>
      <c r="T166" s="4">
        <f t="shared" si="10"/>
        <v>100.16943521594683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12">
        <f t="shared" si="11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s="9">
        <f t="shared" si="8"/>
        <v>42948.208333333328</v>
      </c>
      <c r="N167" s="9">
        <f t="shared" si="9"/>
        <v>42980.208333333328</v>
      </c>
      <c r="O167" t="b">
        <v>0</v>
      </c>
      <c r="P167" t="b">
        <v>0</v>
      </c>
      <c r="Q167" t="s">
        <v>28</v>
      </c>
      <c r="R167" t="s">
        <v>2038</v>
      </c>
      <c r="S167" t="s">
        <v>2039</v>
      </c>
      <c r="T167" s="4">
        <f t="shared" si="10"/>
        <v>121.99004424778761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12">
        <f t="shared" si="11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s="9">
        <f t="shared" si="8"/>
        <v>40534.25</v>
      </c>
      <c r="N168" s="9">
        <f t="shared" si="9"/>
        <v>40538.25</v>
      </c>
      <c r="O168" t="b">
        <v>0</v>
      </c>
      <c r="P168" t="b">
        <v>0</v>
      </c>
      <c r="Q168" t="s">
        <v>122</v>
      </c>
      <c r="R168" t="s">
        <v>2049</v>
      </c>
      <c r="S168" t="s">
        <v>2061</v>
      </c>
      <c r="T168" s="4">
        <f t="shared" si="10"/>
        <v>137.13265306122449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12">
        <f t="shared" si="11"/>
        <v>74</v>
      </c>
      <c r="I169" t="s">
        <v>26</v>
      </c>
      <c r="J169" t="s">
        <v>27</v>
      </c>
      <c r="K169">
        <v>1370840400</v>
      </c>
      <c r="L169">
        <v>1371704400</v>
      </c>
      <c r="M169" s="9">
        <f t="shared" si="8"/>
        <v>41435.208333333336</v>
      </c>
      <c r="N169" s="9">
        <f t="shared" si="9"/>
        <v>41445.208333333336</v>
      </c>
      <c r="O169" t="b">
        <v>0</v>
      </c>
      <c r="P169" t="b">
        <v>0</v>
      </c>
      <c r="Q169" t="s">
        <v>33</v>
      </c>
      <c r="R169" t="s">
        <v>2040</v>
      </c>
      <c r="S169" t="s">
        <v>2041</v>
      </c>
      <c r="T169" s="4">
        <f t="shared" si="10"/>
        <v>415.53846153846149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12">
        <f t="shared" si="11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s="9">
        <f t="shared" si="8"/>
        <v>43518.25</v>
      </c>
      <c r="N170" s="9">
        <f t="shared" si="9"/>
        <v>43541.208333333328</v>
      </c>
      <c r="O170" t="b">
        <v>0</v>
      </c>
      <c r="P170" t="b">
        <v>1</v>
      </c>
      <c r="Q170" t="s">
        <v>60</v>
      </c>
      <c r="R170" t="s">
        <v>2034</v>
      </c>
      <c r="S170" t="s">
        <v>2059</v>
      </c>
      <c r="T170" s="4">
        <f t="shared" si="10"/>
        <v>31.30913348946136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12">
        <f t="shared" si="11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s="9">
        <f t="shared" si="8"/>
        <v>41077.208333333336</v>
      </c>
      <c r="N171" s="9">
        <f t="shared" si="9"/>
        <v>41105.208333333336</v>
      </c>
      <c r="O171" t="b">
        <v>0</v>
      </c>
      <c r="P171" t="b">
        <v>1</v>
      </c>
      <c r="Q171" t="s">
        <v>100</v>
      </c>
      <c r="R171" t="s">
        <v>2057</v>
      </c>
      <c r="S171" t="s">
        <v>2048</v>
      </c>
      <c r="T171" s="4">
        <f t="shared" si="10"/>
        <v>424.08154506437768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12">
        <f t="shared" si="11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s="9">
        <f t="shared" si="8"/>
        <v>42950.208333333328</v>
      </c>
      <c r="N172" s="9">
        <f t="shared" si="9"/>
        <v>42957.208333333328</v>
      </c>
      <c r="O172" t="b">
        <v>0</v>
      </c>
      <c r="P172" t="b">
        <v>0</v>
      </c>
      <c r="Q172" t="s">
        <v>60</v>
      </c>
      <c r="R172" t="s">
        <v>2034</v>
      </c>
      <c r="S172" t="s">
        <v>2059</v>
      </c>
      <c r="T172" s="4">
        <f t="shared" si="10"/>
        <v>2.93886230728336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12">
        <f t="shared" si="11"/>
        <v>104.2</v>
      </c>
      <c r="I173" t="s">
        <v>21</v>
      </c>
      <c r="J173" t="s">
        <v>22</v>
      </c>
      <c r="K173">
        <v>1395291600</v>
      </c>
      <c r="L173">
        <v>1397192400</v>
      </c>
      <c r="M173" s="9">
        <f t="shared" si="8"/>
        <v>41718.208333333336</v>
      </c>
      <c r="N173" s="9">
        <f t="shared" si="9"/>
        <v>41740.208333333336</v>
      </c>
      <c r="O173" t="b">
        <v>0</v>
      </c>
      <c r="P173" t="b">
        <v>0</v>
      </c>
      <c r="Q173" t="s">
        <v>206</v>
      </c>
      <c r="R173" t="s">
        <v>2045</v>
      </c>
      <c r="S173" t="s">
        <v>2052</v>
      </c>
      <c r="T173" s="4">
        <f t="shared" si="10"/>
        <v>10.63265306122449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12">
        <f t="shared" si="11"/>
        <v>25.5</v>
      </c>
      <c r="I174" t="s">
        <v>21</v>
      </c>
      <c r="J174" t="s">
        <v>22</v>
      </c>
      <c r="K174">
        <v>1405746000</v>
      </c>
      <c r="L174">
        <v>1407042000</v>
      </c>
      <c r="M174" s="9">
        <f t="shared" si="8"/>
        <v>41839.208333333336</v>
      </c>
      <c r="N174" s="9">
        <f t="shared" si="9"/>
        <v>41854.208333333336</v>
      </c>
      <c r="O174" t="b">
        <v>0</v>
      </c>
      <c r="P174" t="b">
        <v>1</v>
      </c>
      <c r="Q174" t="s">
        <v>42</v>
      </c>
      <c r="R174" t="s">
        <v>2057</v>
      </c>
      <c r="S174" t="s">
        <v>2042</v>
      </c>
      <c r="T174" s="4">
        <f t="shared" si="10"/>
        <v>82.875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12">
        <f t="shared" si="11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s="9">
        <f t="shared" si="8"/>
        <v>41412.208333333336</v>
      </c>
      <c r="N175" s="9">
        <f t="shared" si="9"/>
        <v>41418.208333333336</v>
      </c>
      <c r="O175" t="b">
        <v>0</v>
      </c>
      <c r="P175" t="b">
        <v>0</v>
      </c>
      <c r="Q175" t="s">
        <v>33</v>
      </c>
      <c r="R175" t="s">
        <v>2040</v>
      </c>
      <c r="S175" t="s">
        <v>2041</v>
      </c>
      <c r="T175" s="4">
        <f t="shared" si="10"/>
        <v>163.01447776628748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12">
        <f t="shared" si="11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s="9">
        <f t="shared" si="8"/>
        <v>42282.208333333328</v>
      </c>
      <c r="N176" s="9">
        <f t="shared" si="9"/>
        <v>42283.208333333328</v>
      </c>
      <c r="O176" t="b">
        <v>0</v>
      </c>
      <c r="P176" t="b">
        <v>1</v>
      </c>
      <c r="Q176" t="s">
        <v>65</v>
      </c>
      <c r="R176" t="s">
        <v>2038</v>
      </c>
      <c r="S176" t="s">
        <v>2044</v>
      </c>
      <c r="T176" s="4">
        <f t="shared" si="10"/>
        <v>894.66666666666674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12">
        <f t="shared" si="11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s="9">
        <f t="shared" si="8"/>
        <v>42613.208333333328</v>
      </c>
      <c r="N177" s="9">
        <f t="shared" si="9"/>
        <v>42632.208333333328</v>
      </c>
      <c r="O177" t="b">
        <v>0</v>
      </c>
      <c r="P177" t="b">
        <v>0</v>
      </c>
      <c r="Q177" t="s">
        <v>33</v>
      </c>
      <c r="R177" t="s">
        <v>2040</v>
      </c>
      <c r="S177" t="s">
        <v>2041</v>
      </c>
      <c r="T177" s="4">
        <f t="shared" si="10"/>
        <v>26.191501103752756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12">
        <f t="shared" si="11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s="9">
        <f t="shared" si="8"/>
        <v>42616.208333333328</v>
      </c>
      <c r="N178" s="9">
        <f t="shared" si="9"/>
        <v>42625.208333333328</v>
      </c>
      <c r="O178" t="b">
        <v>0</v>
      </c>
      <c r="P178" t="b">
        <v>0</v>
      </c>
      <c r="Q178" t="s">
        <v>33</v>
      </c>
      <c r="R178" t="s">
        <v>2040</v>
      </c>
      <c r="S178" t="s">
        <v>2041</v>
      </c>
      <c r="T178" s="4">
        <f t="shared" si="10"/>
        <v>74.834782608695647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12">
        <f t="shared" si="11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s="9">
        <f t="shared" si="8"/>
        <v>40497.25</v>
      </c>
      <c r="N179" s="9">
        <f t="shared" si="9"/>
        <v>40522.25</v>
      </c>
      <c r="O179" t="b">
        <v>0</v>
      </c>
      <c r="P179" t="b">
        <v>0</v>
      </c>
      <c r="Q179" t="s">
        <v>33</v>
      </c>
      <c r="R179" t="s">
        <v>2040</v>
      </c>
      <c r="S179" t="s">
        <v>2041</v>
      </c>
      <c r="T179" s="4">
        <f t="shared" si="10"/>
        <v>416.47680412371136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12">
        <f t="shared" si="11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s="9">
        <f t="shared" si="8"/>
        <v>42999.208333333328</v>
      </c>
      <c r="N180" s="9">
        <f t="shared" si="9"/>
        <v>43008.208333333328</v>
      </c>
      <c r="O180" t="b">
        <v>0</v>
      </c>
      <c r="P180" t="b">
        <v>0</v>
      </c>
      <c r="Q180" t="s">
        <v>17</v>
      </c>
      <c r="R180" t="s">
        <v>2033</v>
      </c>
      <c r="S180" t="s">
        <v>2056</v>
      </c>
      <c r="T180" s="4">
        <f t="shared" si="10"/>
        <v>96.208333333333329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12">
        <f t="shared" si="11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s="9">
        <f t="shared" si="8"/>
        <v>41350.208333333336</v>
      </c>
      <c r="N181" s="9">
        <f t="shared" si="9"/>
        <v>41351.208333333336</v>
      </c>
      <c r="O181" t="b">
        <v>0</v>
      </c>
      <c r="P181" t="b">
        <v>1</v>
      </c>
      <c r="Q181" t="s">
        <v>33</v>
      </c>
      <c r="R181" t="s">
        <v>2040</v>
      </c>
      <c r="S181" t="s">
        <v>2041</v>
      </c>
      <c r="T181" s="4">
        <f t="shared" si="10"/>
        <v>357.71910112359546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12">
        <f t="shared" si="11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s="9">
        <f t="shared" si="8"/>
        <v>40259.208333333336</v>
      </c>
      <c r="N182" s="9">
        <f t="shared" si="9"/>
        <v>40264.208333333336</v>
      </c>
      <c r="O182" t="b">
        <v>0</v>
      </c>
      <c r="P182" t="b">
        <v>0</v>
      </c>
      <c r="Q182" t="s">
        <v>65</v>
      </c>
      <c r="R182" t="s">
        <v>2038</v>
      </c>
      <c r="S182" t="s">
        <v>2044</v>
      </c>
      <c r="T182" s="4">
        <f t="shared" si="10"/>
        <v>308.45714285714286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12">
        <f t="shared" si="11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s="9">
        <f t="shared" si="8"/>
        <v>43012.208333333328</v>
      </c>
      <c r="N183" s="9">
        <f t="shared" si="9"/>
        <v>43030.208333333328</v>
      </c>
      <c r="O183" t="b">
        <v>0</v>
      </c>
      <c r="P183" t="b">
        <v>0</v>
      </c>
      <c r="Q183" t="s">
        <v>28</v>
      </c>
      <c r="R183" t="s">
        <v>2038</v>
      </c>
      <c r="S183" t="s">
        <v>2039</v>
      </c>
      <c r="T183" s="4">
        <f t="shared" si="10"/>
        <v>61.802325581395344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12">
        <f t="shared" si="11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s="9">
        <f t="shared" si="8"/>
        <v>43631.208333333328</v>
      </c>
      <c r="N184" s="9">
        <f t="shared" si="9"/>
        <v>43647.208333333328</v>
      </c>
      <c r="O184" t="b">
        <v>0</v>
      </c>
      <c r="P184" t="b">
        <v>0</v>
      </c>
      <c r="Q184" t="s">
        <v>33</v>
      </c>
      <c r="R184" t="s">
        <v>2040</v>
      </c>
      <c r="S184" t="s">
        <v>2041</v>
      </c>
      <c r="T184" s="4">
        <f t="shared" si="10"/>
        <v>722.32472324723244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12">
        <f t="shared" si="11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s="9">
        <f t="shared" si="8"/>
        <v>40430.208333333336</v>
      </c>
      <c r="N185" s="9">
        <f t="shared" si="9"/>
        <v>40443.208333333336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  <c r="T185" s="4">
        <f t="shared" si="10"/>
        <v>69.117647058823522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12">
        <f t="shared" si="11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s="9">
        <f t="shared" si="8"/>
        <v>43588.208333333328</v>
      </c>
      <c r="N186" s="9">
        <f t="shared" si="9"/>
        <v>43589.208333333328</v>
      </c>
      <c r="O186" t="b">
        <v>0</v>
      </c>
      <c r="P186" t="b">
        <v>0</v>
      </c>
      <c r="Q186" t="s">
        <v>33</v>
      </c>
      <c r="R186" t="s">
        <v>2040</v>
      </c>
      <c r="S186" t="s">
        <v>2041</v>
      </c>
      <c r="T186" s="4">
        <f t="shared" si="10"/>
        <v>293.05555555555554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12">
        <f t="shared" si="11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s="9">
        <f t="shared" si="8"/>
        <v>43233.208333333328</v>
      </c>
      <c r="N187" s="9">
        <f t="shared" si="9"/>
        <v>43244.208333333328</v>
      </c>
      <c r="O187" t="b">
        <v>0</v>
      </c>
      <c r="P187" t="b">
        <v>0</v>
      </c>
      <c r="Q187" t="s">
        <v>269</v>
      </c>
      <c r="R187" t="s">
        <v>2057</v>
      </c>
      <c r="S187" t="s">
        <v>2053</v>
      </c>
      <c r="T187" s="4">
        <f t="shared" si="10"/>
        <v>71.8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12">
        <f t="shared" si="11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s="9">
        <f t="shared" si="8"/>
        <v>41782.208333333336</v>
      </c>
      <c r="N188" s="9">
        <f t="shared" si="9"/>
        <v>41797.208333333336</v>
      </c>
      <c r="O188" t="b">
        <v>0</v>
      </c>
      <c r="P188" t="b">
        <v>0</v>
      </c>
      <c r="Q188" t="s">
        <v>33</v>
      </c>
      <c r="R188" t="s">
        <v>2040</v>
      </c>
      <c r="S188" t="s">
        <v>2041</v>
      </c>
      <c r="T188" s="4">
        <f t="shared" si="10"/>
        <v>31.934684684684683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12">
        <f t="shared" si="11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s="9">
        <f t="shared" si="8"/>
        <v>41328.25</v>
      </c>
      <c r="N189" s="9">
        <f t="shared" si="9"/>
        <v>41356.208333333336</v>
      </c>
      <c r="O189" t="b">
        <v>0</v>
      </c>
      <c r="P189" t="b">
        <v>1</v>
      </c>
      <c r="Q189" t="s">
        <v>100</v>
      </c>
      <c r="R189" t="s">
        <v>2057</v>
      </c>
      <c r="S189" t="s">
        <v>2048</v>
      </c>
      <c r="T189" s="4">
        <f t="shared" si="10"/>
        <v>229.87375415282392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12">
        <f t="shared" si="11"/>
        <v>75</v>
      </c>
      <c r="I190" t="s">
        <v>107</v>
      </c>
      <c r="J190" t="s">
        <v>108</v>
      </c>
      <c r="K190">
        <v>1417500000</v>
      </c>
      <c r="L190">
        <v>1417586400</v>
      </c>
      <c r="M190" s="9">
        <f t="shared" si="8"/>
        <v>41975.25</v>
      </c>
      <c r="N190" s="9">
        <f t="shared" si="9"/>
        <v>41976.25</v>
      </c>
      <c r="O190" t="b">
        <v>0</v>
      </c>
      <c r="P190" t="b">
        <v>0</v>
      </c>
      <c r="Q190" t="s">
        <v>33</v>
      </c>
      <c r="R190" t="s">
        <v>2040</v>
      </c>
      <c r="S190" t="s">
        <v>2041</v>
      </c>
      <c r="T190" s="4">
        <f t="shared" si="10"/>
        <v>32.012195121951223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12">
        <f t="shared" si="11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s="9">
        <f t="shared" si="8"/>
        <v>42433.25</v>
      </c>
      <c r="N191" s="9">
        <f t="shared" si="9"/>
        <v>42433.25</v>
      </c>
      <c r="O191" t="b">
        <v>0</v>
      </c>
      <c r="P191" t="b">
        <v>0</v>
      </c>
      <c r="Q191" t="s">
        <v>33</v>
      </c>
      <c r="R191" t="s">
        <v>2040</v>
      </c>
      <c r="S191" t="s">
        <v>2041</v>
      </c>
      <c r="T191" s="4">
        <f t="shared" si="10"/>
        <v>23.525352848928385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12">
        <f t="shared" si="11"/>
        <v>105.75</v>
      </c>
      <c r="I192" t="s">
        <v>21</v>
      </c>
      <c r="J192" t="s">
        <v>22</v>
      </c>
      <c r="K192">
        <v>1370322000</v>
      </c>
      <c r="L192">
        <v>1370408400</v>
      </c>
      <c r="M192" s="9">
        <f t="shared" si="8"/>
        <v>41429.208333333336</v>
      </c>
      <c r="N192" s="9">
        <f t="shared" si="9"/>
        <v>41430.208333333336</v>
      </c>
      <c r="O192" t="b">
        <v>0</v>
      </c>
      <c r="P192" t="b">
        <v>1</v>
      </c>
      <c r="Q192" t="s">
        <v>33</v>
      </c>
      <c r="R192" t="s">
        <v>2040</v>
      </c>
      <c r="S192" t="s">
        <v>2041</v>
      </c>
      <c r="T192" s="4">
        <f t="shared" si="10"/>
        <v>68.594594594594597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12">
        <f t="shared" si="11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s="9">
        <f t="shared" si="8"/>
        <v>43536.208333333328</v>
      </c>
      <c r="N193" s="9">
        <f t="shared" si="9"/>
        <v>43539.208333333328</v>
      </c>
      <c r="O193" t="b">
        <v>0</v>
      </c>
      <c r="P193" t="b">
        <v>0</v>
      </c>
      <c r="Q193" t="s">
        <v>33</v>
      </c>
      <c r="R193" t="s">
        <v>2040</v>
      </c>
      <c r="S193" t="s">
        <v>2041</v>
      </c>
      <c r="T193" s="4">
        <f t="shared" si="10"/>
        <v>37.952380952380956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12">
        <f t="shared" si="11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s="9">
        <f t="shared" ref="M194:M257" si="12">(((K194/60)/60)/24)+DATE(1970,1,1)</f>
        <v>41817.208333333336</v>
      </c>
      <c r="N194" s="9">
        <f t="shared" ref="N194:N257" si="13">(((L194/60)/60)/24)+DATE(1970,1,1)</f>
        <v>41821.208333333336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  <c r="T194" s="4">
        <f t="shared" ref="T194:T257" si="14">E194/D194*100</f>
        <v>19.992957746478872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12">
        <f t="shared" ref="H195:H258" si="15">IF(G195=0,0,(E195/G195))</f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s="9">
        <f t="shared" si="12"/>
        <v>43198.208333333328</v>
      </c>
      <c r="N195" s="9">
        <f t="shared" si="13"/>
        <v>43202.208333333328</v>
      </c>
      <c r="O195" t="b">
        <v>1</v>
      </c>
      <c r="P195" t="b">
        <v>0</v>
      </c>
      <c r="Q195" t="s">
        <v>60</v>
      </c>
      <c r="R195" t="s">
        <v>2034</v>
      </c>
      <c r="S195" t="s">
        <v>2059</v>
      </c>
      <c r="T195" s="4">
        <f t="shared" si="14"/>
        <v>45.636363636363633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12">
        <f t="shared" si="15"/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s="9">
        <f t="shared" si="12"/>
        <v>42261.208333333328</v>
      </c>
      <c r="N196" s="9">
        <f t="shared" si="13"/>
        <v>42277.208333333328</v>
      </c>
      <c r="O196" t="b">
        <v>0</v>
      </c>
      <c r="P196" t="b">
        <v>0</v>
      </c>
      <c r="Q196" t="s">
        <v>148</v>
      </c>
      <c r="R196" t="s">
        <v>2034</v>
      </c>
      <c r="S196" t="s">
        <v>2050</v>
      </c>
      <c r="T196" s="4">
        <f t="shared" si="14"/>
        <v>122.7605633802817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12">
        <f t="shared" si="15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s="9">
        <f t="shared" si="12"/>
        <v>43310.208333333328</v>
      </c>
      <c r="N197" s="9">
        <f t="shared" si="13"/>
        <v>43317.208333333328</v>
      </c>
      <c r="O197" t="b">
        <v>0</v>
      </c>
      <c r="P197" t="b">
        <v>0</v>
      </c>
      <c r="Q197" t="s">
        <v>50</v>
      </c>
      <c r="R197" t="s">
        <v>2034</v>
      </c>
      <c r="S197" t="s">
        <v>2058</v>
      </c>
      <c r="T197" s="4">
        <f t="shared" si="14"/>
        <v>361.75316455696202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12">
        <f t="shared" si="15"/>
        <v>51.78</v>
      </c>
      <c r="I198" t="s">
        <v>36</v>
      </c>
      <c r="J198" t="s">
        <v>37</v>
      </c>
      <c r="K198">
        <v>1472878800</v>
      </c>
      <c r="L198">
        <v>1474520400</v>
      </c>
      <c r="M198" s="9">
        <f t="shared" si="12"/>
        <v>42616.208333333328</v>
      </c>
      <c r="N198" s="9">
        <f t="shared" si="13"/>
        <v>42635.208333333328</v>
      </c>
      <c r="O198" t="b">
        <v>0</v>
      </c>
      <c r="P198" t="b">
        <v>0</v>
      </c>
      <c r="Q198" t="s">
        <v>65</v>
      </c>
      <c r="R198" t="s">
        <v>2038</v>
      </c>
      <c r="S198" t="s">
        <v>2044</v>
      </c>
      <c r="T198" s="4">
        <f t="shared" si="14"/>
        <v>63.146341463414636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12">
        <f t="shared" si="15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s="9">
        <f t="shared" si="12"/>
        <v>42909.208333333328</v>
      </c>
      <c r="N199" s="9">
        <f t="shared" si="13"/>
        <v>42923.208333333328</v>
      </c>
      <c r="O199" t="b">
        <v>0</v>
      </c>
      <c r="P199" t="b">
        <v>0</v>
      </c>
      <c r="Q199" t="s">
        <v>53</v>
      </c>
      <c r="R199" t="s">
        <v>2057</v>
      </c>
      <c r="S199" t="s">
        <v>2043</v>
      </c>
      <c r="T199" s="4">
        <f t="shared" si="14"/>
        <v>298.20475319926874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12">
        <f t="shared" si="15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s="9">
        <f t="shared" si="12"/>
        <v>40396.208333333336</v>
      </c>
      <c r="N200" s="9">
        <f t="shared" si="13"/>
        <v>40425.208333333336</v>
      </c>
      <c r="O200" t="b">
        <v>0</v>
      </c>
      <c r="P200" t="b">
        <v>0</v>
      </c>
      <c r="Q200" t="s">
        <v>50</v>
      </c>
      <c r="R200" t="s">
        <v>2034</v>
      </c>
      <c r="S200" t="s">
        <v>2058</v>
      </c>
      <c r="T200" s="4">
        <f t="shared" si="14"/>
        <v>9.5585443037974684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12">
        <f t="shared" si="15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s="9">
        <f t="shared" si="12"/>
        <v>42192.208333333328</v>
      </c>
      <c r="N201" s="9">
        <f t="shared" si="13"/>
        <v>42196.208333333328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  <c r="T201" s="4">
        <f t="shared" si="14"/>
        <v>53.777777777777779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12">
        <f t="shared" si="15"/>
        <v>2</v>
      </c>
      <c r="I202" t="s">
        <v>15</v>
      </c>
      <c r="J202" t="s">
        <v>16</v>
      </c>
      <c r="K202">
        <v>1269493200</v>
      </c>
      <c r="L202">
        <v>1270443600</v>
      </c>
      <c r="M202" s="9">
        <f t="shared" si="12"/>
        <v>40262.208333333336</v>
      </c>
      <c r="N202" s="9">
        <f t="shared" si="13"/>
        <v>40273.208333333336</v>
      </c>
      <c r="O202" t="b">
        <v>0</v>
      </c>
      <c r="P202" t="b">
        <v>0</v>
      </c>
      <c r="Q202" t="s">
        <v>33</v>
      </c>
      <c r="R202" t="s">
        <v>2040</v>
      </c>
      <c r="S202" t="s">
        <v>2041</v>
      </c>
      <c r="T202" s="4">
        <f t="shared" si="14"/>
        <v>2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12">
        <f t="shared" si="15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s="9">
        <f t="shared" si="12"/>
        <v>41845.208333333336</v>
      </c>
      <c r="N203" s="9">
        <f t="shared" si="13"/>
        <v>41863.208333333336</v>
      </c>
      <c r="O203" t="b">
        <v>0</v>
      </c>
      <c r="P203" t="b">
        <v>0</v>
      </c>
      <c r="Q203" t="s">
        <v>28</v>
      </c>
      <c r="R203" t="s">
        <v>2038</v>
      </c>
      <c r="S203" t="s">
        <v>2039</v>
      </c>
      <c r="T203" s="4">
        <f t="shared" si="14"/>
        <v>681.19047619047615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12">
        <f t="shared" si="15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s="9">
        <f t="shared" si="12"/>
        <v>40818.208333333336</v>
      </c>
      <c r="N204" s="9">
        <f t="shared" si="13"/>
        <v>40822.208333333336</v>
      </c>
      <c r="O204" t="b">
        <v>0</v>
      </c>
      <c r="P204" t="b">
        <v>0</v>
      </c>
      <c r="Q204" t="s">
        <v>17</v>
      </c>
      <c r="R204" t="s">
        <v>2033</v>
      </c>
      <c r="S204" t="s">
        <v>2056</v>
      </c>
      <c r="T204" s="4">
        <f t="shared" si="14"/>
        <v>78.831325301204828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12">
        <f t="shared" si="15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s="9">
        <f t="shared" si="12"/>
        <v>42752.25</v>
      </c>
      <c r="N205" s="9">
        <f t="shared" si="13"/>
        <v>42754.25</v>
      </c>
      <c r="O205" t="b">
        <v>0</v>
      </c>
      <c r="P205" t="b">
        <v>0</v>
      </c>
      <c r="Q205" t="s">
        <v>33</v>
      </c>
      <c r="R205" t="s">
        <v>2040</v>
      </c>
      <c r="S205" t="s">
        <v>2041</v>
      </c>
      <c r="T205" s="4">
        <f t="shared" si="14"/>
        <v>134.40792216817235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12">
        <f t="shared" si="15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s="9">
        <f t="shared" si="12"/>
        <v>40636.208333333336</v>
      </c>
      <c r="N206" s="9">
        <f t="shared" si="13"/>
        <v>40646.208333333336</v>
      </c>
      <c r="O206" t="b">
        <v>0</v>
      </c>
      <c r="P206" t="b">
        <v>0</v>
      </c>
      <c r="Q206" t="s">
        <v>159</v>
      </c>
      <c r="R206" t="s">
        <v>2034</v>
      </c>
      <c r="S206" t="s">
        <v>2051</v>
      </c>
      <c r="T206" s="4">
        <f t="shared" si="14"/>
        <v>3.3719999999999999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12">
        <f t="shared" si="15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s="9">
        <f t="shared" si="12"/>
        <v>43390.208333333328</v>
      </c>
      <c r="N207" s="9">
        <f t="shared" si="13"/>
        <v>43402.208333333328</v>
      </c>
      <c r="O207" t="b">
        <v>1</v>
      </c>
      <c r="P207" t="b">
        <v>0</v>
      </c>
      <c r="Q207" t="s">
        <v>33</v>
      </c>
      <c r="R207" t="s">
        <v>2040</v>
      </c>
      <c r="S207" t="s">
        <v>2041</v>
      </c>
      <c r="T207" s="4">
        <f t="shared" si="14"/>
        <v>431.84615384615387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12">
        <f t="shared" si="15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s="9">
        <f t="shared" si="12"/>
        <v>40236.25</v>
      </c>
      <c r="N208" s="9">
        <f t="shared" si="13"/>
        <v>40245.25</v>
      </c>
      <c r="O208" t="b">
        <v>0</v>
      </c>
      <c r="P208" t="b">
        <v>0</v>
      </c>
      <c r="Q208" t="s">
        <v>119</v>
      </c>
      <c r="R208" t="s">
        <v>2045</v>
      </c>
      <c r="S208" t="s">
        <v>2037</v>
      </c>
      <c r="T208" s="4">
        <f t="shared" si="14"/>
        <v>38.844444444444441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12">
        <f t="shared" si="15"/>
        <v>99</v>
      </c>
      <c r="I209" t="s">
        <v>21</v>
      </c>
      <c r="J209" t="s">
        <v>22</v>
      </c>
      <c r="K209">
        <v>1535432400</v>
      </c>
      <c r="L209">
        <v>1537160400</v>
      </c>
      <c r="M209" s="9">
        <f t="shared" si="12"/>
        <v>43340.208333333328</v>
      </c>
      <c r="N209" s="9">
        <f t="shared" si="13"/>
        <v>43360.208333333328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  <c r="T209" s="4">
        <f t="shared" si="14"/>
        <v>425.7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12">
        <f t="shared" si="15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s="9">
        <f t="shared" si="12"/>
        <v>43048.25</v>
      </c>
      <c r="N210" s="9">
        <f t="shared" si="13"/>
        <v>43072.25</v>
      </c>
      <c r="O210" t="b">
        <v>0</v>
      </c>
      <c r="P210" t="b">
        <v>0</v>
      </c>
      <c r="Q210" t="s">
        <v>42</v>
      </c>
      <c r="R210" t="s">
        <v>2057</v>
      </c>
      <c r="S210" t="s">
        <v>2042</v>
      </c>
      <c r="T210" s="4">
        <f t="shared" si="14"/>
        <v>101.12239715591672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12">
        <f t="shared" si="15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s="9">
        <f t="shared" si="12"/>
        <v>42496.208333333328</v>
      </c>
      <c r="N211" s="9">
        <f t="shared" si="13"/>
        <v>42503.208333333328</v>
      </c>
      <c r="O211" t="b">
        <v>0</v>
      </c>
      <c r="P211" t="b">
        <v>0</v>
      </c>
      <c r="Q211" t="s">
        <v>42</v>
      </c>
      <c r="R211" t="s">
        <v>2057</v>
      </c>
      <c r="S211" t="s">
        <v>2042</v>
      </c>
      <c r="T211" s="4">
        <f t="shared" si="14"/>
        <v>21.188688946015425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12">
        <f t="shared" si="15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s="9">
        <f t="shared" si="12"/>
        <v>42797.25</v>
      </c>
      <c r="N212" s="9">
        <f t="shared" si="13"/>
        <v>42824.208333333328</v>
      </c>
      <c r="O212" t="b">
        <v>0</v>
      </c>
      <c r="P212" t="b">
        <v>0</v>
      </c>
      <c r="Q212" t="s">
        <v>474</v>
      </c>
      <c r="R212" t="s">
        <v>2057</v>
      </c>
      <c r="S212" t="s">
        <v>2065</v>
      </c>
      <c r="T212" s="4">
        <f t="shared" si="14"/>
        <v>67.425531914893625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12">
        <f t="shared" si="15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s="9">
        <f t="shared" si="12"/>
        <v>41513.208333333336</v>
      </c>
      <c r="N213" s="9">
        <f t="shared" si="13"/>
        <v>41537.208333333336</v>
      </c>
      <c r="O213" t="b">
        <v>0</v>
      </c>
      <c r="P213" t="b">
        <v>0</v>
      </c>
      <c r="Q213" t="s">
        <v>33</v>
      </c>
      <c r="R213" t="s">
        <v>2040</v>
      </c>
      <c r="S213" t="s">
        <v>2041</v>
      </c>
      <c r="T213" s="4">
        <f t="shared" si="14"/>
        <v>94.923371647509583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12">
        <f t="shared" si="15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s="9">
        <f t="shared" si="12"/>
        <v>43814.25</v>
      </c>
      <c r="N214" s="9">
        <f t="shared" si="13"/>
        <v>43860.25</v>
      </c>
      <c r="O214" t="b">
        <v>0</v>
      </c>
      <c r="P214" t="b">
        <v>0</v>
      </c>
      <c r="Q214" t="s">
        <v>33</v>
      </c>
      <c r="R214" t="s">
        <v>2040</v>
      </c>
      <c r="S214" t="s">
        <v>2041</v>
      </c>
      <c r="T214" s="4">
        <f t="shared" si="14"/>
        <v>151.85185185185185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12">
        <f t="shared" si="15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s="9">
        <f t="shared" si="12"/>
        <v>40488.208333333336</v>
      </c>
      <c r="N215" s="9">
        <f t="shared" si="13"/>
        <v>40496.25</v>
      </c>
      <c r="O215" t="b">
        <v>0</v>
      </c>
      <c r="P215" t="b">
        <v>1</v>
      </c>
      <c r="Q215" t="s">
        <v>60</v>
      </c>
      <c r="R215" t="s">
        <v>2034</v>
      </c>
      <c r="S215" t="s">
        <v>2059</v>
      </c>
      <c r="T215" s="4">
        <f t="shared" si="14"/>
        <v>195.16382252559728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12">
        <f t="shared" si="15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s="9">
        <f t="shared" si="12"/>
        <v>40409.208333333336</v>
      </c>
      <c r="N216" s="9">
        <f t="shared" si="13"/>
        <v>40415.208333333336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  <c r="T216" s="4">
        <f t="shared" si="14"/>
        <v>1023.1428571428571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12">
        <f t="shared" si="15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s="9">
        <f t="shared" si="12"/>
        <v>43509.25</v>
      </c>
      <c r="N217" s="9">
        <f t="shared" si="13"/>
        <v>43511.25</v>
      </c>
      <c r="O217" t="b">
        <v>0</v>
      </c>
      <c r="P217" t="b">
        <v>0</v>
      </c>
      <c r="Q217" t="s">
        <v>33</v>
      </c>
      <c r="R217" t="s">
        <v>2040</v>
      </c>
      <c r="S217" t="s">
        <v>2041</v>
      </c>
      <c r="T217" s="4">
        <f t="shared" si="14"/>
        <v>3.841836734693878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12">
        <f t="shared" si="15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s="9">
        <f t="shared" si="12"/>
        <v>40869.25</v>
      </c>
      <c r="N218" s="9">
        <f t="shared" si="13"/>
        <v>40871.25</v>
      </c>
      <c r="O218" t="b">
        <v>0</v>
      </c>
      <c r="P218" t="b">
        <v>0</v>
      </c>
      <c r="Q218" t="s">
        <v>33</v>
      </c>
      <c r="R218" t="s">
        <v>2040</v>
      </c>
      <c r="S218" t="s">
        <v>2041</v>
      </c>
      <c r="T218" s="4">
        <f t="shared" si="14"/>
        <v>155.07066557107643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12">
        <f t="shared" si="15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s="9">
        <f t="shared" si="12"/>
        <v>43583.208333333328</v>
      </c>
      <c r="N219" s="9">
        <f t="shared" si="13"/>
        <v>43592.208333333328</v>
      </c>
      <c r="O219" t="b">
        <v>0</v>
      </c>
      <c r="P219" t="b">
        <v>0</v>
      </c>
      <c r="Q219" t="s">
        <v>474</v>
      </c>
      <c r="R219" t="s">
        <v>2057</v>
      </c>
      <c r="S219" t="s">
        <v>2065</v>
      </c>
      <c r="T219" s="4">
        <f t="shared" si="14"/>
        <v>44.753477588871718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12">
        <f t="shared" si="15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s="9">
        <f t="shared" si="12"/>
        <v>40858.25</v>
      </c>
      <c r="N220" s="9">
        <f t="shared" si="13"/>
        <v>40892.25</v>
      </c>
      <c r="O220" t="b">
        <v>0</v>
      </c>
      <c r="P220" t="b">
        <v>1</v>
      </c>
      <c r="Q220" t="s">
        <v>100</v>
      </c>
      <c r="R220" t="s">
        <v>2057</v>
      </c>
      <c r="S220" t="s">
        <v>2048</v>
      </c>
      <c r="T220" s="4">
        <f t="shared" si="14"/>
        <v>215.94736842105263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12">
        <f t="shared" si="15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s="9">
        <f t="shared" si="12"/>
        <v>41137.208333333336</v>
      </c>
      <c r="N221" s="9">
        <f t="shared" si="13"/>
        <v>41149.208333333336</v>
      </c>
      <c r="O221" t="b">
        <v>0</v>
      </c>
      <c r="P221" t="b">
        <v>0</v>
      </c>
      <c r="Q221" t="s">
        <v>71</v>
      </c>
      <c r="R221" t="s">
        <v>2057</v>
      </c>
      <c r="S221" t="s">
        <v>2047</v>
      </c>
      <c r="T221" s="4">
        <f t="shared" si="14"/>
        <v>332.12709832134288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12">
        <f t="shared" si="15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s="9">
        <f t="shared" si="12"/>
        <v>40725.208333333336</v>
      </c>
      <c r="N222" s="9">
        <f t="shared" si="13"/>
        <v>40743.208333333336</v>
      </c>
      <c r="O222" t="b">
        <v>1</v>
      </c>
      <c r="P222" t="b">
        <v>0</v>
      </c>
      <c r="Q222" t="s">
        <v>33</v>
      </c>
      <c r="R222" t="s">
        <v>2040</v>
      </c>
      <c r="S222" t="s">
        <v>2041</v>
      </c>
      <c r="T222" s="4">
        <f t="shared" si="14"/>
        <v>8.4430379746835449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12">
        <f t="shared" si="15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s="9">
        <f t="shared" si="12"/>
        <v>41081.208333333336</v>
      </c>
      <c r="N223" s="9">
        <f t="shared" si="13"/>
        <v>41083.208333333336</v>
      </c>
      <c r="O223" t="b">
        <v>1</v>
      </c>
      <c r="P223" t="b">
        <v>0</v>
      </c>
      <c r="Q223" t="s">
        <v>17</v>
      </c>
      <c r="R223" t="s">
        <v>2033</v>
      </c>
      <c r="S223" t="s">
        <v>2056</v>
      </c>
      <c r="T223" s="4">
        <f t="shared" si="14"/>
        <v>98.625514403292186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12">
        <f t="shared" si="15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s="9">
        <f t="shared" si="12"/>
        <v>41914.208333333336</v>
      </c>
      <c r="N224" s="9">
        <f t="shared" si="13"/>
        <v>41915.208333333336</v>
      </c>
      <c r="O224" t="b">
        <v>0</v>
      </c>
      <c r="P224" t="b">
        <v>0</v>
      </c>
      <c r="Q224" t="s">
        <v>122</v>
      </c>
      <c r="R224" t="s">
        <v>2049</v>
      </c>
      <c r="S224" t="s">
        <v>2061</v>
      </c>
      <c r="T224" s="4">
        <f t="shared" si="14"/>
        <v>137.97916666666669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12">
        <f t="shared" si="15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s="9">
        <f t="shared" si="12"/>
        <v>42445.208333333328</v>
      </c>
      <c r="N225" s="9">
        <f t="shared" si="13"/>
        <v>42459.208333333328</v>
      </c>
      <c r="O225" t="b">
        <v>0</v>
      </c>
      <c r="P225" t="b">
        <v>0</v>
      </c>
      <c r="Q225" t="s">
        <v>33</v>
      </c>
      <c r="R225" t="s">
        <v>2040</v>
      </c>
      <c r="S225" t="s">
        <v>2041</v>
      </c>
      <c r="T225" s="4">
        <f t="shared" si="14"/>
        <v>93.81099656357388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12">
        <f t="shared" si="15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s="9">
        <f t="shared" si="12"/>
        <v>41906.208333333336</v>
      </c>
      <c r="N226" s="9">
        <f t="shared" si="13"/>
        <v>41951.25</v>
      </c>
      <c r="O226" t="b">
        <v>0</v>
      </c>
      <c r="P226" t="b">
        <v>0</v>
      </c>
      <c r="Q226" t="s">
        <v>474</v>
      </c>
      <c r="R226" t="s">
        <v>2057</v>
      </c>
      <c r="S226" t="s">
        <v>2065</v>
      </c>
      <c r="T226" s="4">
        <f t="shared" si="14"/>
        <v>403.63930885529157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12">
        <f t="shared" si="15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s="9">
        <f t="shared" si="12"/>
        <v>41762.208333333336</v>
      </c>
      <c r="N227" s="9">
        <f t="shared" si="13"/>
        <v>41762.208333333336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  <c r="T227" s="4">
        <f t="shared" si="14"/>
        <v>260.1740412979351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12">
        <f t="shared" si="15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s="9">
        <f t="shared" si="12"/>
        <v>40276.208333333336</v>
      </c>
      <c r="N228" s="9">
        <f t="shared" si="13"/>
        <v>40313.208333333336</v>
      </c>
      <c r="O228" t="b">
        <v>0</v>
      </c>
      <c r="P228" t="b">
        <v>0</v>
      </c>
      <c r="Q228" t="s">
        <v>122</v>
      </c>
      <c r="R228" t="s">
        <v>2049</v>
      </c>
      <c r="S228" t="s">
        <v>2061</v>
      </c>
      <c r="T228" s="4">
        <f t="shared" si="14"/>
        <v>366.63333333333333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12">
        <f t="shared" si="15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s="9">
        <f t="shared" si="12"/>
        <v>42139.208333333328</v>
      </c>
      <c r="N229" s="9">
        <f t="shared" si="13"/>
        <v>42145.208333333328</v>
      </c>
      <c r="O229" t="b">
        <v>0</v>
      </c>
      <c r="P229" t="b">
        <v>0</v>
      </c>
      <c r="Q229" t="s">
        <v>292</v>
      </c>
      <c r="R229" t="s">
        <v>2036</v>
      </c>
      <c r="S229" t="s">
        <v>2063</v>
      </c>
      <c r="T229" s="4">
        <f t="shared" si="14"/>
        <v>168.72085385878489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12">
        <f t="shared" si="15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s="9">
        <f t="shared" si="12"/>
        <v>42613.208333333328</v>
      </c>
      <c r="N230" s="9">
        <f t="shared" si="13"/>
        <v>42638.208333333328</v>
      </c>
      <c r="O230" t="b">
        <v>0</v>
      </c>
      <c r="P230" t="b">
        <v>0</v>
      </c>
      <c r="Q230" t="s">
        <v>71</v>
      </c>
      <c r="R230" t="s">
        <v>2057</v>
      </c>
      <c r="S230" t="s">
        <v>2047</v>
      </c>
      <c r="T230" s="4">
        <f t="shared" si="14"/>
        <v>119.90717911530093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12">
        <f t="shared" si="15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s="9">
        <f t="shared" si="12"/>
        <v>42887.208333333328</v>
      </c>
      <c r="N231" s="9">
        <f t="shared" si="13"/>
        <v>42935.208333333328</v>
      </c>
      <c r="O231" t="b">
        <v>0</v>
      </c>
      <c r="P231" t="b">
        <v>1</v>
      </c>
      <c r="Q231" t="s">
        <v>292</v>
      </c>
      <c r="R231" t="s">
        <v>2036</v>
      </c>
      <c r="S231" t="s">
        <v>2063</v>
      </c>
      <c r="T231" s="4">
        <f t="shared" si="14"/>
        <v>193.68925233644859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12">
        <f t="shared" si="15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s="9">
        <f t="shared" si="12"/>
        <v>43805.25</v>
      </c>
      <c r="N232" s="9">
        <f t="shared" si="13"/>
        <v>43805.25</v>
      </c>
      <c r="O232" t="b">
        <v>0</v>
      </c>
      <c r="P232" t="b">
        <v>0</v>
      </c>
      <c r="Q232" t="s">
        <v>89</v>
      </c>
      <c r="R232" t="s">
        <v>2036</v>
      </c>
      <c r="S232" t="s">
        <v>2060</v>
      </c>
      <c r="T232" s="4">
        <f t="shared" si="14"/>
        <v>420.16666666666669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12">
        <f t="shared" si="15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s="9">
        <f t="shared" si="12"/>
        <v>41415.208333333336</v>
      </c>
      <c r="N233" s="9">
        <f t="shared" si="13"/>
        <v>41473.208333333336</v>
      </c>
      <c r="O233" t="b">
        <v>0</v>
      </c>
      <c r="P233" t="b">
        <v>0</v>
      </c>
      <c r="Q233" t="s">
        <v>33</v>
      </c>
      <c r="R233" t="s">
        <v>2040</v>
      </c>
      <c r="S233" t="s">
        <v>2041</v>
      </c>
      <c r="T233" s="4">
        <f t="shared" si="14"/>
        <v>76.708333333333329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12">
        <f t="shared" si="15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s="9">
        <f t="shared" si="12"/>
        <v>42576.208333333328</v>
      </c>
      <c r="N234" s="9">
        <f t="shared" si="13"/>
        <v>42577.208333333328</v>
      </c>
      <c r="O234" t="b">
        <v>0</v>
      </c>
      <c r="P234" t="b">
        <v>0</v>
      </c>
      <c r="Q234" t="s">
        <v>33</v>
      </c>
      <c r="R234" t="s">
        <v>2040</v>
      </c>
      <c r="S234" t="s">
        <v>2041</v>
      </c>
      <c r="T234" s="4">
        <f t="shared" si="14"/>
        <v>171.26470588235293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12">
        <f t="shared" si="15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s="9">
        <f t="shared" si="12"/>
        <v>40706.208333333336</v>
      </c>
      <c r="N235" s="9">
        <f t="shared" si="13"/>
        <v>40722.208333333336</v>
      </c>
      <c r="O235" t="b">
        <v>0</v>
      </c>
      <c r="P235" t="b">
        <v>0</v>
      </c>
      <c r="Q235" t="s">
        <v>71</v>
      </c>
      <c r="R235" t="s">
        <v>2057</v>
      </c>
      <c r="S235" t="s">
        <v>2047</v>
      </c>
      <c r="T235" s="4">
        <f t="shared" si="14"/>
        <v>157.89473684210526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12">
        <f t="shared" si="15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s="9">
        <f t="shared" si="12"/>
        <v>42969.208333333328</v>
      </c>
      <c r="N236" s="9">
        <f t="shared" si="13"/>
        <v>42976.208333333328</v>
      </c>
      <c r="O236" t="b">
        <v>0</v>
      </c>
      <c r="P236" t="b">
        <v>1</v>
      </c>
      <c r="Q236" t="s">
        <v>89</v>
      </c>
      <c r="R236" t="s">
        <v>2036</v>
      </c>
      <c r="S236" t="s">
        <v>2060</v>
      </c>
      <c r="T236" s="4">
        <f t="shared" si="14"/>
        <v>109.08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12">
        <f t="shared" si="15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s="9">
        <f t="shared" si="12"/>
        <v>42779.25</v>
      </c>
      <c r="N237" s="9">
        <f t="shared" si="13"/>
        <v>42784.25</v>
      </c>
      <c r="O237" t="b">
        <v>0</v>
      </c>
      <c r="P237" t="b">
        <v>0</v>
      </c>
      <c r="Q237" t="s">
        <v>71</v>
      </c>
      <c r="R237" t="s">
        <v>2057</v>
      </c>
      <c r="S237" t="s">
        <v>2047</v>
      </c>
      <c r="T237" s="4">
        <f t="shared" si="14"/>
        <v>41.732558139534881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12">
        <f t="shared" si="15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s="9">
        <f t="shared" si="12"/>
        <v>43641.208333333328</v>
      </c>
      <c r="N238" s="9">
        <f t="shared" si="13"/>
        <v>43648.208333333328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  <c r="T238" s="4">
        <f t="shared" si="14"/>
        <v>10.944303797468354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12">
        <f t="shared" si="15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s="9">
        <f t="shared" si="12"/>
        <v>41754.208333333336</v>
      </c>
      <c r="N239" s="9">
        <f t="shared" si="13"/>
        <v>41756.208333333336</v>
      </c>
      <c r="O239" t="b">
        <v>0</v>
      </c>
      <c r="P239" t="b">
        <v>0</v>
      </c>
      <c r="Q239" t="s">
        <v>71</v>
      </c>
      <c r="R239" t="s">
        <v>2057</v>
      </c>
      <c r="S239" t="s">
        <v>2047</v>
      </c>
      <c r="T239" s="4">
        <f t="shared" si="14"/>
        <v>159.3763440860215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12">
        <f t="shared" si="15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s="9">
        <f t="shared" si="12"/>
        <v>43083.25</v>
      </c>
      <c r="N240" s="9">
        <f t="shared" si="13"/>
        <v>43108.25</v>
      </c>
      <c r="O240" t="b">
        <v>0</v>
      </c>
      <c r="P240" t="b">
        <v>1</v>
      </c>
      <c r="Q240" t="s">
        <v>33</v>
      </c>
      <c r="R240" t="s">
        <v>2040</v>
      </c>
      <c r="S240" t="s">
        <v>2041</v>
      </c>
      <c r="T240" s="4">
        <f t="shared" si="14"/>
        <v>422.41666666666669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12">
        <f t="shared" si="15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s="9">
        <f t="shared" si="12"/>
        <v>42245.208333333328</v>
      </c>
      <c r="N241" s="9">
        <f t="shared" si="13"/>
        <v>42249.208333333328</v>
      </c>
      <c r="O241" t="b">
        <v>0</v>
      </c>
      <c r="P241" t="b">
        <v>0</v>
      </c>
      <c r="Q241" t="s">
        <v>65</v>
      </c>
      <c r="R241" t="s">
        <v>2038</v>
      </c>
      <c r="S241" t="s">
        <v>2044</v>
      </c>
      <c r="T241" s="4">
        <f t="shared" si="14"/>
        <v>97.71875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12">
        <f t="shared" si="15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s="9">
        <f t="shared" si="12"/>
        <v>40396.208333333336</v>
      </c>
      <c r="N242" s="9">
        <f t="shared" si="13"/>
        <v>40397.208333333336</v>
      </c>
      <c r="O242" t="b">
        <v>0</v>
      </c>
      <c r="P242" t="b">
        <v>0</v>
      </c>
      <c r="Q242" t="s">
        <v>33</v>
      </c>
      <c r="R242" t="s">
        <v>2040</v>
      </c>
      <c r="S242" t="s">
        <v>2041</v>
      </c>
      <c r="T242" s="4">
        <f t="shared" si="14"/>
        <v>418.78911564625849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12">
        <f t="shared" si="15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s="9">
        <f t="shared" si="12"/>
        <v>41742.208333333336</v>
      </c>
      <c r="N243" s="9">
        <f t="shared" si="13"/>
        <v>41752.208333333336</v>
      </c>
      <c r="O243" t="b">
        <v>0</v>
      </c>
      <c r="P243" t="b">
        <v>1</v>
      </c>
      <c r="Q243" t="s">
        <v>68</v>
      </c>
      <c r="R243" t="s">
        <v>2045</v>
      </c>
      <c r="S243" t="s">
        <v>2046</v>
      </c>
      <c r="T243" s="4">
        <f t="shared" si="14"/>
        <v>101.91632047477745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12">
        <f t="shared" si="15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s="9">
        <f t="shared" si="12"/>
        <v>42865.208333333328</v>
      </c>
      <c r="N244" s="9">
        <f t="shared" si="13"/>
        <v>42875.208333333328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  <c r="T244" s="4">
        <f t="shared" si="14"/>
        <v>127.72619047619047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12">
        <f t="shared" si="15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s="9">
        <f t="shared" si="12"/>
        <v>43163.25</v>
      </c>
      <c r="N245" s="9">
        <f t="shared" si="13"/>
        <v>43166.25</v>
      </c>
      <c r="O245" t="b">
        <v>0</v>
      </c>
      <c r="P245" t="b">
        <v>0</v>
      </c>
      <c r="Q245" t="s">
        <v>33</v>
      </c>
      <c r="R245" t="s">
        <v>2040</v>
      </c>
      <c r="S245" t="s">
        <v>2041</v>
      </c>
      <c r="T245" s="4">
        <f t="shared" si="14"/>
        <v>445.21739130434781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12">
        <f t="shared" si="15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s="9">
        <f t="shared" si="12"/>
        <v>41834.208333333336</v>
      </c>
      <c r="N246" s="9">
        <f t="shared" si="13"/>
        <v>41886.208333333336</v>
      </c>
      <c r="O246" t="b">
        <v>0</v>
      </c>
      <c r="P246" t="b">
        <v>0</v>
      </c>
      <c r="Q246" t="s">
        <v>33</v>
      </c>
      <c r="R246" t="s">
        <v>2040</v>
      </c>
      <c r="S246" t="s">
        <v>2041</v>
      </c>
      <c r="T246" s="4">
        <f t="shared" si="14"/>
        <v>569.71428571428578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12">
        <f t="shared" si="15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s="9">
        <f t="shared" si="12"/>
        <v>41736.208333333336</v>
      </c>
      <c r="N247" s="9">
        <f t="shared" si="13"/>
        <v>41737.208333333336</v>
      </c>
      <c r="O247" t="b">
        <v>0</v>
      </c>
      <c r="P247" t="b">
        <v>0</v>
      </c>
      <c r="Q247" t="s">
        <v>33</v>
      </c>
      <c r="R247" t="s">
        <v>2040</v>
      </c>
      <c r="S247" t="s">
        <v>2041</v>
      </c>
      <c r="T247" s="4">
        <f t="shared" si="14"/>
        <v>509.34482758620686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12">
        <f t="shared" si="15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s="9">
        <f t="shared" si="12"/>
        <v>41491.208333333336</v>
      </c>
      <c r="N248" s="9">
        <f t="shared" si="13"/>
        <v>41495.208333333336</v>
      </c>
      <c r="O248" t="b">
        <v>0</v>
      </c>
      <c r="P248" t="b">
        <v>0</v>
      </c>
      <c r="Q248" t="s">
        <v>28</v>
      </c>
      <c r="R248" t="s">
        <v>2038</v>
      </c>
      <c r="S248" t="s">
        <v>2039</v>
      </c>
      <c r="T248" s="4">
        <f t="shared" si="14"/>
        <v>325.5333333333333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12">
        <f t="shared" si="15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s="9">
        <f t="shared" si="12"/>
        <v>42726.25</v>
      </c>
      <c r="N249" s="9">
        <f t="shared" si="13"/>
        <v>42741.25</v>
      </c>
      <c r="O249" t="b">
        <v>0</v>
      </c>
      <c r="P249" t="b">
        <v>1</v>
      </c>
      <c r="Q249" t="s">
        <v>119</v>
      </c>
      <c r="R249" t="s">
        <v>2045</v>
      </c>
      <c r="S249" t="s">
        <v>2037</v>
      </c>
      <c r="T249" s="4">
        <f t="shared" si="14"/>
        <v>932.61616161616166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12">
        <f t="shared" si="15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s="9">
        <f t="shared" si="12"/>
        <v>42004.25</v>
      </c>
      <c r="N250" s="9">
        <f t="shared" si="13"/>
        <v>42009.25</v>
      </c>
      <c r="O250" t="b">
        <v>0</v>
      </c>
      <c r="P250" t="b">
        <v>0</v>
      </c>
      <c r="Q250" t="s">
        <v>292</v>
      </c>
      <c r="R250" t="s">
        <v>2036</v>
      </c>
      <c r="S250" t="s">
        <v>2063</v>
      </c>
      <c r="T250" s="4">
        <f t="shared" si="14"/>
        <v>211.33870967741933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12">
        <f t="shared" si="15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s="9">
        <f t="shared" si="12"/>
        <v>42006.25</v>
      </c>
      <c r="N251" s="9">
        <f t="shared" si="13"/>
        <v>42013.25</v>
      </c>
      <c r="O251" t="b">
        <v>0</v>
      </c>
      <c r="P251" t="b">
        <v>0</v>
      </c>
      <c r="Q251" t="s">
        <v>206</v>
      </c>
      <c r="R251" t="s">
        <v>2045</v>
      </c>
      <c r="S251" t="s">
        <v>2052</v>
      </c>
      <c r="T251" s="4">
        <f t="shared" si="14"/>
        <v>273.32520325203251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12">
        <f t="shared" si="15"/>
        <v>3</v>
      </c>
      <c r="I252" t="s">
        <v>21</v>
      </c>
      <c r="J252" t="s">
        <v>22</v>
      </c>
      <c r="K252">
        <v>1264399200</v>
      </c>
      <c r="L252">
        <v>1267423200</v>
      </c>
      <c r="M252" s="9">
        <f t="shared" si="12"/>
        <v>40203.25</v>
      </c>
      <c r="N252" s="9">
        <f t="shared" si="13"/>
        <v>40238.25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  <c r="T252" s="4">
        <f t="shared" si="14"/>
        <v>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12">
        <f t="shared" si="15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s="9">
        <f t="shared" si="12"/>
        <v>41252.25</v>
      </c>
      <c r="N253" s="9">
        <f t="shared" si="13"/>
        <v>41254.25</v>
      </c>
      <c r="O253" t="b">
        <v>0</v>
      </c>
      <c r="P253" t="b">
        <v>0</v>
      </c>
      <c r="Q253" t="s">
        <v>33</v>
      </c>
      <c r="R253" t="s">
        <v>2040</v>
      </c>
      <c r="S253" t="s">
        <v>2041</v>
      </c>
      <c r="T253" s="4">
        <f t="shared" si="14"/>
        <v>54.084507042253513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12">
        <f t="shared" si="15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s="9">
        <f t="shared" si="12"/>
        <v>41572.208333333336</v>
      </c>
      <c r="N254" s="9">
        <f t="shared" si="13"/>
        <v>41577.208333333336</v>
      </c>
      <c r="O254" t="b">
        <v>0</v>
      </c>
      <c r="P254" t="b">
        <v>0</v>
      </c>
      <c r="Q254" t="s">
        <v>33</v>
      </c>
      <c r="R254" t="s">
        <v>2040</v>
      </c>
      <c r="S254" t="s">
        <v>2041</v>
      </c>
      <c r="T254" s="4">
        <f t="shared" si="14"/>
        <v>626.29999999999995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12">
        <f t="shared" si="15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s="9">
        <f t="shared" si="12"/>
        <v>40641.208333333336</v>
      </c>
      <c r="N255" s="9">
        <f t="shared" si="13"/>
        <v>40653.208333333336</v>
      </c>
      <c r="O255" t="b">
        <v>0</v>
      </c>
      <c r="P255" t="b">
        <v>0</v>
      </c>
      <c r="Q255" t="s">
        <v>53</v>
      </c>
      <c r="R255" t="s">
        <v>2057</v>
      </c>
      <c r="S255" t="s">
        <v>2043</v>
      </c>
      <c r="T255" s="4">
        <f t="shared" si="14"/>
        <v>89.021399176954731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12">
        <f t="shared" si="15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s="9">
        <f t="shared" si="12"/>
        <v>42787.25</v>
      </c>
      <c r="N256" s="9">
        <f t="shared" si="13"/>
        <v>42789.25</v>
      </c>
      <c r="O256" t="b">
        <v>0</v>
      </c>
      <c r="P256" t="b">
        <v>0</v>
      </c>
      <c r="Q256" t="s">
        <v>68</v>
      </c>
      <c r="R256" t="s">
        <v>2045</v>
      </c>
      <c r="S256" t="s">
        <v>2046</v>
      </c>
      <c r="T256" s="4">
        <f t="shared" si="14"/>
        <v>184.89130434782609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12">
        <f t="shared" si="15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s="9">
        <f t="shared" si="12"/>
        <v>40590.25</v>
      </c>
      <c r="N257" s="9">
        <f t="shared" si="13"/>
        <v>40595.25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  <c r="T257" s="4">
        <f t="shared" si="14"/>
        <v>120.16770186335404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12">
        <f t="shared" si="15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s="9">
        <f t="shared" ref="M258:M321" si="16">(((K258/60)/60)/24)+DATE(1970,1,1)</f>
        <v>42393.25</v>
      </c>
      <c r="N258" s="9">
        <f t="shared" ref="N258:N321" si="17">(((L258/60)/60)/24)+DATE(1970,1,1)</f>
        <v>42430.25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  <c r="T258" s="4">
        <f t="shared" ref="T258:T321" si="18">E258/D258*100</f>
        <v>23.390243902439025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12">
        <f t="shared" ref="H259:H322" si="19">IF(G259=0,0,(E259/G259))</f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s="9">
        <f t="shared" si="16"/>
        <v>41338.25</v>
      </c>
      <c r="N259" s="9">
        <f t="shared" si="17"/>
        <v>41352.208333333336</v>
      </c>
      <c r="O259" t="b">
        <v>0</v>
      </c>
      <c r="P259" t="b">
        <v>0</v>
      </c>
      <c r="Q259" t="s">
        <v>33</v>
      </c>
      <c r="R259" t="s">
        <v>2040</v>
      </c>
      <c r="S259" t="s">
        <v>2041</v>
      </c>
      <c r="T259" s="4">
        <f t="shared" si="18"/>
        <v>146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12">
        <f t="shared" si="19"/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s="9">
        <f t="shared" si="16"/>
        <v>42712.25</v>
      </c>
      <c r="N260" s="9">
        <f t="shared" si="17"/>
        <v>42732.25</v>
      </c>
      <c r="O260" t="b">
        <v>0</v>
      </c>
      <c r="P260" t="b">
        <v>1</v>
      </c>
      <c r="Q260" t="s">
        <v>33</v>
      </c>
      <c r="R260" t="s">
        <v>2040</v>
      </c>
      <c r="S260" t="s">
        <v>2041</v>
      </c>
      <c r="T260" s="4">
        <f t="shared" si="18"/>
        <v>268.48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12">
        <f t="shared" si="19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s="9">
        <f t="shared" si="16"/>
        <v>41251.25</v>
      </c>
      <c r="N261" s="9">
        <f t="shared" si="17"/>
        <v>41270.25</v>
      </c>
      <c r="O261" t="b">
        <v>1</v>
      </c>
      <c r="P261" t="b">
        <v>0</v>
      </c>
      <c r="Q261" t="s">
        <v>122</v>
      </c>
      <c r="R261" t="s">
        <v>2049</v>
      </c>
      <c r="S261" t="s">
        <v>2061</v>
      </c>
      <c r="T261" s="4">
        <f t="shared" si="18"/>
        <v>597.5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12">
        <f t="shared" si="19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s="9">
        <f t="shared" si="16"/>
        <v>41180.208333333336</v>
      </c>
      <c r="N262" s="9">
        <f t="shared" si="17"/>
        <v>41192.208333333336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  <c r="T262" s="4">
        <f t="shared" si="18"/>
        <v>157.69841269841268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12">
        <f t="shared" si="19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s="9">
        <f t="shared" si="16"/>
        <v>40415.208333333336</v>
      </c>
      <c r="N263" s="9">
        <f t="shared" si="17"/>
        <v>40419.208333333336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  <c r="T263" s="4">
        <f t="shared" si="18"/>
        <v>31.201660735468568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12">
        <f t="shared" si="19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s="9">
        <f t="shared" si="16"/>
        <v>40638.208333333336</v>
      </c>
      <c r="N264" s="9">
        <f t="shared" si="17"/>
        <v>40664.208333333336</v>
      </c>
      <c r="O264" t="b">
        <v>0</v>
      </c>
      <c r="P264" t="b">
        <v>1</v>
      </c>
      <c r="Q264" t="s">
        <v>60</v>
      </c>
      <c r="R264" t="s">
        <v>2034</v>
      </c>
      <c r="S264" t="s">
        <v>2059</v>
      </c>
      <c r="T264" s="4">
        <f t="shared" si="18"/>
        <v>313.41176470588238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12">
        <f t="shared" si="19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s="9">
        <f t="shared" si="16"/>
        <v>40187.25</v>
      </c>
      <c r="N265" s="9">
        <f t="shared" si="17"/>
        <v>40187.25</v>
      </c>
      <c r="O265" t="b">
        <v>0</v>
      </c>
      <c r="P265" t="b">
        <v>0</v>
      </c>
      <c r="Q265" t="s">
        <v>122</v>
      </c>
      <c r="R265" t="s">
        <v>2049</v>
      </c>
      <c r="S265" t="s">
        <v>2061</v>
      </c>
      <c r="T265" s="4">
        <f t="shared" si="18"/>
        <v>370.89655172413791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12">
        <f t="shared" si="19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s="9">
        <f t="shared" si="16"/>
        <v>41317.25</v>
      </c>
      <c r="N266" s="9">
        <f t="shared" si="17"/>
        <v>41333.25</v>
      </c>
      <c r="O266" t="b">
        <v>0</v>
      </c>
      <c r="P266" t="b">
        <v>0</v>
      </c>
      <c r="Q266" t="s">
        <v>33</v>
      </c>
      <c r="R266" t="s">
        <v>2040</v>
      </c>
      <c r="S266" t="s">
        <v>2041</v>
      </c>
      <c r="T266" s="4">
        <f t="shared" si="18"/>
        <v>362.66447368421052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12">
        <f t="shared" si="19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s="9">
        <f t="shared" si="16"/>
        <v>42372.25</v>
      </c>
      <c r="N267" s="9">
        <f t="shared" si="17"/>
        <v>42416.25</v>
      </c>
      <c r="O267" t="b">
        <v>0</v>
      </c>
      <c r="P267" t="b">
        <v>0</v>
      </c>
      <c r="Q267" t="s">
        <v>33</v>
      </c>
      <c r="R267" t="s">
        <v>2040</v>
      </c>
      <c r="S267" t="s">
        <v>2041</v>
      </c>
      <c r="T267" s="4">
        <f t="shared" si="18"/>
        <v>123.08163265306122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12">
        <f t="shared" si="19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s="9">
        <f t="shared" si="16"/>
        <v>41950.25</v>
      </c>
      <c r="N268" s="9">
        <f t="shared" si="17"/>
        <v>41983.25</v>
      </c>
      <c r="O268" t="b">
        <v>0</v>
      </c>
      <c r="P268" t="b">
        <v>1</v>
      </c>
      <c r="Q268" t="s">
        <v>159</v>
      </c>
      <c r="R268" t="s">
        <v>2034</v>
      </c>
      <c r="S268" t="s">
        <v>2051</v>
      </c>
      <c r="T268" s="4">
        <f t="shared" si="18"/>
        <v>76.766756032171585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12">
        <f t="shared" si="19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s="9">
        <f t="shared" si="16"/>
        <v>41206.208333333336</v>
      </c>
      <c r="N269" s="9">
        <f t="shared" si="17"/>
        <v>41222.25</v>
      </c>
      <c r="O269" t="b">
        <v>0</v>
      </c>
      <c r="P269" t="b">
        <v>0</v>
      </c>
      <c r="Q269" t="s">
        <v>33</v>
      </c>
      <c r="R269" t="s">
        <v>2040</v>
      </c>
      <c r="S269" t="s">
        <v>2041</v>
      </c>
      <c r="T269" s="4">
        <f t="shared" si="18"/>
        <v>233.62012987012989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12">
        <f t="shared" si="19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s="9">
        <f t="shared" si="16"/>
        <v>41186.208333333336</v>
      </c>
      <c r="N270" s="9">
        <f t="shared" si="17"/>
        <v>41232.25</v>
      </c>
      <c r="O270" t="b">
        <v>0</v>
      </c>
      <c r="P270" t="b">
        <v>0</v>
      </c>
      <c r="Q270" t="s">
        <v>42</v>
      </c>
      <c r="R270" t="s">
        <v>2057</v>
      </c>
      <c r="S270" t="s">
        <v>2042</v>
      </c>
      <c r="T270" s="4">
        <f t="shared" si="18"/>
        <v>180.53333333333333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12">
        <f t="shared" si="19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s="9">
        <f t="shared" si="16"/>
        <v>43496.25</v>
      </c>
      <c r="N271" s="9">
        <f t="shared" si="17"/>
        <v>43517.25</v>
      </c>
      <c r="O271" t="b">
        <v>0</v>
      </c>
      <c r="P271" t="b">
        <v>0</v>
      </c>
      <c r="Q271" t="s">
        <v>269</v>
      </c>
      <c r="R271" t="s">
        <v>2057</v>
      </c>
      <c r="S271" t="s">
        <v>2053</v>
      </c>
      <c r="T271" s="4">
        <f t="shared" si="18"/>
        <v>252.62857142857143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12">
        <f t="shared" si="19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s="9">
        <f t="shared" si="16"/>
        <v>40514.25</v>
      </c>
      <c r="N272" s="9">
        <f t="shared" si="17"/>
        <v>40516.25</v>
      </c>
      <c r="O272" t="b">
        <v>0</v>
      </c>
      <c r="P272" t="b">
        <v>0</v>
      </c>
      <c r="Q272" t="s">
        <v>89</v>
      </c>
      <c r="R272" t="s">
        <v>2036</v>
      </c>
      <c r="S272" t="s">
        <v>2060</v>
      </c>
      <c r="T272" s="4">
        <f t="shared" si="18"/>
        <v>27.176538240368025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12">
        <f t="shared" si="19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s="9">
        <f t="shared" si="16"/>
        <v>42345.25</v>
      </c>
      <c r="N273" s="9">
        <f t="shared" si="17"/>
        <v>42376.25</v>
      </c>
      <c r="O273" t="b">
        <v>0</v>
      </c>
      <c r="P273" t="b">
        <v>0</v>
      </c>
      <c r="Q273" t="s">
        <v>122</v>
      </c>
      <c r="R273" t="s">
        <v>2049</v>
      </c>
      <c r="S273" t="s">
        <v>2061</v>
      </c>
      <c r="T273" s="4">
        <f t="shared" si="18"/>
        <v>1.2706571242680547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12">
        <f t="shared" si="19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s="9">
        <f t="shared" si="16"/>
        <v>43656.208333333328</v>
      </c>
      <c r="N274" s="9">
        <f t="shared" si="17"/>
        <v>43681.208333333328</v>
      </c>
      <c r="O274" t="b">
        <v>0</v>
      </c>
      <c r="P274" t="b">
        <v>1</v>
      </c>
      <c r="Q274" t="s">
        <v>33</v>
      </c>
      <c r="R274" t="s">
        <v>2040</v>
      </c>
      <c r="S274" t="s">
        <v>2041</v>
      </c>
      <c r="T274" s="4">
        <f t="shared" si="18"/>
        <v>304.0097847358121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12">
        <f t="shared" si="19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s="9">
        <f t="shared" si="16"/>
        <v>42995.208333333328</v>
      </c>
      <c r="N275" s="9">
        <f t="shared" si="17"/>
        <v>42998.208333333328</v>
      </c>
      <c r="O275" t="b">
        <v>0</v>
      </c>
      <c r="P275" t="b">
        <v>0</v>
      </c>
      <c r="Q275" t="s">
        <v>33</v>
      </c>
      <c r="R275" t="s">
        <v>2040</v>
      </c>
      <c r="S275" t="s">
        <v>2041</v>
      </c>
      <c r="T275" s="4">
        <f t="shared" si="18"/>
        <v>137.23076923076923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12">
        <f t="shared" si="19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s="9">
        <f t="shared" si="16"/>
        <v>43045.25</v>
      </c>
      <c r="N276" s="9">
        <f t="shared" si="17"/>
        <v>43050.25</v>
      </c>
      <c r="O276" t="b">
        <v>0</v>
      </c>
      <c r="P276" t="b">
        <v>0</v>
      </c>
      <c r="Q276" t="s">
        <v>33</v>
      </c>
      <c r="R276" t="s">
        <v>2040</v>
      </c>
      <c r="S276" t="s">
        <v>2041</v>
      </c>
      <c r="T276" s="4">
        <f t="shared" si="18"/>
        <v>32.208333333333336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12">
        <f t="shared" si="19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s="9">
        <f t="shared" si="16"/>
        <v>43561.208333333328</v>
      </c>
      <c r="N277" s="9">
        <f t="shared" si="17"/>
        <v>43569.208333333328</v>
      </c>
      <c r="O277" t="b">
        <v>0</v>
      </c>
      <c r="P277" t="b">
        <v>0</v>
      </c>
      <c r="Q277" t="s">
        <v>206</v>
      </c>
      <c r="R277" t="s">
        <v>2045</v>
      </c>
      <c r="S277" t="s">
        <v>2052</v>
      </c>
      <c r="T277" s="4">
        <f t="shared" si="18"/>
        <v>241.51282051282053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12">
        <f t="shared" si="19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s="9">
        <f t="shared" si="16"/>
        <v>41018.208333333336</v>
      </c>
      <c r="N278" s="9">
        <f t="shared" si="17"/>
        <v>41023.208333333336</v>
      </c>
      <c r="O278" t="b">
        <v>0</v>
      </c>
      <c r="P278" t="b">
        <v>1</v>
      </c>
      <c r="Q278" t="s">
        <v>89</v>
      </c>
      <c r="R278" t="s">
        <v>2036</v>
      </c>
      <c r="S278" t="s">
        <v>2060</v>
      </c>
      <c r="T278" s="4">
        <f t="shared" si="18"/>
        <v>96.8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12">
        <f t="shared" si="19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s="9">
        <f t="shared" si="16"/>
        <v>40378.208333333336</v>
      </c>
      <c r="N279" s="9">
        <f t="shared" si="17"/>
        <v>40380.208333333336</v>
      </c>
      <c r="O279" t="b">
        <v>0</v>
      </c>
      <c r="P279" t="b">
        <v>0</v>
      </c>
      <c r="Q279" t="s">
        <v>33</v>
      </c>
      <c r="R279" t="s">
        <v>2040</v>
      </c>
      <c r="S279" t="s">
        <v>2041</v>
      </c>
      <c r="T279" s="4">
        <f t="shared" si="18"/>
        <v>1066.4285714285716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12">
        <f t="shared" si="19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s="9">
        <f t="shared" si="16"/>
        <v>41239.25</v>
      </c>
      <c r="N280" s="9">
        <f t="shared" si="17"/>
        <v>41264.25</v>
      </c>
      <c r="O280" t="b">
        <v>0</v>
      </c>
      <c r="P280" t="b">
        <v>0</v>
      </c>
      <c r="Q280" t="s">
        <v>28</v>
      </c>
      <c r="R280" t="s">
        <v>2038</v>
      </c>
      <c r="S280" t="s">
        <v>2039</v>
      </c>
      <c r="T280" s="4">
        <f t="shared" si="18"/>
        <v>325.88888888888891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12">
        <f t="shared" si="19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s="9">
        <f t="shared" si="16"/>
        <v>43346.208333333328</v>
      </c>
      <c r="N281" s="9">
        <f t="shared" si="17"/>
        <v>43349.208333333328</v>
      </c>
      <c r="O281" t="b">
        <v>0</v>
      </c>
      <c r="P281" t="b">
        <v>0</v>
      </c>
      <c r="Q281" t="s">
        <v>33</v>
      </c>
      <c r="R281" t="s">
        <v>2040</v>
      </c>
      <c r="S281" t="s">
        <v>2041</v>
      </c>
      <c r="T281" s="4">
        <f t="shared" si="18"/>
        <v>170.70000000000002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12">
        <f t="shared" si="19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s="9">
        <f t="shared" si="16"/>
        <v>43060.25</v>
      </c>
      <c r="N282" s="9">
        <f t="shared" si="17"/>
        <v>43066.25</v>
      </c>
      <c r="O282" t="b">
        <v>0</v>
      </c>
      <c r="P282" t="b">
        <v>0</v>
      </c>
      <c r="Q282" t="s">
        <v>71</v>
      </c>
      <c r="R282" t="s">
        <v>2057</v>
      </c>
      <c r="S282" t="s">
        <v>2047</v>
      </c>
      <c r="T282" s="4">
        <f t="shared" si="18"/>
        <v>581.44000000000005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12">
        <f t="shared" si="19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s="9">
        <f t="shared" si="16"/>
        <v>40979.25</v>
      </c>
      <c r="N283" s="9">
        <f t="shared" si="17"/>
        <v>41000.208333333336</v>
      </c>
      <c r="O283" t="b">
        <v>0</v>
      </c>
      <c r="P283" t="b">
        <v>1</v>
      </c>
      <c r="Q283" t="s">
        <v>33</v>
      </c>
      <c r="R283" t="s">
        <v>2040</v>
      </c>
      <c r="S283" t="s">
        <v>2041</v>
      </c>
      <c r="T283" s="4">
        <f t="shared" si="18"/>
        <v>91.520972644376897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12">
        <f t="shared" si="19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s="9">
        <f t="shared" si="16"/>
        <v>42701.25</v>
      </c>
      <c r="N284" s="9">
        <f t="shared" si="17"/>
        <v>42707.25</v>
      </c>
      <c r="O284" t="b">
        <v>0</v>
      </c>
      <c r="P284" t="b">
        <v>1</v>
      </c>
      <c r="Q284" t="s">
        <v>269</v>
      </c>
      <c r="R284" t="s">
        <v>2057</v>
      </c>
      <c r="S284" t="s">
        <v>2053</v>
      </c>
      <c r="T284" s="4">
        <f t="shared" si="18"/>
        <v>108.04761904761904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12">
        <f t="shared" si="19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s="9">
        <f t="shared" si="16"/>
        <v>42520.208333333328</v>
      </c>
      <c r="N285" s="9">
        <f t="shared" si="17"/>
        <v>42525.208333333328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  <c r="T285" s="4">
        <f t="shared" si="18"/>
        <v>18.728395061728396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12">
        <f t="shared" si="19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s="9">
        <f t="shared" si="16"/>
        <v>41030.208333333336</v>
      </c>
      <c r="N286" s="9">
        <f t="shared" si="17"/>
        <v>41035.208333333336</v>
      </c>
      <c r="O286" t="b">
        <v>0</v>
      </c>
      <c r="P286" t="b">
        <v>0</v>
      </c>
      <c r="Q286" t="s">
        <v>28</v>
      </c>
      <c r="R286" t="s">
        <v>2038</v>
      </c>
      <c r="S286" t="s">
        <v>2039</v>
      </c>
      <c r="T286" s="4">
        <f t="shared" si="18"/>
        <v>83.193877551020407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12">
        <f t="shared" si="19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s="9">
        <f t="shared" si="16"/>
        <v>42623.208333333328</v>
      </c>
      <c r="N287" s="9">
        <f t="shared" si="17"/>
        <v>42661.208333333328</v>
      </c>
      <c r="O287" t="b">
        <v>0</v>
      </c>
      <c r="P287" t="b">
        <v>0</v>
      </c>
      <c r="Q287" t="s">
        <v>33</v>
      </c>
      <c r="R287" t="s">
        <v>2040</v>
      </c>
      <c r="S287" t="s">
        <v>2041</v>
      </c>
      <c r="T287" s="4">
        <f t="shared" si="18"/>
        <v>706.33333333333337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12">
        <f t="shared" si="19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s="9">
        <f t="shared" si="16"/>
        <v>42697.25</v>
      </c>
      <c r="N288" s="9">
        <f t="shared" si="17"/>
        <v>42704.25</v>
      </c>
      <c r="O288" t="b">
        <v>0</v>
      </c>
      <c r="P288" t="b">
        <v>0</v>
      </c>
      <c r="Q288" t="s">
        <v>33</v>
      </c>
      <c r="R288" t="s">
        <v>2040</v>
      </c>
      <c r="S288" t="s">
        <v>2041</v>
      </c>
      <c r="T288" s="4">
        <f t="shared" si="18"/>
        <v>17.446030330062445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12">
        <f t="shared" si="19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s="9">
        <f t="shared" si="16"/>
        <v>42122.208333333328</v>
      </c>
      <c r="N289" s="9">
        <f t="shared" si="17"/>
        <v>42122.208333333328</v>
      </c>
      <c r="O289" t="b">
        <v>0</v>
      </c>
      <c r="P289" t="b">
        <v>0</v>
      </c>
      <c r="Q289" t="s">
        <v>50</v>
      </c>
      <c r="R289" t="s">
        <v>2034</v>
      </c>
      <c r="S289" t="s">
        <v>2058</v>
      </c>
      <c r="T289" s="4">
        <f t="shared" si="18"/>
        <v>209.73015873015873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12">
        <f t="shared" si="19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s="9">
        <f t="shared" si="16"/>
        <v>40982.208333333336</v>
      </c>
      <c r="N290" s="9">
        <f t="shared" si="17"/>
        <v>40983.208333333336</v>
      </c>
      <c r="O290" t="b">
        <v>0</v>
      </c>
      <c r="P290" t="b">
        <v>1</v>
      </c>
      <c r="Q290" t="s">
        <v>148</v>
      </c>
      <c r="R290" t="s">
        <v>2034</v>
      </c>
      <c r="S290" t="s">
        <v>2050</v>
      </c>
      <c r="T290" s="4">
        <f t="shared" si="18"/>
        <v>97.785714285714292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12">
        <f t="shared" si="19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s="9">
        <f t="shared" si="16"/>
        <v>42219.208333333328</v>
      </c>
      <c r="N291" s="9">
        <f t="shared" si="17"/>
        <v>42222.208333333328</v>
      </c>
      <c r="O291" t="b">
        <v>0</v>
      </c>
      <c r="P291" t="b">
        <v>0</v>
      </c>
      <c r="Q291" t="s">
        <v>33</v>
      </c>
      <c r="R291" t="s">
        <v>2040</v>
      </c>
      <c r="S291" t="s">
        <v>2041</v>
      </c>
      <c r="T291" s="4">
        <f t="shared" si="18"/>
        <v>1684.25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12">
        <f t="shared" si="19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s="9">
        <f t="shared" si="16"/>
        <v>41404.208333333336</v>
      </c>
      <c r="N292" s="9">
        <f t="shared" si="17"/>
        <v>41436.208333333336</v>
      </c>
      <c r="O292" t="b">
        <v>0</v>
      </c>
      <c r="P292" t="b">
        <v>1</v>
      </c>
      <c r="Q292" t="s">
        <v>42</v>
      </c>
      <c r="R292" t="s">
        <v>2057</v>
      </c>
      <c r="S292" t="s">
        <v>2042</v>
      </c>
      <c r="T292" s="4">
        <f t="shared" si="18"/>
        <v>54.402135231316727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12">
        <f t="shared" si="19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s="9">
        <f t="shared" si="16"/>
        <v>40831.208333333336</v>
      </c>
      <c r="N293" s="9">
        <f t="shared" si="17"/>
        <v>40835.208333333336</v>
      </c>
      <c r="O293" t="b">
        <v>1</v>
      </c>
      <c r="P293" t="b">
        <v>0</v>
      </c>
      <c r="Q293" t="s">
        <v>28</v>
      </c>
      <c r="R293" t="s">
        <v>2038</v>
      </c>
      <c r="S293" t="s">
        <v>2039</v>
      </c>
      <c r="T293" s="4">
        <f t="shared" si="18"/>
        <v>456.61111111111109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12">
        <f t="shared" si="19"/>
        <v>71.7</v>
      </c>
      <c r="I294" t="s">
        <v>21</v>
      </c>
      <c r="J294" t="s">
        <v>22</v>
      </c>
      <c r="K294">
        <v>1331874000</v>
      </c>
      <c r="L294">
        <v>1333429200</v>
      </c>
      <c r="M294" s="9">
        <f t="shared" si="16"/>
        <v>40984.208333333336</v>
      </c>
      <c r="N294" s="9">
        <f t="shared" si="17"/>
        <v>41002.208333333336</v>
      </c>
      <c r="O294" t="b">
        <v>0</v>
      </c>
      <c r="P294" t="b">
        <v>0</v>
      </c>
      <c r="Q294" t="s">
        <v>17</v>
      </c>
      <c r="R294" t="s">
        <v>2033</v>
      </c>
      <c r="S294" t="s">
        <v>2056</v>
      </c>
      <c r="T294" s="4">
        <f t="shared" si="18"/>
        <v>9.8219178082191778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12">
        <f t="shared" si="19"/>
        <v>33.28125</v>
      </c>
      <c r="I295" t="s">
        <v>107</v>
      </c>
      <c r="J295" t="s">
        <v>108</v>
      </c>
      <c r="K295">
        <v>1286254800</v>
      </c>
      <c r="L295">
        <v>1287032400</v>
      </c>
      <c r="M295" s="9">
        <f t="shared" si="16"/>
        <v>40456.208333333336</v>
      </c>
      <c r="N295" s="9">
        <f t="shared" si="17"/>
        <v>40465.208333333336</v>
      </c>
      <c r="O295" t="b">
        <v>0</v>
      </c>
      <c r="P295" t="b">
        <v>0</v>
      </c>
      <c r="Q295" t="s">
        <v>33</v>
      </c>
      <c r="R295" t="s">
        <v>2040</v>
      </c>
      <c r="S295" t="s">
        <v>2041</v>
      </c>
      <c r="T295" s="4">
        <f t="shared" si="18"/>
        <v>16.384615384615383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12">
        <f t="shared" si="19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s="9">
        <f t="shared" si="16"/>
        <v>43399.208333333328</v>
      </c>
      <c r="N296" s="9">
        <f t="shared" si="17"/>
        <v>43411.25</v>
      </c>
      <c r="O296" t="b">
        <v>0</v>
      </c>
      <c r="P296" t="b">
        <v>0</v>
      </c>
      <c r="Q296" t="s">
        <v>33</v>
      </c>
      <c r="R296" t="s">
        <v>2040</v>
      </c>
      <c r="S296" t="s">
        <v>2041</v>
      </c>
      <c r="T296" s="4">
        <f t="shared" si="18"/>
        <v>1339.6666666666667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12">
        <f t="shared" si="19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s="9">
        <f t="shared" si="16"/>
        <v>41562.208333333336</v>
      </c>
      <c r="N297" s="9">
        <f t="shared" si="17"/>
        <v>41587.25</v>
      </c>
      <c r="O297" t="b">
        <v>0</v>
      </c>
      <c r="P297" t="b">
        <v>0</v>
      </c>
      <c r="Q297" t="s">
        <v>33</v>
      </c>
      <c r="R297" t="s">
        <v>2040</v>
      </c>
      <c r="S297" t="s">
        <v>2041</v>
      </c>
      <c r="T297" s="4">
        <f t="shared" si="18"/>
        <v>35.650077760497666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12">
        <f t="shared" si="19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s="9">
        <f t="shared" si="16"/>
        <v>43493.25</v>
      </c>
      <c r="N298" s="9">
        <f t="shared" si="17"/>
        <v>43515.25</v>
      </c>
      <c r="O298" t="b">
        <v>0</v>
      </c>
      <c r="P298" t="b">
        <v>0</v>
      </c>
      <c r="Q298" t="s">
        <v>33</v>
      </c>
      <c r="R298" t="s">
        <v>2040</v>
      </c>
      <c r="S298" t="s">
        <v>2041</v>
      </c>
      <c r="T298" s="4">
        <f t="shared" si="18"/>
        <v>54.950819672131146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12">
        <f t="shared" si="19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s="9">
        <f t="shared" si="16"/>
        <v>41653.25</v>
      </c>
      <c r="N299" s="9">
        <f t="shared" si="17"/>
        <v>41662.25</v>
      </c>
      <c r="O299" t="b">
        <v>0</v>
      </c>
      <c r="P299" t="b">
        <v>1</v>
      </c>
      <c r="Q299" t="s">
        <v>33</v>
      </c>
      <c r="R299" t="s">
        <v>2040</v>
      </c>
      <c r="S299" t="s">
        <v>2041</v>
      </c>
      <c r="T299" s="4">
        <f t="shared" si="18"/>
        <v>94.236111111111114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12">
        <f t="shared" si="19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s="9">
        <f t="shared" si="16"/>
        <v>42426.25</v>
      </c>
      <c r="N300" s="9">
        <f t="shared" si="17"/>
        <v>42444.208333333328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  <c r="T300" s="4">
        <f t="shared" si="18"/>
        <v>143.91428571428571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12">
        <f t="shared" si="19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s="9">
        <f t="shared" si="16"/>
        <v>42432.25</v>
      </c>
      <c r="N301" s="9">
        <f t="shared" si="17"/>
        <v>42488.208333333328</v>
      </c>
      <c r="O301" t="b">
        <v>0</v>
      </c>
      <c r="P301" t="b">
        <v>0</v>
      </c>
      <c r="Q301" t="s">
        <v>17</v>
      </c>
      <c r="R301" t="s">
        <v>2033</v>
      </c>
      <c r="S301" t="s">
        <v>2056</v>
      </c>
      <c r="T301" s="4">
        <f t="shared" si="18"/>
        <v>51.421052631578945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12">
        <f t="shared" si="19"/>
        <v>5</v>
      </c>
      <c r="I302" t="s">
        <v>36</v>
      </c>
      <c r="J302" t="s">
        <v>37</v>
      </c>
      <c r="K302">
        <v>1504069200</v>
      </c>
      <c r="L302">
        <v>1504155600</v>
      </c>
      <c r="M302" s="9">
        <f t="shared" si="16"/>
        <v>42977.208333333328</v>
      </c>
      <c r="N302" s="9">
        <f t="shared" si="17"/>
        <v>42978.208333333328</v>
      </c>
      <c r="O302" t="b">
        <v>0</v>
      </c>
      <c r="P302" t="b">
        <v>1</v>
      </c>
      <c r="Q302" t="s">
        <v>68</v>
      </c>
      <c r="R302" t="s">
        <v>2045</v>
      </c>
      <c r="S302" t="s">
        <v>2046</v>
      </c>
      <c r="T302" s="4">
        <f t="shared" si="18"/>
        <v>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12">
        <f t="shared" si="19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s="9">
        <f t="shared" si="16"/>
        <v>42061.25</v>
      </c>
      <c r="N303" s="9">
        <f t="shared" si="17"/>
        <v>42078.208333333328</v>
      </c>
      <c r="O303" t="b">
        <v>0</v>
      </c>
      <c r="P303" t="b">
        <v>0</v>
      </c>
      <c r="Q303" t="s">
        <v>42</v>
      </c>
      <c r="R303" t="s">
        <v>2057</v>
      </c>
      <c r="S303" t="s">
        <v>2042</v>
      </c>
      <c r="T303" s="4">
        <f t="shared" si="18"/>
        <v>1344.6666666666667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12">
        <f t="shared" si="19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s="9">
        <f t="shared" si="16"/>
        <v>43345.208333333328</v>
      </c>
      <c r="N304" s="9">
        <f t="shared" si="17"/>
        <v>43359.208333333328</v>
      </c>
      <c r="O304" t="b">
        <v>0</v>
      </c>
      <c r="P304" t="b">
        <v>0</v>
      </c>
      <c r="Q304" t="s">
        <v>33</v>
      </c>
      <c r="R304" t="s">
        <v>2040</v>
      </c>
      <c r="S304" t="s">
        <v>2041</v>
      </c>
      <c r="T304" s="4">
        <f t="shared" si="18"/>
        <v>31.844940867279899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12">
        <f t="shared" si="19"/>
        <v>87.78125</v>
      </c>
      <c r="I305" t="s">
        <v>21</v>
      </c>
      <c r="J305" t="s">
        <v>22</v>
      </c>
      <c r="K305">
        <v>1452146400</v>
      </c>
      <c r="L305">
        <v>1452578400</v>
      </c>
      <c r="M305" s="9">
        <f t="shared" si="16"/>
        <v>42376.25</v>
      </c>
      <c r="N305" s="9">
        <f t="shared" si="17"/>
        <v>42381.25</v>
      </c>
      <c r="O305" t="b">
        <v>0</v>
      </c>
      <c r="P305" t="b">
        <v>0</v>
      </c>
      <c r="Q305" t="s">
        <v>60</v>
      </c>
      <c r="R305" t="s">
        <v>2034</v>
      </c>
      <c r="S305" t="s">
        <v>2059</v>
      </c>
      <c r="T305" s="4">
        <f t="shared" si="18"/>
        <v>82.617647058823536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12">
        <f t="shared" si="19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s="9">
        <f t="shared" si="16"/>
        <v>42589.208333333328</v>
      </c>
      <c r="N306" s="9">
        <f t="shared" si="17"/>
        <v>42630.208333333328</v>
      </c>
      <c r="O306" t="b">
        <v>0</v>
      </c>
      <c r="P306" t="b">
        <v>0</v>
      </c>
      <c r="Q306" t="s">
        <v>42</v>
      </c>
      <c r="R306" t="s">
        <v>2057</v>
      </c>
      <c r="S306" t="s">
        <v>2042</v>
      </c>
      <c r="T306" s="4">
        <f t="shared" si="18"/>
        <v>546.14285714285722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12">
        <f t="shared" si="19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s="9">
        <f t="shared" si="16"/>
        <v>42448.208333333328</v>
      </c>
      <c r="N307" s="9">
        <f t="shared" si="17"/>
        <v>42489.208333333328</v>
      </c>
      <c r="O307" t="b">
        <v>0</v>
      </c>
      <c r="P307" t="b">
        <v>0</v>
      </c>
      <c r="Q307" t="s">
        <v>33</v>
      </c>
      <c r="R307" t="s">
        <v>2040</v>
      </c>
      <c r="S307" t="s">
        <v>2041</v>
      </c>
      <c r="T307" s="4">
        <f t="shared" si="18"/>
        <v>286.21428571428572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12">
        <f t="shared" si="19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s="9">
        <f t="shared" si="16"/>
        <v>42930.208333333328</v>
      </c>
      <c r="N308" s="9">
        <f t="shared" si="17"/>
        <v>42933.208333333328</v>
      </c>
      <c r="O308" t="b">
        <v>0</v>
      </c>
      <c r="P308" t="b">
        <v>1</v>
      </c>
      <c r="Q308" t="s">
        <v>33</v>
      </c>
      <c r="R308" t="s">
        <v>2040</v>
      </c>
      <c r="S308" t="s">
        <v>2041</v>
      </c>
      <c r="T308" s="4">
        <f t="shared" si="18"/>
        <v>7.9076923076923071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12">
        <f t="shared" si="19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s="9">
        <f t="shared" si="16"/>
        <v>41066.208333333336</v>
      </c>
      <c r="N309" s="9">
        <f t="shared" si="17"/>
        <v>41086.208333333336</v>
      </c>
      <c r="O309" t="b">
        <v>0</v>
      </c>
      <c r="P309" t="b">
        <v>1</v>
      </c>
      <c r="Q309" t="s">
        <v>119</v>
      </c>
      <c r="R309" t="s">
        <v>2045</v>
      </c>
      <c r="S309" t="s">
        <v>2037</v>
      </c>
      <c r="T309" s="4">
        <f t="shared" si="18"/>
        <v>132.13677811550153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12">
        <f t="shared" si="19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s="9">
        <f t="shared" si="16"/>
        <v>40651.208333333336</v>
      </c>
      <c r="N310" s="9">
        <f t="shared" si="17"/>
        <v>40652.208333333336</v>
      </c>
      <c r="O310" t="b">
        <v>0</v>
      </c>
      <c r="P310" t="b">
        <v>0</v>
      </c>
      <c r="Q310" t="s">
        <v>33</v>
      </c>
      <c r="R310" t="s">
        <v>2040</v>
      </c>
      <c r="S310" t="s">
        <v>2041</v>
      </c>
      <c r="T310" s="4">
        <f t="shared" si="18"/>
        <v>74.077834179357026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12">
        <f t="shared" si="19"/>
        <v>41.16</v>
      </c>
      <c r="I311" t="s">
        <v>21</v>
      </c>
      <c r="J311" t="s">
        <v>22</v>
      </c>
      <c r="K311">
        <v>1316581200</v>
      </c>
      <c r="L311">
        <v>1318309200</v>
      </c>
      <c r="M311" s="9">
        <f t="shared" si="16"/>
        <v>40807.208333333336</v>
      </c>
      <c r="N311" s="9">
        <f t="shared" si="17"/>
        <v>40827.208333333336</v>
      </c>
      <c r="O311" t="b">
        <v>0</v>
      </c>
      <c r="P311" t="b">
        <v>1</v>
      </c>
      <c r="Q311" t="s">
        <v>60</v>
      </c>
      <c r="R311" t="s">
        <v>2034</v>
      </c>
      <c r="S311" t="s">
        <v>2059</v>
      </c>
      <c r="T311" s="4">
        <f t="shared" si="18"/>
        <v>75.292682926829272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12">
        <f t="shared" si="19"/>
        <v>99.125</v>
      </c>
      <c r="I312" t="s">
        <v>21</v>
      </c>
      <c r="J312" t="s">
        <v>22</v>
      </c>
      <c r="K312">
        <v>1270789200</v>
      </c>
      <c r="L312">
        <v>1272171600</v>
      </c>
      <c r="M312" s="9">
        <f t="shared" si="16"/>
        <v>40277.208333333336</v>
      </c>
      <c r="N312" s="9">
        <f t="shared" si="17"/>
        <v>40293.208333333336</v>
      </c>
      <c r="O312" t="b">
        <v>0</v>
      </c>
      <c r="P312" t="b">
        <v>0</v>
      </c>
      <c r="Q312" t="s">
        <v>89</v>
      </c>
      <c r="R312" t="s">
        <v>2036</v>
      </c>
      <c r="S312" t="s">
        <v>2060</v>
      </c>
      <c r="T312" s="4">
        <f t="shared" si="18"/>
        <v>20.333333333333332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12">
        <f t="shared" si="19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s="9">
        <f t="shared" si="16"/>
        <v>40590.25</v>
      </c>
      <c r="N313" s="9">
        <f t="shared" si="17"/>
        <v>40602.25</v>
      </c>
      <c r="O313" t="b">
        <v>0</v>
      </c>
      <c r="P313" t="b">
        <v>0</v>
      </c>
      <c r="Q313" t="s">
        <v>33</v>
      </c>
      <c r="R313" t="s">
        <v>2040</v>
      </c>
      <c r="S313" t="s">
        <v>2041</v>
      </c>
      <c r="T313" s="4">
        <f t="shared" si="18"/>
        <v>203.36507936507937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12">
        <f t="shared" si="19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s="9">
        <f t="shared" si="16"/>
        <v>41572.208333333336</v>
      </c>
      <c r="N314" s="9">
        <f t="shared" si="17"/>
        <v>41579.208333333336</v>
      </c>
      <c r="O314" t="b">
        <v>0</v>
      </c>
      <c r="P314" t="b">
        <v>0</v>
      </c>
      <c r="Q314" t="s">
        <v>33</v>
      </c>
      <c r="R314" t="s">
        <v>2040</v>
      </c>
      <c r="S314" t="s">
        <v>2041</v>
      </c>
      <c r="T314" s="4">
        <f t="shared" si="18"/>
        <v>310.2284263959391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12">
        <f t="shared" si="19"/>
        <v>39</v>
      </c>
      <c r="I315" t="s">
        <v>21</v>
      </c>
      <c r="J315" t="s">
        <v>22</v>
      </c>
      <c r="K315">
        <v>1330322400</v>
      </c>
      <c r="L315">
        <v>1330495200</v>
      </c>
      <c r="M315" s="9">
        <f t="shared" si="16"/>
        <v>40966.25</v>
      </c>
      <c r="N315" s="9">
        <f t="shared" si="17"/>
        <v>40968.25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  <c r="T315" s="4">
        <f t="shared" si="18"/>
        <v>395.31818181818181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12">
        <f t="shared" si="19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s="9">
        <f t="shared" si="16"/>
        <v>43536.208333333328</v>
      </c>
      <c r="N316" s="9">
        <f t="shared" si="17"/>
        <v>43541.208333333328</v>
      </c>
      <c r="O316" t="b">
        <v>0</v>
      </c>
      <c r="P316" t="b">
        <v>1</v>
      </c>
      <c r="Q316" t="s">
        <v>42</v>
      </c>
      <c r="R316" t="s">
        <v>2057</v>
      </c>
      <c r="S316" t="s">
        <v>2042</v>
      </c>
      <c r="T316" s="4">
        <f t="shared" si="18"/>
        <v>294.71428571428572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12">
        <f t="shared" si="19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s="9">
        <f t="shared" si="16"/>
        <v>41783.208333333336</v>
      </c>
      <c r="N317" s="9">
        <f t="shared" si="17"/>
        <v>41812.208333333336</v>
      </c>
      <c r="O317" t="b">
        <v>0</v>
      </c>
      <c r="P317" t="b">
        <v>0</v>
      </c>
      <c r="Q317" t="s">
        <v>33</v>
      </c>
      <c r="R317" t="s">
        <v>2040</v>
      </c>
      <c r="S317" t="s">
        <v>2041</v>
      </c>
      <c r="T317" s="4">
        <f t="shared" si="18"/>
        <v>33.89473684210526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12">
        <f t="shared" si="19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s="9">
        <f t="shared" si="16"/>
        <v>43788.25</v>
      </c>
      <c r="N318" s="9">
        <f t="shared" si="17"/>
        <v>43789.25</v>
      </c>
      <c r="O318" t="b">
        <v>0</v>
      </c>
      <c r="P318" t="b">
        <v>1</v>
      </c>
      <c r="Q318" t="s">
        <v>17</v>
      </c>
      <c r="R318" t="s">
        <v>2033</v>
      </c>
      <c r="S318" t="s">
        <v>2056</v>
      </c>
      <c r="T318" s="4">
        <f t="shared" si="18"/>
        <v>66.677083333333329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12">
        <f t="shared" si="19"/>
        <v>42.3</v>
      </c>
      <c r="I319" t="s">
        <v>21</v>
      </c>
      <c r="J319" t="s">
        <v>22</v>
      </c>
      <c r="K319">
        <v>1494738000</v>
      </c>
      <c r="L319">
        <v>1495861200</v>
      </c>
      <c r="M319" s="9">
        <f t="shared" si="16"/>
        <v>42869.208333333328</v>
      </c>
      <c r="N319" s="9">
        <f t="shared" si="17"/>
        <v>42882.208333333328</v>
      </c>
      <c r="O319" t="b">
        <v>0</v>
      </c>
      <c r="P319" t="b">
        <v>0</v>
      </c>
      <c r="Q319" t="s">
        <v>33</v>
      </c>
      <c r="R319" t="s">
        <v>2040</v>
      </c>
      <c r="S319" t="s">
        <v>2041</v>
      </c>
      <c r="T319" s="4">
        <f t="shared" si="18"/>
        <v>19.227272727272727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12">
        <f t="shared" si="19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s="9">
        <f t="shared" si="16"/>
        <v>41684.25</v>
      </c>
      <c r="N320" s="9">
        <f t="shared" si="17"/>
        <v>41686.25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  <c r="T320" s="4">
        <f t="shared" si="18"/>
        <v>15.842105263157894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12">
        <f t="shared" si="19"/>
        <v>50.796875</v>
      </c>
      <c r="I321" t="s">
        <v>21</v>
      </c>
      <c r="J321" t="s">
        <v>22</v>
      </c>
      <c r="K321">
        <v>1281589200</v>
      </c>
      <c r="L321">
        <v>1283662800</v>
      </c>
      <c r="M321" s="9">
        <f t="shared" si="16"/>
        <v>40402.208333333336</v>
      </c>
      <c r="N321" s="9">
        <f t="shared" si="17"/>
        <v>40426.208333333336</v>
      </c>
      <c r="O321" t="b">
        <v>0</v>
      </c>
      <c r="P321" t="b">
        <v>0</v>
      </c>
      <c r="Q321" t="s">
        <v>28</v>
      </c>
      <c r="R321" t="s">
        <v>2038</v>
      </c>
      <c r="S321" t="s">
        <v>2039</v>
      </c>
      <c r="T321" s="4">
        <f t="shared" si="18"/>
        <v>38.702380952380956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12">
        <f t="shared" si="19"/>
        <v>101.15</v>
      </c>
      <c r="I322" t="s">
        <v>21</v>
      </c>
      <c r="J322" t="s">
        <v>22</v>
      </c>
      <c r="K322">
        <v>1305003600</v>
      </c>
      <c r="L322">
        <v>1305781200</v>
      </c>
      <c r="M322" s="9">
        <f t="shared" ref="M322:M385" si="20">(((K322/60)/60)/24)+DATE(1970,1,1)</f>
        <v>40673.208333333336</v>
      </c>
      <c r="N322" s="9">
        <f t="shared" ref="N322:N385" si="21">(((L322/60)/60)/24)+DATE(1970,1,1)</f>
        <v>40682.208333333336</v>
      </c>
      <c r="O322" t="b">
        <v>0</v>
      </c>
      <c r="P322" t="b">
        <v>0</v>
      </c>
      <c r="Q322" t="s">
        <v>119</v>
      </c>
      <c r="R322" t="s">
        <v>2045</v>
      </c>
      <c r="S322" t="s">
        <v>2037</v>
      </c>
      <c r="T322" s="4">
        <f t="shared" ref="T322:T385" si="22">E322/D322*100</f>
        <v>9.5876777251184837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12">
        <f t="shared" ref="H323:H386" si="23">IF(G323=0,0,(E323/G323))</f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s="9">
        <f t="shared" si="20"/>
        <v>40634.208333333336</v>
      </c>
      <c r="N323" s="9">
        <f t="shared" si="21"/>
        <v>40642.208333333336</v>
      </c>
      <c r="O323" t="b">
        <v>0</v>
      </c>
      <c r="P323" t="b">
        <v>0</v>
      </c>
      <c r="Q323" t="s">
        <v>100</v>
      </c>
      <c r="R323" t="s">
        <v>2057</v>
      </c>
      <c r="S323" t="s">
        <v>2048</v>
      </c>
      <c r="T323" s="4">
        <f t="shared" si="22"/>
        <v>94.144366197183089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12">
        <f t="shared" si="23"/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s="9">
        <f t="shared" si="20"/>
        <v>40507.25</v>
      </c>
      <c r="N324" s="9">
        <f t="shared" si="21"/>
        <v>40520.25</v>
      </c>
      <c r="O324" t="b">
        <v>0</v>
      </c>
      <c r="P324" t="b">
        <v>0</v>
      </c>
      <c r="Q324" t="s">
        <v>33</v>
      </c>
      <c r="R324" t="s">
        <v>2040</v>
      </c>
      <c r="S324" t="s">
        <v>2041</v>
      </c>
      <c r="T324" s="4">
        <f t="shared" si="22"/>
        <v>166.56234096692114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12">
        <f t="shared" si="23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s="9">
        <f t="shared" si="20"/>
        <v>41725.208333333336</v>
      </c>
      <c r="N325" s="9">
        <f t="shared" si="21"/>
        <v>41727.208333333336</v>
      </c>
      <c r="O325" t="b">
        <v>0</v>
      </c>
      <c r="P325" t="b">
        <v>0</v>
      </c>
      <c r="Q325" t="s">
        <v>42</v>
      </c>
      <c r="R325" t="s">
        <v>2057</v>
      </c>
      <c r="S325" t="s">
        <v>2042</v>
      </c>
      <c r="T325" s="4">
        <f t="shared" si="22"/>
        <v>24.134831460674157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12">
        <f t="shared" si="23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s="9">
        <f t="shared" si="20"/>
        <v>42176.208333333328</v>
      </c>
      <c r="N326" s="9">
        <f t="shared" si="21"/>
        <v>42188.208333333328</v>
      </c>
      <c r="O326" t="b">
        <v>0</v>
      </c>
      <c r="P326" t="b">
        <v>1</v>
      </c>
      <c r="Q326" t="s">
        <v>33</v>
      </c>
      <c r="R326" t="s">
        <v>2040</v>
      </c>
      <c r="S326" t="s">
        <v>2041</v>
      </c>
      <c r="T326" s="4">
        <f t="shared" si="22"/>
        <v>164.05633802816902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12">
        <f t="shared" si="23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s="9">
        <f t="shared" si="20"/>
        <v>43267.208333333328</v>
      </c>
      <c r="N327" s="9">
        <f t="shared" si="21"/>
        <v>43290.208333333328</v>
      </c>
      <c r="O327" t="b">
        <v>0</v>
      </c>
      <c r="P327" t="b">
        <v>1</v>
      </c>
      <c r="Q327" t="s">
        <v>33</v>
      </c>
      <c r="R327" t="s">
        <v>2040</v>
      </c>
      <c r="S327" t="s">
        <v>2041</v>
      </c>
      <c r="T327" s="4">
        <f t="shared" si="22"/>
        <v>90.723076923076931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12">
        <f t="shared" si="23"/>
        <v>25.984375</v>
      </c>
      <c r="I328" t="s">
        <v>21</v>
      </c>
      <c r="J328" t="s">
        <v>22</v>
      </c>
      <c r="K328">
        <v>1451109600</v>
      </c>
      <c r="L328">
        <v>1451628000</v>
      </c>
      <c r="M328" s="9">
        <f t="shared" si="20"/>
        <v>42364.25</v>
      </c>
      <c r="N328" s="9">
        <f t="shared" si="21"/>
        <v>42370.25</v>
      </c>
      <c r="O328" t="b">
        <v>0</v>
      </c>
      <c r="P328" t="b">
        <v>0</v>
      </c>
      <c r="Q328" t="s">
        <v>71</v>
      </c>
      <c r="R328" t="s">
        <v>2057</v>
      </c>
      <c r="S328" t="s">
        <v>2047</v>
      </c>
      <c r="T328" s="4">
        <f t="shared" si="22"/>
        <v>46.194444444444443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12">
        <f t="shared" si="23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s="9">
        <f t="shared" si="20"/>
        <v>43705.208333333328</v>
      </c>
      <c r="N329" s="9">
        <f t="shared" si="21"/>
        <v>43709.208333333328</v>
      </c>
      <c r="O329" t="b">
        <v>0</v>
      </c>
      <c r="P329" t="b">
        <v>1</v>
      </c>
      <c r="Q329" t="s">
        <v>33</v>
      </c>
      <c r="R329" t="s">
        <v>2040</v>
      </c>
      <c r="S329" t="s">
        <v>2041</v>
      </c>
      <c r="T329" s="4">
        <f t="shared" si="22"/>
        <v>38.53846153846154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12">
        <f t="shared" si="23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s="9">
        <f t="shared" si="20"/>
        <v>43434.25</v>
      </c>
      <c r="N330" s="9">
        <f t="shared" si="21"/>
        <v>43445.25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  <c r="T330" s="4">
        <f t="shared" si="22"/>
        <v>133.56231003039514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12">
        <f t="shared" si="23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s="9">
        <f t="shared" si="20"/>
        <v>42716.25</v>
      </c>
      <c r="N331" s="9">
        <f t="shared" si="21"/>
        <v>42727.25</v>
      </c>
      <c r="O331" t="b">
        <v>0</v>
      </c>
      <c r="P331" t="b">
        <v>0</v>
      </c>
      <c r="Q331" t="s">
        <v>89</v>
      </c>
      <c r="R331" t="s">
        <v>2036</v>
      </c>
      <c r="S331" t="s">
        <v>2060</v>
      </c>
      <c r="T331" s="4">
        <f t="shared" si="22"/>
        <v>22.896588486140725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12">
        <f t="shared" si="23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s="9">
        <f t="shared" si="20"/>
        <v>43077.25</v>
      </c>
      <c r="N332" s="9">
        <f t="shared" si="21"/>
        <v>43078.25</v>
      </c>
      <c r="O332" t="b">
        <v>0</v>
      </c>
      <c r="P332" t="b">
        <v>0</v>
      </c>
      <c r="Q332" t="s">
        <v>42</v>
      </c>
      <c r="R332" t="s">
        <v>2057</v>
      </c>
      <c r="S332" t="s">
        <v>2042</v>
      </c>
      <c r="T332" s="4">
        <f t="shared" si="22"/>
        <v>184.95548961424333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12">
        <f t="shared" si="23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s="9">
        <f t="shared" si="20"/>
        <v>40896.25</v>
      </c>
      <c r="N333" s="9">
        <f t="shared" si="21"/>
        <v>40897.25</v>
      </c>
      <c r="O333" t="b">
        <v>0</v>
      </c>
      <c r="P333" t="b">
        <v>0</v>
      </c>
      <c r="Q333" t="s">
        <v>17</v>
      </c>
      <c r="R333" t="s">
        <v>2033</v>
      </c>
      <c r="S333" t="s">
        <v>2056</v>
      </c>
      <c r="T333" s="4">
        <f t="shared" si="22"/>
        <v>443.72727272727275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12">
        <f t="shared" si="23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s="9">
        <f t="shared" si="20"/>
        <v>41361.208333333336</v>
      </c>
      <c r="N334" s="9">
        <f t="shared" si="21"/>
        <v>41362.208333333336</v>
      </c>
      <c r="O334" t="b">
        <v>0</v>
      </c>
      <c r="P334" t="b">
        <v>0</v>
      </c>
      <c r="Q334" t="s">
        <v>65</v>
      </c>
      <c r="R334" t="s">
        <v>2038</v>
      </c>
      <c r="S334" t="s">
        <v>2044</v>
      </c>
      <c r="T334" s="4">
        <f t="shared" si="22"/>
        <v>199.9806763285024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12">
        <f t="shared" si="23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s="9">
        <f t="shared" si="20"/>
        <v>43424.25</v>
      </c>
      <c r="N335" s="9">
        <f t="shared" si="21"/>
        <v>43452.25</v>
      </c>
      <c r="O335" t="b">
        <v>0</v>
      </c>
      <c r="P335" t="b">
        <v>0</v>
      </c>
      <c r="Q335" t="s">
        <v>33</v>
      </c>
      <c r="R335" t="s">
        <v>2040</v>
      </c>
      <c r="S335" t="s">
        <v>2041</v>
      </c>
      <c r="T335" s="4">
        <f t="shared" si="22"/>
        <v>123.95833333333333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12">
        <f t="shared" si="23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s="9">
        <f t="shared" si="20"/>
        <v>43110.25</v>
      </c>
      <c r="N336" s="9">
        <f t="shared" si="21"/>
        <v>43117.25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  <c r="T336" s="4">
        <f t="shared" si="22"/>
        <v>186.61329305135951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12">
        <f t="shared" si="23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s="9">
        <f t="shared" si="20"/>
        <v>43784.25</v>
      </c>
      <c r="N337" s="9">
        <f t="shared" si="21"/>
        <v>43797.25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  <c r="T337" s="4">
        <f t="shared" si="22"/>
        <v>114.28538550057536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12">
        <f t="shared" si="23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s="9">
        <f t="shared" si="20"/>
        <v>40527.25</v>
      </c>
      <c r="N338" s="9">
        <f t="shared" si="21"/>
        <v>40528.25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  <c r="T338" s="4">
        <f t="shared" si="22"/>
        <v>97.032531824611041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12">
        <f t="shared" si="23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s="9">
        <f t="shared" si="20"/>
        <v>43780.25</v>
      </c>
      <c r="N339" s="9">
        <f t="shared" si="21"/>
        <v>43781.25</v>
      </c>
      <c r="O339" t="b">
        <v>0</v>
      </c>
      <c r="P339" t="b">
        <v>0</v>
      </c>
      <c r="Q339" t="s">
        <v>33</v>
      </c>
      <c r="R339" t="s">
        <v>2040</v>
      </c>
      <c r="S339" t="s">
        <v>2041</v>
      </c>
      <c r="T339" s="4">
        <f t="shared" si="22"/>
        <v>122.81904761904762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12">
        <f t="shared" si="23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s="9">
        <f t="shared" si="20"/>
        <v>40821.208333333336</v>
      </c>
      <c r="N340" s="9">
        <f t="shared" si="21"/>
        <v>40851.208333333336</v>
      </c>
      <c r="O340" t="b">
        <v>0</v>
      </c>
      <c r="P340" t="b">
        <v>0</v>
      </c>
      <c r="Q340" t="s">
        <v>33</v>
      </c>
      <c r="R340" t="s">
        <v>2040</v>
      </c>
      <c r="S340" t="s">
        <v>2041</v>
      </c>
      <c r="T340" s="4">
        <f t="shared" si="22"/>
        <v>179.14326647564468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12">
        <f t="shared" si="23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s="9">
        <f t="shared" si="20"/>
        <v>42949.208333333328</v>
      </c>
      <c r="N341" s="9">
        <f t="shared" si="21"/>
        <v>42963.208333333328</v>
      </c>
      <c r="O341" t="b">
        <v>0</v>
      </c>
      <c r="P341" t="b">
        <v>0</v>
      </c>
      <c r="Q341" t="s">
        <v>33</v>
      </c>
      <c r="R341" t="s">
        <v>2040</v>
      </c>
      <c r="S341" t="s">
        <v>2041</v>
      </c>
      <c r="T341" s="4">
        <f t="shared" si="22"/>
        <v>79.951577402787962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12">
        <f t="shared" si="23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s="9">
        <f t="shared" si="20"/>
        <v>40889.25</v>
      </c>
      <c r="N342" s="9">
        <f t="shared" si="21"/>
        <v>40890.25</v>
      </c>
      <c r="O342" t="b">
        <v>0</v>
      </c>
      <c r="P342" t="b">
        <v>0</v>
      </c>
      <c r="Q342" t="s">
        <v>122</v>
      </c>
      <c r="R342" t="s">
        <v>2049</v>
      </c>
      <c r="S342" t="s">
        <v>2061</v>
      </c>
      <c r="T342" s="4">
        <f t="shared" si="22"/>
        <v>94.242587601078171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12">
        <f t="shared" si="23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s="9">
        <f t="shared" si="20"/>
        <v>42244.208333333328</v>
      </c>
      <c r="N343" s="9">
        <f t="shared" si="21"/>
        <v>42251.208333333328</v>
      </c>
      <c r="O343" t="b">
        <v>0</v>
      </c>
      <c r="P343" t="b">
        <v>0</v>
      </c>
      <c r="Q343" t="s">
        <v>60</v>
      </c>
      <c r="R343" t="s">
        <v>2034</v>
      </c>
      <c r="S343" t="s">
        <v>2059</v>
      </c>
      <c r="T343" s="4">
        <f t="shared" si="22"/>
        <v>84.669291338582681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12">
        <f t="shared" si="23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s="9">
        <f t="shared" si="20"/>
        <v>41475.208333333336</v>
      </c>
      <c r="N344" s="9">
        <f t="shared" si="21"/>
        <v>41487.208333333336</v>
      </c>
      <c r="O344" t="b">
        <v>0</v>
      </c>
      <c r="P344" t="b">
        <v>0</v>
      </c>
      <c r="Q344" t="s">
        <v>33</v>
      </c>
      <c r="R344" t="s">
        <v>2040</v>
      </c>
      <c r="S344" t="s">
        <v>2041</v>
      </c>
      <c r="T344" s="4">
        <f t="shared" si="22"/>
        <v>66.521920668058456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12">
        <f t="shared" si="23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s="9">
        <f t="shared" si="20"/>
        <v>41597.25</v>
      </c>
      <c r="N345" s="9">
        <f t="shared" si="21"/>
        <v>41650.25</v>
      </c>
      <c r="O345" t="b">
        <v>0</v>
      </c>
      <c r="P345" t="b">
        <v>0</v>
      </c>
      <c r="Q345" t="s">
        <v>33</v>
      </c>
      <c r="R345" t="s">
        <v>2040</v>
      </c>
      <c r="S345" t="s">
        <v>2041</v>
      </c>
      <c r="T345" s="4">
        <f t="shared" si="22"/>
        <v>53.922222222222224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12">
        <f t="shared" si="23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s="9">
        <f t="shared" si="20"/>
        <v>43122.25</v>
      </c>
      <c r="N346" s="9">
        <f t="shared" si="21"/>
        <v>43162.25</v>
      </c>
      <c r="O346" t="b">
        <v>0</v>
      </c>
      <c r="P346" t="b">
        <v>0</v>
      </c>
      <c r="Q346" t="s">
        <v>89</v>
      </c>
      <c r="R346" t="s">
        <v>2036</v>
      </c>
      <c r="S346" t="s">
        <v>2060</v>
      </c>
      <c r="T346" s="4">
        <f t="shared" si="22"/>
        <v>41.983299595141702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12">
        <f t="shared" si="23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s="9">
        <f t="shared" si="20"/>
        <v>42194.208333333328</v>
      </c>
      <c r="N347" s="9">
        <f t="shared" si="21"/>
        <v>42195.208333333328</v>
      </c>
      <c r="O347" t="b">
        <v>0</v>
      </c>
      <c r="P347" t="b">
        <v>0</v>
      </c>
      <c r="Q347" t="s">
        <v>53</v>
      </c>
      <c r="R347" t="s">
        <v>2057</v>
      </c>
      <c r="S347" t="s">
        <v>2043</v>
      </c>
      <c r="T347" s="4">
        <f t="shared" si="22"/>
        <v>14.69479695431472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12">
        <f t="shared" si="23"/>
        <v>110.32</v>
      </c>
      <c r="I348" t="s">
        <v>21</v>
      </c>
      <c r="J348" t="s">
        <v>22</v>
      </c>
      <c r="K348">
        <v>1503550800</v>
      </c>
      <c r="L348">
        <v>1508302800</v>
      </c>
      <c r="M348" s="9">
        <f t="shared" si="20"/>
        <v>42971.208333333328</v>
      </c>
      <c r="N348" s="9">
        <f t="shared" si="21"/>
        <v>43026.208333333328</v>
      </c>
      <c r="O348" t="b">
        <v>0</v>
      </c>
      <c r="P348" t="b">
        <v>1</v>
      </c>
      <c r="Q348" t="s">
        <v>60</v>
      </c>
      <c r="R348" t="s">
        <v>2034</v>
      </c>
      <c r="S348" t="s">
        <v>2059</v>
      </c>
      <c r="T348" s="4">
        <f t="shared" si="22"/>
        <v>34.475000000000001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12">
        <f t="shared" si="23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s="9">
        <f t="shared" si="20"/>
        <v>42046.25</v>
      </c>
      <c r="N349" s="9">
        <f t="shared" si="21"/>
        <v>42070.25</v>
      </c>
      <c r="O349" t="b">
        <v>0</v>
      </c>
      <c r="P349" t="b">
        <v>0</v>
      </c>
      <c r="Q349" t="s">
        <v>28</v>
      </c>
      <c r="R349" t="s">
        <v>2038</v>
      </c>
      <c r="S349" t="s">
        <v>2039</v>
      </c>
      <c r="T349" s="4">
        <f t="shared" si="22"/>
        <v>1400.7777777777778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12">
        <f t="shared" si="23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s="9">
        <f t="shared" si="20"/>
        <v>42782.25</v>
      </c>
      <c r="N350" s="9">
        <f t="shared" si="21"/>
        <v>42795.25</v>
      </c>
      <c r="O350" t="b">
        <v>0</v>
      </c>
      <c r="P350" t="b">
        <v>0</v>
      </c>
      <c r="Q350" t="s">
        <v>17</v>
      </c>
      <c r="R350" t="s">
        <v>2033</v>
      </c>
      <c r="S350" t="s">
        <v>2056</v>
      </c>
      <c r="T350" s="4">
        <f t="shared" si="22"/>
        <v>71.770351758793964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12">
        <f t="shared" si="23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s="9">
        <f t="shared" si="20"/>
        <v>42930.208333333328</v>
      </c>
      <c r="N351" s="9">
        <f t="shared" si="21"/>
        <v>42960.208333333328</v>
      </c>
      <c r="O351" t="b">
        <v>0</v>
      </c>
      <c r="P351" t="b">
        <v>0</v>
      </c>
      <c r="Q351" t="s">
        <v>33</v>
      </c>
      <c r="R351" t="s">
        <v>2040</v>
      </c>
      <c r="S351" t="s">
        <v>2041</v>
      </c>
      <c r="T351" s="4">
        <f t="shared" si="22"/>
        <v>53.074115044247783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12">
        <f t="shared" si="23"/>
        <v>5</v>
      </c>
      <c r="I352" t="s">
        <v>21</v>
      </c>
      <c r="J352" t="s">
        <v>22</v>
      </c>
      <c r="K352">
        <v>1432098000</v>
      </c>
      <c r="L352">
        <v>1433653200</v>
      </c>
      <c r="M352" s="9">
        <f t="shared" si="20"/>
        <v>42144.208333333328</v>
      </c>
      <c r="N352" s="9">
        <f t="shared" si="21"/>
        <v>42162.208333333328</v>
      </c>
      <c r="O352" t="b">
        <v>0</v>
      </c>
      <c r="P352" t="b">
        <v>1</v>
      </c>
      <c r="Q352" t="s">
        <v>159</v>
      </c>
      <c r="R352" t="s">
        <v>2034</v>
      </c>
      <c r="S352" t="s">
        <v>2051</v>
      </c>
      <c r="T352" s="4">
        <f t="shared" si="22"/>
        <v>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12">
        <f t="shared" si="23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s="9">
        <f t="shared" si="20"/>
        <v>42240.208333333328</v>
      </c>
      <c r="N353" s="9">
        <f t="shared" si="21"/>
        <v>42254.208333333328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  <c r="T353" s="4">
        <f t="shared" si="22"/>
        <v>127.70715249662618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12">
        <f t="shared" si="23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s="9">
        <f t="shared" si="20"/>
        <v>42315.25</v>
      </c>
      <c r="N354" s="9">
        <f t="shared" si="21"/>
        <v>42323.25</v>
      </c>
      <c r="O354" t="b">
        <v>0</v>
      </c>
      <c r="P354" t="b">
        <v>0</v>
      </c>
      <c r="Q354" t="s">
        <v>33</v>
      </c>
      <c r="R354" t="s">
        <v>2040</v>
      </c>
      <c r="S354" t="s">
        <v>2041</v>
      </c>
      <c r="T354" s="4">
        <f t="shared" si="22"/>
        <v>34.892857142857139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12">
        <f t="shared" si="23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s="9">
        <f t="shared" si="20"/>
        <v>43651.208333333328</v>
      </c>
      <c r="N355" s="9">
        <f t="shared" si="21"/>
        <v>43652.208333333328</v>
      </c>
      <c r="O355" t="b">
        <v>0</v>
      </c>
      <c r="P355" t="b">
        <v>0</v>
      </c>
      <c r="Q355" t="s">
        <v>33</v>
      </c>
      <c r="R355" t="s">
        <v>2040</v>
      </c>
      <c r="S355" t="s">
        <v>2041</v>
      </c>
      <c r="T355" s="4">
        <f t="shared" si="22"/>
        <v>410.59821428571428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12">
        <f t="shared" si="23"/>
        <v>94.35</v>
      </c>
      <c r="I356" t="s">
        <v>36</v>
      </c>
      <c r="J356" t="s">
        <v>37</v>
      </c>
      <c r="K356">
        <v>1378184400</v>
      </c>
      <c r="L356">
        <v>1378789200</v>
      </c>
      <c r="M356" s="9">
        <f t="shared" si="20"/>
        <v>41520.208333333336</v>
      </c>
      <c r="N356" s="9">
        <f t="shared" si="21"/>
        <v>41527.208333333336</v>
      </c>
      <c r="O356" t="b">
        <v>0</v>
      </c>
      <c r="P356" t="b">
        <v>0</v>
      </c>
      <c r="Q356" t="s">
        <v>42</v>
      </c>
      <c r="R356" t="s">
        <v>2057</v>
      </c>
      <c r="S356" t="s">
        <v>2042</v>
      </c>
      <c r="T356" s="4">
        <f t="shared" si="22"/>
        <v>123.73770491803278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12">
        <f t="shared" si="23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s="9">
        <f t="shared" si="20"/>
        <v>42757.25</v>
      </c>
      <c r="N357" s="9">
        <f t="shared" si="21"/>
        <v>42797.25</v>
      </c>
      <c r="O357" t="b">
        <v>0</v>
      </c>
      <c r="P357" t="b">
        <v>0</v>
      </c>
      <c r="Q357" t="s">
        <v>65</v>
      </c>
      <c r="R357" t="s">
        <v>2038</v>
      </c>
      <c r="S357" t="s">
        <v>2044</v>
      </c>
      <c r="T357" s="4">
        <f t="shared" si="22"/>
        <v>58.973684210526315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12">
        <f t="shared" si="23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s="9">
        <f t="shared" si="20"/>
        <v>40922.25</v>
      </c>
      <c r="N358" s="9">
        <f t="shared" si="21"/>
        <v>40931.25</v>
      </c>
      <c r="O358" t="b">
        <v>0</v>
      </c>
      <c r="P358" t="b">
        <v>0</v>
      </c>
      <c r="Q358" t="s">
        <v>33</v>
      </c>
      <c r="R358" t="s">
        <v>2040</v>
      </c>
      <c r="S358" t="s">
        <v>2041</v>
      </c>
      <c r="T358" s="4">
        <f t="shared" si="22"/>
        <v>36.892473118279568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12">
        <f t="shared" si="23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s="9">
        <f t="shared" si="20"/>
        <v>42250.208333333328</v>
      </c>
      <c r="N359" s="9">
        <f t="shared" si="21"/>
        <v>42275.208333333328</v>
      </c>
      <c r="O359" t="b">
        <v>0</v>
      </c>
      <c r="P359" t="b">
        <v>0</v>
      </c>
      <c r="Q359" t="s">
        <v>89</v>
      </c>
      <c r="R359" t="s">
        <v>2036</v>
      </c>
      <c r="S359" t="s">
        <v>2060</v>
      </c>
      <c r="T359" s="4">
        <f t="shared" si="22"/>
        <v>184.91304347826087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12">
        <f t="shared" si="23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s="9">
        <f t="shared" si="20"/>
        <v>43322.208333333328</v>
      </c>
      <c r="N360" s="9">
        <f t="shared" si="21"/>
        <v>43325.208333333328</v>
      </c>
      <c r="O360" t="b">
        <v>1</v>
      </c>
      <c r="P360" t="b">
        <v>0</v>
      </c>
      <c r="Q360" t="s">
        <v>122</v>
      </c>
      <c r="R360" t="s">
        <v>2049</v>
      </c>
      <c r="S360" t="s">
        <v>2061</v>
      </c>
      <c r="T360" s="4">
        <f t="shared" si="22"/>
        <v>11.814432989690722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12">
        <f t="shared" si="23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s="9">
        <f t="shared" si="20"/>
        <v>40782.208333333336</v>
      </c>
      <c r="N361" s="9">
        <f t="shared" si="21"/>
        <v>40789.208333333336</v>
      </c>
      <c r="O361" t="b">
        <v>0</v>
      </c>
      <c r="P361" t="b">
        <v>0</v>
      </c>
      <c r="Q361" t="s">
        <v>71</v>
      </c>
      <c r="R361" t="s">
        <v>2057</v>
      </c>
      <c r="S361" t="s">
        <v>2047</v>
      </c>
      <c r="T361" s="4">
        <f t="shared" si="22"/>
        <v>298.7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12">
        <f t="shared" si="23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s="9">
        <f t="shared" si="20"/>
        <v>40544.25</v>
      </c>
      <c r="N362" s="9">
        <f t="shared" si="21"/>
        <v>40558.25</v>
      </c>
      <c r="O362" t="b">
        <v>0</v>
      </c>
      <c r="P362" t="b">
        <v>1</v>
      </c>
      <c r="Q362" t="s">
        <v>33</v>
      </c>
      <c r="R362" t="s">
        <v>2040</v>
      </c>
      <c r="S362" t="s">
        <v>2041</v>
      </c>
      <c r="T362" s="4">
        <f t="shared" si="22"/>
        <v>226.35175879396985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12">
        <f t="shared" si="23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s="9">
        <f t="shared" si="20"/>
        <v>43015.208333333328</v>
      </c>
      <c r="N363" s="9">
        <f t="shared" si="21"/>
        <v>43039.208333333328</v>
      </c>
      <c r="O363" t="b">
        <v>0</v>
      </c>
      <c r="P363" t="b">
        <v>0</v>
      </c>
      <c r="Q363" t="s">
        <v>33</v>
      </c>
      <c r="R363" t="s">
        <v>2040</v>
      </c>
      <c r="S363" t="s">
        <v>2041</v>
      </c>
      <c r="T363" s="4">
        <f t="shared" si="22"/>
        <v>173.56363636363636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12">
        <f t="shared" si="23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s="9">
        <f t="shared" si="20"/>
        <v>40570.25</v>
      </c>
      <c r="N364" s="9">
        <f t="shared" si="21"/>
        <v>40608.25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  <c r="T364" s="4">
        <f t="shared" si="22"/>
        <v>371.75675675675677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12">
        <f t="shared" si="23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s="9">
        <f t="shared" si="20"/>
        <v>40904.25</v>
      </c>
      <c r="N365" s="9">
        <f t="shared" si="21"/>
        <v>40905.25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  <c r="T365" s="4">
        <f t="shared" si="22"/>
        <v>160.19230769230771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12">
        <f t="shared" si="23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s="9">
        <f t="shared" si="20"/>
        <v>43164.25</v>
      </c>
      <c r="N366" s="9">
        <f t="shared" si="21"/>
        <v>43194.208333333328</v>
      </c>
      <c r="O366" t="b">
        <v>0</v>
      </c>
      <c r="P366" t="b">
        <v>0</v>
      </c>
      <c r="Q366" t="s">
        <v>60</v>
      </c>
      <c r="R366" t="s">
        <v>2034</v>
      </c>
      <c r="S366" t="s">
        <v>2059</v>
      </c>
      <c r="T366" s="4">
        <f t="shared" si="22"/>
        <v>1616.3333333333335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12">
        <f t="shared" si="23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s="9">
        <f t="shared" si="20"/>
        <v>42733.25</v>
      </c>
      <c r="N367" s="9">
        <f t="shared" si="21"/>
        <v>42760.25</v>
      </c>
      <c r="O367" t="b">
        <v>0</v>
      </c>
      <c r="P367" t="b">
        <v>0</v>
      </c>
      <c r="Q367" t="s">
        <v>33</v>
      </c>
      <c r="R367" t="s">
        <v>2040</v>
      </c>
      <c r="S367" t="s">
        <v>2041</v>
      </c>
      <c r="T367" s="4">
        <f t="shared" si="22"/>
        <v>733.4375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12">
        <f t="shared" si="23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s="9">
        <f t="shared" si="20"/>
        <v>40546.25</v>
      </c>
      <c r="N368" s="9">
        <f t="shared" si="21"/>
        <v>40547.25</v>
      </c>
      <c r="O368" t="b">
        <v>0</v>
      </c>
      <c r="P368" t="b">
        <v>1</v>
      </c>
      <c r="Q368" t="s">
        <v>33</v>
      </c>
      <c r="R368" t="s">
        <v>2040</v>
      </c>
      <c r="S368" t="s">
        <v>2041</v>
      </c>
      <c r="T368" s="4">
        <f t="shared" si="22"/>
        <v>592.11111111111109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12">
        <f t="shared" si="23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s="9">
        <f t="shared" si="20"/>
        <v>41930.208333333336</v>
      </c>
      <c r="N369" s="9">
        <f t="shared" si="21"/>
        <v>41954.25</v>
      </c>
      <c r="O369" t="b">
        <v>0</v>
      </c>
      <c r="P369" t="b">
        <v>1</v>
      </c>
      <c r="Q369" t="s">
        <v>33</v>
      </c>
      <c r="R369" t="s">
        <v>2040</v>
      </c>
      <c r="S369" t="s">
        <v>2041</v>
      </c>
      <c r="T369" s="4">
        <f t="shared" si="22"/>
        <v>18.888888888888889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12">
        <f t="shared" si="23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s="9">
        <f t="shared" si="20"/>
        <v>40464.208333333336</v>
      </c>
      <c r="N370" s="9">
        <f t="shared" si="21"/>
        <v>40487.208333333336</v>
      </c>
      <c r="O370" t="b">
        <v>0</v>
      </c>
      <c r="P370" t="b">
        <v>1</v>
      </c>
      <c r="Q370" t="s">
        <v>42</v>
      </c>
      <c r="R370" t="s">
        <v>2057</v>
      </c>
      <c r="S370" t="s">
        <v>2042</v>
      </c>
      <c r="T370" s="4">
        <f t="shared" si="22"/>
        <v>276.80769230769232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12">
        <f t="shared" si="23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s="9">
        <f t="shared" si="20"/>
        <v>41308.25</v>
      </c>
      <c r="N371" s="9">
        <f t="shared" si="21"/>
        <v>41347.208333333336</v>
      </c>
      <c r="O371" t="b">
        <v>0</v>
      </c>
      <c r="P371" t="b">
        <v>1</v>
      </c>
      <c r="Q371" t="s">
        <v>269</v>
      </c>
      <c r="R371" t="s">
        <v>2057</v>
      </c>
      <c r="S371" t="s">
        <v>2053</v>
      </c>
      <c r="T371" s="4">
        <f t="shared" si="22"/>
        <v>273.01851851851848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12">
        <f t="shared" si="23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s="9">
        <f t="shared" si="20"/>
        <v>43570.208333333328</v>
      </c>
      <c r="N372" s="9">
        <f t="shared" si="21"/>
        <v>43576.208333333328</v>
      </c>
      <c r="O372" t="b">
        <v>0</v>
      </c>
      <c r="P372" t="b">
        <v>0</v>
      </c>
      <c r="Q372" t="s">
        <v>33</v>
      </c>
      <c r="R372" t="s">
        <v>2040</v>
      </c>
      <c r="S372" t="s">
        <v>2041</v>
      </c>
      <c r="T372" s="4">
        <f t="shared" si="22"/>
        <v>159.36331255565449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12">
        <f t="shared" si="23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s="9">
        <f t="shared" si="20"/>
        <v>42043.25</v>
      </c>
      <c r="N373" s="9">
        <f t="shared" si="21"/>
        <v>42094.208333333328</v>
      </c>
      <c r="O373" t="b">
        <v>0</v>
      </c>
      <c r="P373" t="b">
        <v>0</v>
      </c>
      <c r="Q373" t="s">
        <v>33</v>
      </c>
      <c r="R373" t="s">
        <v>2040</v>
      </c>
      <c r="S373" t="s">
        <v>2041</v>
      </c>
      <c r="T373" s="4">
        <f t="shared" si="22"/>
        <v>67.869978858350947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12">
        <f t="shared" si="23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s="9">
        <f t="shared" si="20"/>
        <v>42012.25</v>
      </c>
      <c r="N374" s="9">
        <f t="shared" si="21"/>
        <v>42032.25</v>
      </c>
      <c r="O374" t="b">
        <v>0</v>
      </c>
      <c r="P374" t="b">
        <v>1</v>
      </c>
      <c r="Q374" t="s">
        <v>42</v>
      </c>
      <c r="R374" t="s">
        <v>2057</v>
      </c>
      <c r="S374" t="s">
        <v>2042</v>
      </c>
      <c r="T374" s="4">
        <f t="shared" si="22"/>
        <v>1591.5555555555554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12">
        <f t="shared" si="23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s="9">
        <f t="shared" si="20"/>
        <v>42964.208333333328</v>
      </c>
      <c r="N375" s="9">
        <f t="shared" si="21"/>
        <v>42972.208333333328</v>
      </c>
      <c r="O375" t="b">
        <v>0</v>
      </c>
      <c r="P375" t="b">
        <v>0</v>
      </c>
      <c r="Q375" t="s">
        <v>33</v>
      </c>
      <c r="R375" t="s">
        <v>2040</v>
      </c>
      <c r="S375" t="s">
        <v>2041</v>
      </c>
      <c r="T375" s="4">
        <f t="shared" si="22"/>
        <v>730.18222222222221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12">
        <f t="shared" si="23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s="9">
        <f t="shared" si="20"/>
        <v>43476.25</v>
      </c>
      <c r="N376" s="9">
        <f t="shared" si="21"/>
        <v>43481.25</v>
      </c>
      <c r="O376" t="b">
        <v>0</v>
      </c>
      <c r="P376" t="b">
        <v>1</v>
      </c>
      <c r="Q376" t="s">
        <v>42</v>
      </c>
      <c r="R376" t="s">
        <v>2057</v>
      </c>
      <c r="S376" t="s">
        <v>2042</v>
      </c>
      <c r="T376" s="4">
        <f t="shared" si="22"/>
        <v>13.185782556750297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12">
        <f t="shared" si="23"/>
        <v>59.16</v>
      </c>
      <c r="I377" t="s">
        <v>21</v>
      </c>
      <c r="J377" t="s">
        <v>22</v>
      </c>
      <c r="K377">
        <v>1444971600</v>
      </c>
      <c r="L377">
        <v>1449900000</v>
      </c>
      <c r="M377" s="9">
        <f t="shared" si="20"/>
        <v>42293.208333333328</v>
      </c>
      <c r="N377" s="9">
        <f t="shared" si="21"/>
        <v>42350.25</v>
      </c>
      <c r="O377" t="b">
        <v>0</v>
      </c>
      <c r="P377" t="b">
        <v>0</v>
      </c>
      <c r="Q377" t="s">
        <v>60</v>
      </c>
      <c r="R377" t="s">
        <v>2034</v>
      </c>
      <c r="S377" t="s">
        <v>2059</v>
      </c>
      <c r="T377" s="4">
        <f t="shared" si="22"/>
        <v>54.777777777777779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12">
        <f t="shared" si="23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s="9">
        <f t="shared" si="20"/>
        <v>41826.208333333336</v>
      </c>
      <c r="N378" s="9">
        <f t="shared" si="21"/>
        <v>41832.208333333336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  <c r="T378" s="4">
        <f t="shared" si="22"/>
        <v>361.02941176470591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12">
        <f t="shared" si="23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s="9">
        <f t="shared" si="20"/>
        <v>43760.208333333328</v>
      </c>
      <c r="N379" s="9">
        <f t="shared" si="21"/>
        <v>43774.25</v>
      </c>
      <c r="O379" t="b">
        <v>0</v>
      </c>
      <c r="P379" t="b">
        <v>0</v>
      </c>
      <c r="Q379" t="s">
        <v>33</v>
      </c>
      <c r="R379" t="s">
        <v>2040</v>
      </c>
      <c r="S379" t="s">
        <v>2041</v>
      </c>
      <c r="T379" s="4">
        <f t="shared" si="22"/>
        <v>10.257545271629779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12">
        <f t="shared" si="23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s="9">
        <f t="shared" si="20"/>
        <v>43241.208333333328</v>
      </c>
      <c r="N380" s="9">
        <f t="shared" si="21"/>
        <v>43279.208333333328</v>
      </c>
      <c r="O380" t="b">
        <v>0</v>
      </c>
      <c r="P380" t="b">
        <v>0</v>
      </c>
      <c r="Q380" t="s">
        <v>42</v>
      </c>
      <c r="R380" t="s">
        <v>2057</v>
      </c>
      <c r="S380" t="s">
        <v>2042</v>
      </c>
      <c r="T380" s="4">
        <f t="shared" si="22"/>
        <v>13.962962962962964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12">
        <f t="shared" si="23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s="9">
        <f t="shared" si="20"/>
        <v>40843.208333333336</v>
      </c>
      <c r="N381" s="9">
        <f t="shared" si="21"/>
        <v>40857.25</v>
      </c>
      <c r="O381" t="b">
        <v>0</v>
      </c>
      <c r="P381" t="b">
        <v>0</v>
      </c>
      <c r="Q381" t="s">
        <v>33</v>
      </c>
      <c r="R381" t="s">
        <v>2040</v>
      </c>
      <c r="S381" t="s">
        <v>2041</v>
      </c>
      <c r="T381" s="4">
        <f t="shared" si="22"/>
        <v>40.444444444444443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12">
        <f t="shared" si="23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s="9">
        <f t="shared" si="20"/>
        <v>41448.208333333336</v>
      </c>
      <c r="N382" s="9">
        <f t="shared" si="21"/>
        <v>41453.208333333336</v>
      </c>
      <c r="O382" t="b">
        <v>0</v>
      </c>
      <c r="P382" t="b">
        <v>0</v>
      </c>
      <c r="Q382" t="s">
        <v>33</v>
      </c>
      <c r="R382" t="s">
        <v>2040</v>
      </c>
      <c r="S382" t="s">
        <v>2041</v>
      </c>
      <c r="T382" s="4">
        <f t="shared" si="22"/>
        <v>160.32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12">
        <f t="shared" si="23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s="9">
        <f t="shared" si="20"/>
        <v>42163.208333333328</v>
      </c>
      <c r="N383" s="9">
        <f t="shared" si="21"/>
        <v>42209.208333333328</v>
      </c>
      <c r="O383" t="b">
        <v>0</v>
      </c>
      <c r="P383" t="b">
        <v>0</v>
      </c>
      <c r="Q383" t="s">
        <v>33</v>
      </c>
      <c r="R383" t="s">
        <v>2040</v>
      </c>
      <c r="S383" t="s">
        <v>2041</v>
      </c>
      <c r="T383" s="4">
        <f t="shared" si="22"/>
        <v>183.9433962264151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12">
        <f t="shared" si="23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s="9">
        <f t="shared" si="20"/>
        <v>43024.208333333328</v>
      </c>
      <c r="N384" s="9">
        <f t="shared" si="21"/>
        <v>43043.208333333328</v>
      </c>
      <c r="O384" t="b">
        <v>0</v>
      </c>
      <c r="P384" t="b">
        <v>0</v>
      </c>
      <c r="Q384" t="s">
        <v>122</v>
      </c>
      <c r="R384" t="s">
        <v>2049</v>
      </c>
      <c r="S384" t="s">
        <v>2061</v>
      </c>
      <c r="T384" s="4">
        <f t="shared" si="22"/>
        <v>63.769230769230766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12">
        <f t="shared" si="23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s="9">
        <f t="shared" si="20"/>
        <v>43509.25</v>
      </c>
      <c r="N385" s="9">
        <f t="shared" si="21"/>
        <v>43515.25</v>
      </c>
      <c r="O385" t="b">
        <v>0</v>
      </c>
      <c r="P385" t="b">
        <v>1</v>
      </c>
      <c r="Q385" t="s">
        <v>17</v>
      </c>
      <c r="R385" t="s">
        <v>2033</v>
      </c>
      <c r="S385" t="s">
        <v>2056</v>
      </c>
      <c r="T385" s="4">
        <f t="shared" si="22"/>
        <v>225.38095238095238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12">
        <f t="shared" si="23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s="9">
        <f t="shared" ref="M386:M449" si="24">(((K386/60)/60)/24)+DATE(1970,1,1)</f>
        <v>42776.25</v>
      </c>
      <c r="N386" s="9">
        <f t="shared" ref="N386:N449" si="25">(((L386/60)/60)/24)+DATE(1970,1,1)</f>
        <v>42803.25</v>
      </c>
      <c r="O386" t="b">
        <v>1</v>
      </c>
      <c r="P386" t="b">
        <v>1</v>
      </c>
      <c r="Q386" t="s">
        <v>42</v>
      </c>
      <c r="R386" t="s">
        <v>2057</v>
      </c>
      <c r="S386" t="s">
        <v>2042</v>
      </c>
      <c r="T386" s="4">
        <f t="shared" ref="T386:T449" si="26">E386/D386*100</f>
        <v>172.00961538461539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12">
        <f t="shared" ref="H387:H450" si="27">IF(G387=0,0,(E387/G387))</f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s="9">
        <f t="shared" si="24"/>
        <v>43553.208333333328</v>
      </c>
      <c r="N387" s="9">
        <f t="shared" si="25"/>
        <v>43585.208333333328</v>
      </c>
      <c r="O387" t="b">
        <v>0</v>
      </c>
      <c r="P387" t="b">
        <v>0</v>
      </c>
      <c r="Q387" t="s">
        <v>68</v>
      </c>
      <c r="R387" t="s">
        <v>2045</v>
      </c>
      <c r="S387" t="s">
        <v>2046</v>
      </c>
      <c r="T387" s="4">
        <f t="shared" si="26"/>
        <v>146.16709511568124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12">
        <f t="shared" si="27"/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s="9">
        <f t="shared" si="24"/>
        <v>40355.208333333336</v>
      </c>
      <c r="N388" s="9">
        <f t="shared" si="25"/>
        <v>40367.208333333336</v>
      </c>
      <c r="O388" t="b">
        <v>0</v>
      </c>
      <c r="P388" t="b">
        <v>0</v>
      </c>
      <c r="Q388" t="s">
        <v>33</v>
      </c>
      <c r="R388" t="s">
        <v>2040</v>
      </c>
      <c r="S388" t="s">
        <v>2041</v>
      </c>
      <c r="T388" s="4">
        <f t="shared" si="26"/>
        <v>76.42361623616236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12">
        <f t="shared" si="27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s="9">
        <f t="shared" si="24"/>
        <v>41072.208333333336</v>
      </c>
      <c r="N389" s="9">
        <f t="shared" si="25"/>
        <v>41077.208333333336</v>
      </c>
      <c r="O389" t="b">
        <v>0</v>
      </c>
      <c r="P389" t="b">
        <v>0</v>
      </c>
      <c r="Q389" t="s">
        <v>65</v>
      </c>
      <c r="R389" t="s">
        <v>2038</v>
      </c>
      <c r="S389" t="s">
        <v>2044</v>
      </c>
      <c r="T389" s="4">
        <f t="shared" si="26"/>
        <v>39.261467889908261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12">
        <f t="shared" si="27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s="9">
        <f t="shared" si="24"/>
        <v>40912.25</v>
      </c>
      <c r="N390" s="9">
        <f t="shared" si="25"/>
        <v>40914.25</v>
      </c>
      <c r="O390" t="b">
        <v>0</v>
      </c>
      <c r="P390" t="b">
        <v>0</v>
      </c>
      <c r="Q390" t="s">
        <v>60</v>
      </c>
      <c r="R390" t="s">
        <v>2034</v>
      </c>
      <c r="S390" t="s">
        <v>2059</v>
      </c>
      <c r="T390" s="4">
        <f t="shared" si="26"/>
        <v>11.270034843205574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12">
        <f t="shared" si="27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s="9">
        <f t="shared" si="24"/>
        <v>40479.208333333336</v>
      </c>
      <c r="N391" s="9">
        <f t="shared" si="25"/>
        <v>40506.25</v>
      </c>
      <c r="O391" t="b">
        <v>0</v>
      </c>
      <c r="P391" t="b">
        <v>0</v>
      </c>
      <c r="Q391" t="s">
        <v>33</v>
      </c>
      <c r="R391" t="s">
        <v>2040</v>
      </c>
      <c r="S391" t="s">
        <v>2041</v>
      </c>
      <c r="T391" s="4">
        <f t="shared" si="26"/>
        <v>122.11084337349398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12">
        <f t="shared" si="27"/>
        <v>89.54</v>
      </c>
      <c r="I392" t="s">
        <v>21</v>
      </c>
      <c r="J392" t="s">
        <v>22</v>
      </c>
      <c r="K392">
        <v>1379048400</v>
      </c>
      <c r="L392">
        <v>1380344400</v>
      </c>
      <c r="M392" s="9">
        <f t="shared" si="24"/>
        <v>41530.208333333336</v>
      </c>
      <c r="N392" s="9">
        <f t="shared" si="25"/>
        <v>41545.208333333336</v>
      </c>
      <c r="O392" t="b">
        <v>0</v>
      </c>
      <c r="P392" t="b">
        <v>0</v>
      </c>
      <c r="Q392" t="s">
        <v>122</v>
      </c>
      <c r="R392" t="s">
        <v>2049</v>
      </c>
      <c r="S392" t="s">
        <v>2061</v>
      </c>
      <c r="T392" s="4">
        <f t="shared" si="26"/>
        <v>186.54166666666669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12">
        <f t="shared" si="27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s="9">
        <f t="shared" si="24"/>
        <v>41653.25</v>
      </c>
      <c r="N393" s="9">
        <f t="shared" si="25"/>
        <v>41655.25</v>
      </c>
      <c r="O393" t="b">
        <v>0</v>
      </c>
      <c r="P393" t="b">
        <v>0</v>
      </c>
      <c r="Q393" t="s">
        <v>68</v>
      </c>
      <c r="R393" t="s">
        <v>2045</v>
      </c>
      <c r="S393" t="s">
        <v>2046</v>
      </c>
      <c r="T393" s="4">
        <f t="shared" si="26"/>
        <v>7.2731788079470201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12">
        <f t="shared" si="27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s="9">
        <f t="shared" si="24"/>
        <v>40549.25</v>
      </c>
      <c r="N394" s="9">
        <f t="shared" si="25"/>
        <v>40551.25</v>
      </c>
      <c r="O394" t="b">
        <v>0</v>
      </c>
      <c r="P394" t="b">
        <v>0</v>
      </c>
      <c r="Q394" t="s">
        <v>65</v>
      </c>
      <c r="R394" t="s">
        <v>2038</v>
      </c>
      <c r="S394" t="s">
        <v>2044</v>
      </c>
      <c r="T394" s="4">
        <f t="shared" si="26"/>
        <v>65.642371234207957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12">
        <f t="shared" si="27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s="9">
        <f t="shared" si="24"/>
        <v>42933.208333333328</v>
      </c>
      <c r="N395" s="9">
        <f t="shared" si="25"/>
        <v>42934.208333333328</v>
      </c>
      <c r="O395" t="b">
        <v>0</v>
      </c>
      <c r="P395" t="b">
        <v>0</v>
      </c>
      <c r="Q395" t="s">
        <v>159</v>
      </c>
      <c r="R395" t="s">
        <v>2034</v>
      </c>
      <c r="S395" t="s">
        <v>2051</v>
      </c>
      <c r="T395" s="4">
        <f t="shared" si="26"/>
        <v>228.96178343949046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12">
        <f t="shared" si="27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s="9">
        <f t="shared" si="24"/>
        <v>41484.208333333336</v>
      </c>
      <c r="N396" s="9">
        <f t="shared" si="25"/>
        <v>41494.208333333336</v>
      </c>
      <c r="O396" t="b">
        <v>0</v>
      </c>
      <c r="P396" t="b">
        <v>1</v>
      </c>
      <c r="Q396" t="s">
        <v>42</v>
      </c>
      <c r="R396" t="s">
        <v>2057</v>
      </c>
      <c r="S396" t="s">
        <v>2042</v>
      </c>
      <c r="T396" s="4">
        <f t="shared" si="26"/>
        <v>469.37499999999994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12">
        <f t="shared" si="27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s="9">
        <f t="shared" si="24"/>
        <v>40885.25</v>
      </c>
      <c r="N397" s="9">
        <f t="shared" si="25"/>
        <v>40886.25</v>
      </c>
      <c r="O397" t="b">
        <v>1</v>
      </c>
      <c r="P397" t="b">
        <v>0</v>
      </c>
      <c r="Q397" t="s">
        <v>33</v>
      </c>
      <c r="R397" t="s">
        <v>2040</v>
      </c>
      <c r="S397" t="s">
        <v>2041</v>
      </c>
      <c r="T397" s="4">
        <f t="shared" si="26"/>
        <v>130.11267605633802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12">
        <f t="shared" si="27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s="9">
        <f t="shared" si="24"/>
        <v>43378.208333333328</v>
      </c>
      <c r="N398" s="9">
        <f t="shared" si="25"/>
        <v>43386.208333333328</v>
      </c>
      <c r="O398" t="b">
        <v>0</v>
      </c>
      <c r="P398" t="b">
        <v>0</v>
      </c>
      <c r="Q398" t="s">
        <v>53</v>
      </c>
      <c r="R398" t="s">
        <v>2057</v>
      </c>
      <c r="S398" t="s">
        <v>2043</v>
      </c>
      <c r="T398" s="4">
        <f t="shared" si="26"/>
        <v>167.05422993492408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12">
        <f t="shared" si="27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s="9">
        <f t="shared" si="24"/>
        <v>41417.208333333336</v>
      </c>
      <c r="N399" s="9">
        <f t="shared" si="25"/>
        <v>41423.208333333336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  <c r="T399" s="4">
        <f t="shared" si="26"/>
        <v>173.8641975308642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12">
        <f t="shared" si="27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s="9">
        <f t="shared" si="24"/>
        <v>43228.208333333328</v>
      </c>
      <c r="N400" s="9">
        <f t="shared" si="25"/>
        <v>43230.208333333328</v>
      </c>
      <c r="O400" t="b">
        <v>0</v>
      </c>
      <c r="P400" t="b">
        <v>1</v>
      </c>
      <c r="Q400" t="s">
        <v>71</v>
      </c>
      <c r="R400" t="s">
        <v>2057</v>
      </c>
      <c r="S400" t="s">
        <v>2047</v>
      </c>
      <c r="T400" s="4">
        <f t="shared" si="26"/>
        <v>717.76470588235293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12">
        <f t="shared" si="27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s="9">
        <f t="shared" si="24"/>
        <v>40576.25</v>
      </c>
      <c r="N401" s="9">
        <f t="shared" si="25"/>
        <v>40583.25</v>
      </c>
      <c r="O401" t="b">
        <v>0</v>
      </c>
      <c r="P401" t="b">
        <v>0</v>
      </c>
      <c r="Q401" t="s">
        <v>60</v>
      </c>
      <c r="R401" t="s">
        <v>2034</v>
      </c>
      <c r="S401" t="s">
        <v>2059</v>
      </c>
      <c r="T401" s="4">
        <f t="shared" si="26"/>
        <v>63.850976361767728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12">
        <f t="shared" si="27"/>
        <v>2</v>
      </c>
      <c r="I402" t="s">
        <v>21</v>
      </c>
      <c r="J402" t="s">
        <v>22</v>
      </c>
      <c r="K402">
        <v>1376629200</v>
      </c>
      <c r="L402">
        <v>1378530000</v>
      </c>
      <c r="M402" s="9">
        <f t="shared" si="24"/>
        <v>41502.208333333336</v>
      </c>
      <c r="N402" s="9">
        <f t="shared" si="25"/>
        <v>41524.208333333336</v>
      </c>
      <c r="O402" t="b">
        <v>0</v>
      </c>
      <c r="P402" t="b">
        <v>1</v>
      </c>
      <c r="Q402" t="s">
        <v>122</v>
      </c>
      <c r="R402" t="s">
        <v>2049</v>
      </c>
      <c r="S402" t="s">
        <v>2061</v>
      </c>
      <c r="T402" s="4">
        <f t="shared" si="26"/>
        <v>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12">
        <f t="shared" si="27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s="9">
        <f t="shared" si="24"/>
        <v>43765.208333333328</v>
      </c>
      <c r="N403" s="9">
        <f t="shared" si="25"/>
        <v>43765.208333333328</v>
      </c>
      <c r="O403" t="b">
        <v>0</v>
      </c>
      <c r="P403" t="b">
        <v>0</v>
      </c>
      <c r="Q403" t="s">
        <v>33</v>
      </c>
      <c r="R403" t="s">
        <v>2040</v>
      </c>
      <c r="S403" t="s">
        <v>2041</v>
      </c>
      <c r="T403" s="4">
        <f t="shared" si="26"/>
        <v>1530.2222222222222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12">
        <f t="shared" si="27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s="9">
        <f t="shared" si="24"/>
        <v>40914.25</v>
      </c>
      <c r="N404" s="9">
        <f t="shared" si="25"/>
        <v>40961.25</v>
      </c>
      <c r="O404" t="b">
        <v>0</v>
      </c>
      <c r="P404" t="b">
        <v>1</v>
      </c>
      <c r="Q404" t="s">
        <v>100</v>
      </c>
      <c r="R404" t="s">
        <v>2057</v>
      </c>
      <c r="S404" t="s">
        <v>2048</v>
      </c>
      <c r="T404" s="4">
        <f t="shared" si="26"/>
        <v>40.356164383561641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12">
        <f t="shared" si="27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s="9">
        <f t="shared" si="24"/>
        <v>40310.208333333336</v>
      </c>
      <c r="N405" s="9">
        <f t="shared" si="25"/>
        <v>40346.208333333336</v>
      </c>
      <c r="O405" t="b">
        <v>0</v>
      </c>
      <c r="P405" t="b">
        <v>1</v>
      </c>
      <c r="Q405" t="s">
        <v>33</v>
      </c>
      <c r="R405" t="s">
        <v>2040</v>
      </c>
      <c r="S405" t="s">
        <v>2041</v>
      </c>
      <c r="T405" s="4">
        <f t="shared" si="26"/>
        <v>86.220633299284984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12">
        <f t="shared" si="27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s="9">
        <f t="shared" si="24"/>
        <v>43053.25</v>
      </c>
      <c r="N406" s="9">
        <f t="shared" si="25"/>
        <v>43056.25</v>
      </c>
      <c r="O406" t="b">
        <v>0</v>
      </c>
      <c r="P406" t="b">
        <v>0</v>
      </c>
      <c r="Q406" t="s">
        <v>33</v>
      </c>
      <c r="R406" t="s">
        <v>2040</v>
      </c>
      <c r="S406" t="s">
        <v>2041</v>
      </c>
      <c r="T406" s="4">
        <f t="shared" si="26"/>
        <v>315.58486707566465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12">
        <f t="shared" si="27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s="9">
        <f t="shared" si="24"/>
        <v>43255.208333333328</v>
      </c>
      <c r="N407" s="9">
        <f t="shared" si="25"/>
        <v>43305.208333333328</v>
      </c>
      <c r="O407" t="b">
        <v>0</v>
      </c>
      <c r="P407" t="b">
        <v>0</v>
      </c>
      <c r="Q407" t="s">
        <v>33</v>
      </c>
      <c r="R407" t="s">
        <v>2040</v>
      </c>
      <c r="S407" t="s">
        <v>2041</v>
      </c>
      <c r="T407" s="4">
        <f t="shared" si="26"/>
        <v>89.618243243243242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12">
        <f t="shared" si="27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s="9">
        <f t="shared" si="24"/>
        <v>41304.25</v>
      </c>
      <c r="N408" s="9">
        <f t="shared" si="25"/>
        <v>41316.25</v>
      </c>
      <c r="O408" t="b">
        <v>1</v>
      </c>
      <c r="P408" t="b">
        <v>0</v>
      </c>
      <c r="Q408" t="s">
        <v>42</v>
      </c>
      <c r="R408" t="s">
        <v>2057</v>
      </c>
      <c r="S408" t="s">
        <v>2042</v>
      </c>
      <c r="T408" s="4">
        <f t="shared" si="26"/>
        <v>182.14503816793894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12">
        <f t="shared" si="27"/>
        <v>25</v>
      </c>
      <c r="I409" t="s">
        <v>36</v>
      </c>
      <c r="J409" t="s">
        <v>37</v>
      </c>
      <c r="K409">
        <v>1570942800</v>
      </c>
      <c r="L409">
        <v>1571547600</v>
      </c>
      <c r="M409" s="9">
        <f t="shared" si="24"/>
        <v>43751.208333333328</v>
      </c>
      <c r="N409" s="9">
        <f t="shared" si="25"/>
        <v>43758.208333333328</v>
      </c>
      <c r="O409" t="b">
        <v>0</v>
      </c>
      <c r="P409" t="b">
        <v>0</v>
      </c>
      <c r="Q409" t="s">
        <v>33</v>
      </c>
      <c r="R409" t="s">
        <v>2040</v>
      </c>
      <c r="S409" t="s">
        <v>2041</v>
      </c>
      <c r="T409" s="4">
        <f t="shared" si="26"/>
        <v>355.88235294117646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12">
        <f t="shared" si="27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s="9">
        <f t="shared" si="24"/>
        <v>42541.208333333328</v>
      </c>
      <c r="N410" s="9">
        <f t="shared" si="25"/>
        <v>42561.208333333328</v>
      </c>
      <c r="O410" t="b">
        <v>0</v>
      </c>
      <c r="P410" t="b">
        <v>0</v>
      </c>
      <c r="Q410" t="s">
        <v>42</v>
      </c>
      <c r="R410" t="s">
        <v>2057</v>
      </c>
      <c r="S410" t="s">
        <v>2042</v>
      </c>
      <c r="T410" s="4">
        <f t="shared" si="26"/>
        <v>131.83695652173913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12">
        <f t="shared" si="27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s="9">
        <f t="shared" si="24"/>
        <v>42843.208333333328</v>
      </c>
      <c r="N411" s="9">
        <f t="shared" si="25"/>
        <v>42847.208333333328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  <c r="T411" s="4">
        <f t="shared" si="26"/>
        <v>46.315634218289084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12">
        <f t="shared" si="27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s="9">
        <f t="shared" si="24"/>
        <v>42122.208333333328</v>
      </c>
      <c r="N412" s="9">
        <f t="shared" si="25"/>
        <v>42122.208333333328</v>
      </c>
      <c r="O412" t="b">
        <v>0</v>
      </c>
      <c r="P412" t="b">
        <v>0</v>
      </c>
      <c r="Q412" t="s">
        <v>292</v>
      </c>
      <c r="R412" t="s">
        <v>2036</v>
      </c>
      <c r="S412" t="s">
        <v>2063</v>
      </c>
      <c r="T412" s="4">
        <f t="shared" si="26"/>
        <v>36.132726089785294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12">
        <f t="shared" si="27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s="9">
        <f t="shared" si="24"/>
        <v>42884.208333333328</v>
      </c>
      <c r="N413" s="9">
        <f t="shared" si="25"/>
        <v>42886.208333333328</v>
      </c>
      <c r="O413" t="b">
        <v>0</v>
      </c>
      <c r="P413" t="b">
        <v>0</v>
      </c>
      <c r="Q413" t="s">
        <v>33</v>
      </c>
      <c r="R413" t="s">
        <v>2040</v>
      </c>
      <c r="S413" t="s">
        <v>2041</v>
      </c>
      <c r="T413" s="4">
        <f t="shared" si="26"/>
        <v>104.62820512820512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12">
        <f t="shared" si="27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s="9">
        <f t="shared" si="24"/>
        <v>41642.25</v>
      </c>
      <c r="N414" s="9">
        <f t="shared" si="25"/>
        <v>41652.25</v>
      </c>
      <c r="O414" t="b">
        <v>0</v>
      </c>
      <c r="P414" t="b">
        <v>0</v>
      </c>
      <c r="Q414" t="s">
        <v>119</v>
      </c>
      <c r="R414" t="s">
        <v>2045</v>
      </c>
      <c r="S414" t="s">
        <v>2037</v>
      </c>
      <c r="T414" s="4">
        <f t="shared" si="26"/>
        <v>668.85714285714289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12">
        <f t="shared" si="27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s="9">
        <f t="shared" si="24"/>
        <v>43431.25</v>
      </c>
      <c r="N415" s="9">
        <f t="shared" si="25"/>
        <v>43458.25</v>
      </c>
      <c r="O415" t="b">
        <v>0</v>
      </c>
      <c r="P415" t="b">
        <v>0</v>
      </c>
      <c r="Q415" t="s">
        <v>71</v>
      </c>
      <c r="R415" t="s">
        <v>2057</v>
      </c>
      <c r="S415" t="s">
        <v>2047</v>
      </c>
      <c r="T415" s="4">
        <f t="shared" si="26"/>
        <v>62.072823218997364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12">
        <f t="shared" si="27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s="9">
        <f t="shared" si="24"/>
        <v>40288.208333333336</v>
      </c>
      <c r="N416" s="9">
        <f t="shared" si="25"/>
        <v>40296.208333333336</v>
      </c>
      <c r="O416" t="b">
        <v>0</v>
      </c>
      <c r="P416" t="b">
        <v>1</v>
      </c>
      <c r="Q416" t="s">
        <v>17</v>
      </c>
      <c r="R416" t="s">
        <v>2033</v>
      </c>
      <c r="S416" t="s">
        <v>2056</v>
      </c>
      <c r="T416" s="4">
        <f t="shared" si="26"/>
        <v>84.699787460148784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12">
        <f t="shared" si="27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s="9">
        <f t="shared" si="24"/>
        <v>40921.25</v>
      </c>
      <c r="N417" s="9">
        <f t="shared" si="25"/>
        <v>40938.25</v>
      </c>
      <c r="O417" t="b">
        <v>0</v>
      </c>
      <c r="P417" t="b">
        <v>0</v>
      </c>
      <c r="Q417" t="s">
        <v>33</v>
      </c>
      <c r="R417" t="s">
        <v>2040</v>
      </c>
      <c r="S417" t="s">
        <v>2041</v>
      </c>
      <c r="T417" s="4">
        <f t="shared" si="26"/>
        <v>11.059030837004405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12">
        <f t="shared" si="27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s="9">
        <f t="shared" si="24"/>
        <v>40560.25</v>
      </c>
      <c r="N418" s="9">
        <f t="shared" si="25"/>
        <v>40569.25</v>
      </c>
      <c r="O418" t="b">
        <v>0</v>
      </c>
      <c r="P418" t="b">
        <v>1</v>
      </c>
      <c r="Q418" t="s">
        <v>42</v>
      </c>
      <c r="R418" t="s">
        <v>2057</v>
      </c>
      <c r="S418" t="s">
        <v>2042</v>
      </c>
      <c r="T418" s="4">
        <f t="shared" si="26"/>
        <v>43.838781575037146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12">
        <f t="shared" si="27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s="9">
        <f t="shared" si="24"/>
        <v>43407.208333333328</v>
      </c>
      <c r="N419" s="9">
        <f t="shared" si="25"/>
        <v>43431.25</v>
      </c>
      <c r="O419" t="b">
        <v>0</v>
      </c>
      <c r="P419" t="b">
        <v>0</v>
      </c>
      <c r="Q419" t="s">
        <v>33</v>
      </c>
      <c r="R419" t="s">
        <v>2040</v>
      </c>
      <c r="S419" t="s">
        <v>2041</v>
      </c>
      <c r="T419" s="4">
        <f t="shared" si="26"/>
        <v>55.470588235294116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12">
        <f t="shared" si="27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s="9">
        <f t="shared" si="24"/>
        <v>41035.208333333336</v>
      </c>
      <c r="N420" s="9">
        <f t="shared" si="25"/>
        <v>41036.208333333336</v>
      </c>
      <c r="O420" t="b">
        <v>0</v>
      </c>
      <c r="P420" t="b">
        <v>0</v>
      </c>
      <c r="Q420" t="s">
        <v>42</v>
      </c>
      <c r="R420" t="s">
        <v>2057</v>
      </c>
      <c r="S420" t="s">
        <v>2042</v>
      </c>
      <c r="T420" s="4">
        <f t="shared" si="26"/>
        <v>57.399511301160658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12">
        <f t="shared" si="27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s="9">
        <f t="shared" si="24"/>
        <v>40899.25</v>
      </c>
      <c r="N421" s="9">
        <f t="shared" si="25"/>
        <v>40905.25</v>
      </c>
      <c r="O421" t="b">
        <v>0</v>
      </c>
      <c r="P421" t="b">
        <v>0</v>
      </c>
      <c r="Q421" t="s">
        <v>28</v>
      </c>
      <c r="R421" t="s">
        <v>2038</v>
      </c>
      <c r="S421" t="s">
        <v>2039</v>
      </c>
      <c r="T421" s="4">
        <f t="shared" si="26"/>
        <v>123.43497363796135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12">
        <f t="shared" si="27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s="9">
        <f t="shared" si="24"/>
        <v>42911.208333333328</v>
      </c>
      <c r="N422" s="9">
        <f t="shared" si="25"/>
        <v>42925.208333333328</v>
      </c>
      <c r="O422" t="b">
        <v>0</v>
      </c>
      <c r="P422" t="b">
        <v>0</v>
      </c>
      <c r="Q422" t="s">
        <v>33</v>
      </c>
      <c r="R422" t="s">
        <v>2040</v>
      </c>
      <c r="S422" t="s">
        <v>2041</v>
      </c>
      <c r="T422" s="4">
        <f t="shared" si="26"/>
        <v>128.46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12">
        <f t="shared" si="27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s="9">
        <f t="shared" si="24"/>
        <v>42915.208333333328</v>
      </c>
      <c r="N423" s="9">
        <f t="shared" si="25"/>
        <v>42945.208333333328</v>
      </c>
      <c r="O423" t="b">
        <v>0</v>
      </c>
      <c r="P423" t="b">
        <v>1</v>
      </c>
      <c r="Q423" t="s">
        <v>65</v>
      </c>
      <c r="R423" t="s">
        <v>2038</v>
      </c>
      <c r="S423" t="s">
        <v>2044</v>
      </c>
      <c r="T423" s="4">
        <f t="shared" si="26"/>
        <v>63.989361702127653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12">
        <f t="shared" si="27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s="9">
        <f t="shared" si="24"/>
        <v>40285.208333333336</v>
      </c>
      <c r="N424" s="9">
        <f t="shared" si="25"/>
        <v>40305.208333333336</v>
      </c>
      <c r="O424" t="b">
        <v>0</v>
      </c>
      <c r="P424" t="b">
        <v>1</v>
      </c>
      <c r="Q424" t="s">
        <v>33</v>
      </c>
      <c r="R424" t="s">
        <v>2040</v>
      </c>
      <c r="S424" t="s">
        <v>2041</v>
      </c>
      <c r="T424" s="4">
        <f t="shared" si="26"/>
        <v>127.29885057471265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12">
        <f t="shared" si="27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s="9">
        <f t="shared" si="24"/>
        <v>40808.208333333336</v>
      </c>
      <c r="N425" s="9">
        <f t="shared" si="25"/>
        <v>40810.208333333336</v>
      </c>
      <c r="O425" t="b">
        <v>0</v>
      </c>
      <c r="P425" t="b">
        <v>1</v>
      </c>
      <c r="Q425" t="s">
        <v>17</v>
      </c>
      <c r="R425" t="s">
        <v>2033</v>
      </c>
      <c r="S425" t="s">
        <v>2056</v>
      </c>
      <c r="T425" s="4">
        <f t="shared" si="26"/>
        <v>10.638024357239512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12">
        <f t="shared" si="27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s="9">
        <f t="shared" si="24"/>
        <v>43208.208333333328</v>
      </c>
      <c r="N426" s="9">
        <f t="shared" si="25"/>
        <v>43214.208333333328</v>
      </c>
      <c r="O426" t="b">
        <v>0</v>
      </c>
      <c r="P426" t="b">
        <v>0</v>
      </c>
      <c r="Q426" t="s">
        <v>60</v>
      </c>
      <c r="R426" t="s">
        <v>2034</v>
      </c>
      <c r="S426" t="s">
        <v>2059</v>
      </c>
      <c r="T426" s="4">
        <f t="shared" si="26"/>
        <v>40.470588235294116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12">
        <f t="shared" si="27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s="9">
        <f t="shared" si="24"/>
        <v>42213.208333333328</v>
      </c>
      <c r="N427" s="9">
        <f t="shared" si="25"/>
        <v>42219.208333333328</v>
      </c>
      <c r="O427" t="b">
        <v>0</v>
      </c>
      <c r="P427" t="b">
        <v>0</v>
      </c>
      <c r="Q427" t="s">
        <v>122</v>
      </c>
      <c r="R427" t="s">
        <v>2049</v>
      </c>
      <c r="S427" t="s">
        <v>2061</v>
      </c>
      <c r="T427" s="4">
        <f t="shared" si="26"/>
        <v>287.66666666666663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12">
        <f t="shared" si="27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s="9">
        <f t="shared" si="24"/>
        <v>41332.25</v>
      </c>
      <c r="N428" s="9">
        <f t="shared" si="25"/>
        <v>41339.25</v>
      </c>
      <c r="O428" t="b">
        <v>0</v>
      </c>
      <c r="P428" t="b">
        <v>0</v>
      </c>
      <c r="Q428" t="s">
        <v>33</v>
      </c>
      <c r="R428" t="s">
        <v>2040</v>
      </c>
      <c r="S428" t="s">
        <v>2041</v>
      </c>
      <c r="T428" s="4">
        <f t="shared" si="26"/>
        <v>572.94444444444446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12">
        <f t="shared" si="27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s="9">
        <f t="shared" si="24"/>
        <v>41895.208333333336</v>
      </c>
      <c r="N429" s="9">
        <f t="shared" si="25"/>
        <v>41927.208333333336</v>
      </c>
      <c r="O429" t="b">
        <v>0</v>
      </c>
      <c r="P429" t="b">
        <v>1</v>
      </c>
      <c r="Q429" t="s">
        <v>33</v>
      </c>
      <c r="R429" t="s">
        <v>2040</v>
      </c>
      <c r="S429" t="s">
        <v>2041</v>
      </c>
      <c r="T429" s="4">
        <f t="shared" si="26"/>
        <v>112.90429799426933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12">
        <f t="shared" si="27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s="9">
        <f t="shared" si="24"/>
        <v>40585.25</v>
      </c>
      <c r="N430" s="9">
        <f t="shared" si="25"/>
        <v>40592.25</v>
      </c>
      <c r="O430" t="b">
        <v>0</v>
      </c>
      <c r="P430" t="b">
        <v>0</v>
      </c>
      <c r="Q430" t="s">
        <v>71</v>
      </c>
      <c r="R430" t="s">
        <v>2057</v>
      </c>
      <c r="S430" t="s">
        <v>2047</v>
      </c>
      <c r="T430" s="4">
        <f t="shared" si="26"/>
        <v>46.387573964497044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12">
        <f t="shared" si="27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s="9">
        <f t="shared" si="24"/>
        <v>41680.25</v>
      </c>
      <c r="N431" s="9">
        <f t="shared" si="25"/>
        <v>41708.208333333336</v>
      </c>
      <c r="O431" t="b">
        <v>0</v>
      </c>
      <c r="P431" t="b">
        <v>1</v>
      </c>
      <c r="Q431" t="s">
        <v>122</v>
      </c>
      <c r="R431" t="s">
        <v>2049</v>
      </c>
      <c r="S431" t="s">
        <v>2061</v>
      </c>
      <c r="T431" s="4">
        <f t="shared" si="26"/>
        <v>90.675916230366497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12">
        <f t="shared" si="27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s="9">
        <f t="shared" si="24"/>
        <v>43737.208333333328</v>
      </c>
      <c r="N432" s="9">
        <f t="shared" si="25"/>
        <v>43771.208333333328</v>
      </c>
      <c r="O432" t="b">
        <v>0</v>
      </c>
      <c r="P432" t="b">
        <v>0</v>
      </c>
      <c r="Q432" t="s">
        <v>33</v>
      </c>
      <c r="R432" t="s">
        <v>2040</v>
      </c>
      <c r="S432" t="s">
        <v>2041</v>
      </c>
      <c r="T432" s="4">
        <f t="shared" si="26"/>
        <v>67.740740740740748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12">
        <f t="shared" si="27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s="9">
        <f t="shared" si="24"/>
        <v>43273.208333333328</v>
      </c>
      <c r="N433" s="9">
        <f t="shared" si="25"/>
        <v>43290.208333333328</v>
      </c>
      <c r="O433" t="b">
        <v>1</v>
      </c>
      <c r="P433" t="b">
        <v>0</v>
      </c>
      <c r="Q433" t="s">
        <v>33</v>
      </c>
      <c r="R433" t="s">
        <v>2040</v>
      </c>
      <c r="S433" t="s">
        <v>2041</v>
      </c>
      <c r="T433" s="4">
        <f t="shared" si="26"/>
        <v>192.49019607843135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12">
        <f t="shared" si="27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s="9">
        <f t="shared" si="24"/>
        <v>41761.208333333336</v>
      </c>
      <c r="N434" s="9">
        <f t="shared" si="25"/>
        <v>41781.208333333336</v>
      </c>
      <c r="O434" t="b">
        <v>0</v>
      </c>
      <c r="P434" t="b">
        <v>0</v>
      </c>
      <c r="Q434" t="s">
        <v>33</v>
      </c>
      <c r="R434" t="s">
        <v>2040</v>
      </c>
      <c r="S434" t="s">
        <v>2041</v>
      </c>
      <c r="T434" s="4">
        <f t="shared" si="26"/>
        <v>82.714285714285722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12">
        <f t="shared" si="27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s="9">
        <f t="shared" si="24"/>
        <v>41603.25</v>
      </c>
      <c r="N435" s="9">
        <f t="shared" si="25"/>
        <v>41619.25</v>
      </c>
      <c r="O435" t="b">
        <v>0</v>
      </c>
      <c r="P435" t="b">
        <v>1</v>
      </c>
      <c r="Q435" t="s">
        <v>42</v>
      </c>
      <c r="R435" t="s">
        <v>2057</v>
      </c>
      <c r="S435" t="s">
        <v>2042</v>
      </c>
      <c r="T435" s="4">
        <f t="shared" si="26"/>
        <v>54.163920922570021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12">
        <f t="shared" si="27"/>
        <v>90.3</v>
      </c>
      <c r="I436" t="s">
        <v>15</v>
      </c>
      <c r="J436" t="s">
        <v>16</v>
      </c>
      <c r="K436">
        <v>1480572000</v>
      </c>
      <c r="L436">
        <v>1481781600</v>
      </c>
      <c r="M436" s="9">
        <f t="shared" si="24"/>
        <v>42705.25</v>
      </c>
      <c r="N436" s="9">
        <f t="shared" si="25"/>
        <v>42719.25</v>
      </c>
      <c r="O436" t="b">
        <v>1</v>
      </c>
      <c r="P436" t="b">
        <v>0</v>
      </c>
      <c r="Q436" t="s">
        <v>33</v>
      </c>
      <c r="R436" t="s">
        <v>2040</v>
      </c>
      <c r="S436" t="s">
        <v>2041</v>
      </c>
      <c r="T436" s="4">
        <f t="shared" si="26"/>
        <v>16.722222222222221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12">
        <f t="shared" si="27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s="9">
        <f t="shared" si="24"/>
        <v>41988.25</v>
      </c>
      <c r="N437" s="9">
        <f t="shared" si="25"/>
        <v>42000.25</v>
      </c>
      <c r="O437" t="b">
        <v>0</v>
      </c>
      <c r="P437" t="b">
        <v>1</v>
      </c>
      <c r="Q437" t="s">
        <v>33</v>
      </c>
      <c r="R437" t="s">
        <v>2040</v>
      </c>
      <c r="S437" t="s">
        <v>2041</v>
      </c>
      <c r="T437" s="4">
        <f t="shared" si="26"/>
        <v>116.87664041994749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12">
        <f t="shared" si="27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s="9">
        <f t="shared" si="24"/>
        <v>43575.208333333328</v>
      </c>
      <c r="N438" s="9">
        <f t="shared" si="25"/>
        <v>43576.208333333328</v>
      </c>
      <c r="O438" t="b">
        <v>0</v>
      </c>
      <c r="P438" t="b">
        <v>0</v>
      </c>
      <c r="Q438" t="s">
        <v>159</v>
      </c>
      <c r="R438" t="s">
        <v>2034</v>
      </c>
      <c r="S438" t="s">
        <v>2051</v>
      </c>
      <c r="T438" s="4">
        <f t="shared" si="26"/>
        <v>1052.1538461538462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12">
        <f t="shared" si="27"/>
        <v>51.921875</v>
      </c>
      <c r="I439" t="s">
        <v>21</v>
      </c>
      <c r="J439" t="s">
        <v>22</v>
      </c>
      <c r="K439">
        <v>1442120400</v>
      </c>
      <c r="L439">
        <v>1442379600</v>
      </c>
      <c r="M439" s="9">
        <f t="shared" si="24"/>
        <v>42260.208333333328</v>
      </c>
      <c r="N439" s="9">
        <f t="shared" si="25"/>
        <v>42263.208333333328</v>
      </c>
      <c r="O439" t="b">
        <v>0</v>
      </c>
      <c r="P439" t="b">
        <v>1</v>
      </c>
      <c r="Q439" t="s">
        <v>71</v>
      </c>
      <c r="R439" t="s">
        <v>2057</v>
      </c>
      <c r="S439" t="s">
        <v>2047</v>
      </c>
      <c r="T439" s="4">
        <f t="shared" si="26"/>
        <v>123.07407407407408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12">
        <f t="shared" si="27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s="9">
        <f t="shared" si="24"/>
        <v>41337.25</v>
      </c>
      <c r="N440" s="9">
        <f t="shared" si="25"/>
        <v>41367.208333333336</v>
      </c>
      <c r="O440" t="b">
        <v>0</v>
      </c>
      <c r="P440" t="b">
        <v>0</v>
      </c>
      <c r="Q440" t="s">
        <v>33</v>
      </c>
      <c r="R440" t="s">
        <v>2040</v>
      </c>
      <c r="S440" t="s">
        <v>2041</v>
      </c>
      <c r="T440" s="4">
        <f t="shared" si="26"/>
        <v>178.63855421686748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12">
        <f t="shared" si="27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s="9">
        <f t="shared" si="24"/>
        <v>42680.208333333328</v>
      </c>
      <c r="N441" s="9">
        <f t="shared" si="25"/>
        <v>42687.25</v>
      </c>
      <c r="O441" t="b">
        <v>0</v>
      </c>
      <c r="P441" t="b">
        <v>0</v>
      </c>
      <c r="Q441" t="s">
        <v>474</v>
      </c>
      <c r="R441" t="s">
        <v>2057</v>
      </c>
      <c r="S441" t="s">
        <v>2065</v>
      </c>
      <c r="T441" s="4">
        <f t="shared" si="26"/>
        <v>355.28169014084506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12">
        <f t="shared" si="27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s="9">
        <f t="shared" si="24"/>
        <v>42916.208333333328</v>
      </c>
      <c r="N442" s="9">
        <f t="shared" si="25"/>
        <v>42926.208333333328</v>
      </c>
      <c r="O442" t="b">
        <v>0</v>
      </c>
      <c r="P442" t="b">
        <v>0</v>
      </c>
      <c r="Q442" t="s">
        <v>269</v>
      </c>
      <c r="R442" t="s">
        <v>2057</v>
      </c>
      <c r="S442" t="s">
        <v>2053</v>
      </c>
      <c r="T442" s="4">
        <f t="shared" si="26"/>
        <v>161.90634146341463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12">
        <f t="shared" si="27"/>
        <v>54.5</v>
      </c>
      <c r="I443" t="s">
        <v>21</v>
      </c>
      <c r="J443" t="s">
        <v>22</v>
      </c>
      <c r="K443">
        <v>1335416400</v>
      </c>
      <c r="L443">
        <v>1337835600</v>
      </c>
      <c r="M443" s="9">
        <f t="shared" si="24"/>
        <v>41025.208333333336</v>
      </c>
      <c r="N443" s="9">
        <f t="shared" si="25"/>
        <v>41053.208333333336</v>
      </c>
      <c r="O443" t="b">
        <v>0</v>
      </c>
      <c r="P443" t="b">
        <v>0</v>
      </c>
      <c r="Q443" t="s">
        <v>65</v>
      </c>
      <c r="R443" t="s">
        <v>2038</v>
      </c>
      <c r="S443" t="s">
        <v>2044</v>
      </c>
      <c r="T443" s="4">
        <f t="shared" si="26"/>
        <v>24.914285714285715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12">
        <f t="shared" si="27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s="9">
        <f t="shared" si="24"/>
        <v>42980.208333333328</v>
      </c>
      <c r="N444" s="9">
        <f t="shared" si="25"/>
        <v>42996.208333333328</v>
      </c>
      <c r="O444" t="b">
        <v>0</v>
      </c>
      <c r="P444" t="b">
        <v>0</v>
      </c>
      <c r="Q444" t="s">
        <v>33</v>
      </c>
      <c r="R444" t="s">
        <v>2040</v>
      </c>
      <c r="S444" t="s">
        <v>2041</v>
      </c>
      <c r="T444" s="4">
        <f t="shared" si="26"/>
        <v>198.72222222222223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12">
        <f t="shared" si="27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s="9">
        <f t="shared" si="24"/>
        <v>40451.208333333336</v>
      </c>
      <c r="N445" s="9">
        <f t="shared" si="25"/>
        <v>40470.208333333336</v>
      </c>
      <c r="O445" t="b">
        <v>0</v>
      </c>
      <c r="P445" t="b">
        <v>0</v>
      </c>
      <c r="Q445" t="s">
        <v>33</v>
      </c>
      <c r="R445" t="s">
        <v>2040</v>
      </c>
      <c r="S445" t="s">
        <v>2041</v>
      </c>
      <c r="T445" s="4">
        <f t="shared" si="26"/>
        <v>34.752688172043008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12">
        <f t="shared" si="27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s="9">
        <f t="shared" si="24"/>
        <v>40748.208333333336</v>
      </c>
      <c r="N446" s="9">
        <f t="shared" si="25"/>
        <v>40750.208333333336</v>
      </c>
      <c r="O446" t="b">
        <v>0</v>
      </c>
      <c r="P446" t="b">
        <v>1</v>
      </c>
      <c r="Q446" t="s">
        <v>60</v>
      </c>
      <c r="R446" t="s">
        <v>2034</v>
      </c>
      <c r="S446" t="s">
        <v>2059</v>
      </c>
      <c r="T446" s="4">
        <f t="shared" si="26"/>
        <v>176.41935483870967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12">
        <f t="shared" si="27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s="9">
        <f t="shared" si="24"/>
        <v>40515.25</v>
      </c>
      <c r="N447" s="9">
        <f t="shared" si="25"/>
        <v>40536.25</v>
      </c>
      <c r="O447" t="b">
        <v>0</v>
      </c>
      <c r="P447" t="b">
        <v>1</v>
      </c>
      <c r="Q447" t="s">
        <v>33</v>
      </c>
      <c r="R447" t="s">
        <v>2040</v>
      </c>
      <c r="S447" t="s">
        <v>2041</v>
      </c>
      <c r="T447" s="4">
        <f t="shared" si="26"/>
        <v>511.38095238095235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12">
        <f t="shared" si="27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s="9">
        <f t="shared" si="24"/>
        <v>41261.25</v>
      </c>
      <c r="N448" s="9">
        <f t="shared" si="25"/>
        <v>41263.25</v>
      </c>
      <c r="O448" t="b">
        <v>0</v>
      </c>
      <c r="P448" t="b">
        <v>0</v>
      </c>
      <c r="Q448" t="s">
        <v>65</v>
      </c>
      <c r="R448" t="s">
        <v>2038</v>
      </c>
      <c r="S448" t="s">
        <v>2044</v>
      </c>
      <c r="T448" s="4">
        <f t="shared" si="26"/>
        <v>82.044117647058826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12">
        <f t="shared" si="27"/>
        <v>86</v>
      </c>
      <c r="I449" t="s">
        <v>40</v>
      </c>
      <c r="J449" t="s">
        <v>41</v>
      </c>
      <c r="K449">
        <v>1513663200</v>
      </c>
      <c r="L449">
        <v>1515045600</v>
      </c>
      <c r="M449" s="9">
        <f t="shared" si="24"/>
        <v>43088.25</v>
      </c>
      <c r="N449" s="9">
        <f t="shared" si="25"/>
        <v>43104.25</v>
      </c>
      <c r="O449" t="b">
        <v>0</v>
      </c>
      <c r="P449" t="b">
        <v>0</v>
      </c>
      <c r="Q449" t="s">
        <v>269</v>
      </c>
      <c r="R449" t="s">
        <v>2057</v>
      </c>
      <c r="S449" t="s">
        <v>2053</v>
      </c>
      <c r="T449" s="4">
        <f t="shared" si="26"/>
        <v>24.326030927835053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12">
        <f t="shared" si="27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s="9">
        <f t="shared" ref="M450:M513" si="28">(((K450/60)/60)/24)+DATE(1970,1,1)</f>
        <v>41378.208333333336</v>
      </c>
      <c r="N450" s="9">
        <f t="shared" ref="N450:N513" si="29">(((L450/60)/60)/24)+DATE(1970,1,1)</f>
        <v>41380.208333333336</v>
      </c>
      <c r="O450" t="b">
        <v>0</v>
      </c>
      <c r="P450" t="b">
        <v>1</v>
      </c>
      <c r="Q450" t="s">
        <v>89</v>
      </c>
      <c r="R450" t="s">
        <v>2036</v>
      </c>
      <c r="S450" t="s">
        <v>2060</v>
      </c>
      <c r="T450" s="4">
        <f t="shared" ref="T450:T513" si="30">E450/D450*100</f>
        <v>50.482758620689658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12">
        <f t="shared" ref="H451:H514" si="31">IF(G451=0,0,(E451/G451))</f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s="9">
        <f t="shared" si="28"/>
        <v>43530.25</v>
      </c>
      <c r="N451" s="9">
        <f t="shared" si="29"/>
        <v>43547.208333333328</v>
      </c>
      <c r="O451" t="b">
        <v>0</v>
      </c>
      <c r="P451" t="b">
        <v>0</v>
      </c>
      <c r="Q451" t="s">
        <v>89</v>
      </c>
      <c r="R451" t="s">
        <v>2036</v>
      </c>
      <c r="S451" t="s">
        <v>2060</v>
      </c>
      <c r="T451" s="4">
        <f t="shared" si="30"/>
        <v>967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12">
        <f t="shared" si="31"/>
        <v>4</v>
      </c>
      <c r="I452" t="s">
        <v>15</v>
      </c>
      <c r="J452" t="s">
        <v>16</v>
      </c>
      <c r="K452">
        <v>1540098000</v>
      </c>
      <c r="L452">
        <v>1542088800</v>
      </c>
      <c r="M452" s="9">
        <f t="shared" si="28"/>
        <v>43394.208333333328</v>
      </c>
      <c r="N452" s="9">
        <f t="shared" si="29"/>
        <v>43417.25</v>
      </c>
      <c r="O452" t="b">
        <v>0</v>
      </c>
      <c r="P452" t="b">
        <v>0</v>
      </c>
      <c r="Q452" t="s">
        <v>71</v>
      </c>
      <c r="R452" t="s">
        <v>2057</v>
      </c>
      <c r="S452" t="s">
        <v>2047</v>
      </c>
      <c r="T452" s="4">
        <f t="shared" si="30"/>
        <v>4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12">
        <f t="shared" si="31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s="9">
        <f t="shared" si="28"/>
        <v>42935.208333333328</v>
      </c>
      <c r="N453" s="9">
        <f t="shared" si="29"/>
        <v>42966.208333333328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  <c r="T453" s="4">
        <f t="shared" si="30"/>
        <v>122.84501347708894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12">
        <f t="shared" si="31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s="9">
        <f t="shared" si="28"/>
        <v>40365.208333333336</v>
      </c>
      <c r="N454" s="9">
        <f t="shared" si="29"/>
        <v>40366.208333333336</v>
      </c>
      <c r="O454" t="b">
        <v>0</v>
      </c>
      <c r="P454" t="b">
        <v>0</v>
      </c>
      <c r="Q454" t="s">
        <v>53</v>
      </c>
      <c r="R454" t="s">
        <v>2057</v>
      </c>
      <c r="S454" t="s">
        <v>2043</v>
      </c>
      <c r="T454" s="4">
        <f t="shared" si="30"/>
        <v>63.4375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12">
        <f t="shared" si="31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s="9">
        <f t="shared" si="28"/>
        <v>42705.25</v>
      </c>
      <c r="N455" s="9">
        <f t="shared" si="29"/>
        <v>42746.25</v>
      </c>
      <c r="O455" t="b">
        <v>0</v>
      </c>
      <c r="P455" t="b">
        <v>0</v>
      </c>
      <c r="Q455" t="s">
        <v>474</v>
      </c>
      <c r="R455" t="s">
        <v>2057</v>
      </c>
      <c r="S455" t="s">
        <v>2065</v>
      </c>
      <c r="T455" s="4">
        <f t="shared" si="30"/>
        <v>56.331688596491226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12">
        <f t="shared" si="31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s="9">
        <f t="shared" si="28"/>
        <v>41568.208333333336</v>
      </c>
      <c r="N456" s="9">
        <f t="shared" si="29"/>
        <v>41604.25</v>
      </c>
      <c r="O456" t="b">
        <v>0</v>
      </c>
      <c r="P456" t="b">
        <v>1</v>
      </c>
      <c r="Q456" t="s">
        <v>53</v>
      </c>
      <c r="R456" t="s">
        <v>2057</v>
      </c>
      <c r="S456" t="s">
        <v>2043</v>
      </c>
      <c r="T456" s="4">
        <f t="shared" si="30"/>
        <v>44.074999999999996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12">
        <f t="shared" si="31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s="9">
        <f t="shared" si="28"/>
        <v>40809.208333333336</v>
      </c>
      <c r="N457" s="9">
        <f t="shared" si="29"/>
        <v>40832.208333333336</v>
      </c>
      <c r="O457" t="b">
        <v>0</v>
      </c>
      <c r="P457" t="b">
        <v>0</v>
      </c>
      <c r="Q457" t="s">
        <v>33</v>
      </c>
      <c r="R457" t="s">
        <v>2040</v>
      </c>
      <c r="S457" t="s">
        <v>2041</v>
      </c>
      <c r="T457" s="4">
        <f t="shared" si="30"/>
        <v>118.37253218884121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12">
        <f t="shared" si="31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s="9">
        <f t="shared" si="28"/>
        <v>43141.25</v>
      </c>
      <c r="N458" s="9">
        <f t="shared" si="29"/>
        <v>43141.25</v>
      </c>
      <c r="O458" t="b">
        <v>0</v>
      </c>
      <c r="P458" t="b">
        <v>1</v>
      </c>
      <c r="Q458" t="s">
        <v>60</v>
      </c>
      <c r="R458" t="s">
        <v>2034</v>
      </c>
      <c r="S458" t="s">
        <v>2059</v>
      </c>
      <c r="T458" s="4">
        <f t="shared" si="30"/>
        <v>104.1243169398907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12">
        <f t="shared" si="31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s="9">
        <f t="shared" si="28"/>
        <v>42657.208333333328</v>
      </c>
      <c r="N459" s="9">
        <f t="shared" si="29"/>
        <v>42659.208333333328</v>
      </c>
      <c r="O459" t="b">
        <v>0</v>
      </c>
      <c r="P459" t="b">
        <v>0</v>
      </c>
      <c r="Q459" t="s">
        <v>33</v>
      </c>
      <c r="R459" t="s">
        <v>2040</v>
      </c>
      <c r="S459" t="s">
        <v>2041</v>
      </c>
      <c r="T459" s="4">
        <f t="shared" si="30"/>
        <v>26.640000000000004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12">
        <f t="shared" si="31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s="9">
        <f t="shared" si="28"/>
        <v>40265.208333333336</v>
      </c>
      <c r="N460" s="9">
        <f t="shared" si="29"/>
        <v>40309.208333333336</v>
      </c>
      <c r="O460" t="b">
        <v>0</v>
      </c>
      <c r="P460" t="b">
        <v>0</v>
      </c>
      <c r="Q460" t="s">
        <v>33</v>
      </c>
      <c r="R460" t="s">
        <v>2040</v>
      </c>
      <c r="S460" t="s">
        <v>2041</v>
      </c>
      <c r="T460" s="4">
        <f t="shared" si="30"/>
        <v>351.20118343195264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12">
        <f t="shared" si="31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s="9">
        <f t="shared" si="28"/>
        <v>42001.25</v>
      </c>
      <c r="N461" s="9">
        <f t="shared" si="29"/>
        <v>42026.25</v>
      </c>
      <c r="O461" t="b">
        <v>0</v>
      </c>
      <c r="P461" t="b">
        <v>0</v>
      </c>
      <c r="Q461" t="s">
        <v>42</v>
      </c>
      <c r="R461" t="s">
        <v>2057</v>
      </c>
      <c r="S461" t="s">
        <v>2042</v>
      </c>
      <c r="T461" s="4">
        <f t="shared" si="30"/>
        <v>90.063492063492063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12">
        <f t="shared" si="31"/>
        <v>82.38</v>
      </c>
      <c r="I462" t="s">
        <v>21</v>
      </c>
      <c r="J462" t="s">
        <v>22</v>
      </c>
      <c r="K462">
        <v>1281330000</v>
      </c>
      <c r="L462">
        <v>1281589200</v>
      </c>
      <c r="M462" s="9">
        <f t="shared" si="28"/>
        <v>40399.208333333336</v>
      </c>
      <c r="N462" s="9">
        <f t="shared" si="29"/>
        <v>40402.208333333336</v>
      </c>
      <c r="O462" t="b">
        <v>0</v>
      </c>
      <c r="P462" t="b">
        <v>0</v>
      </c>
      <c r="Q462" t="s">
        <v>33</v>
      </c>
      <c r="R462" t="s">
        <v>2040</v>
      </c>
      <c r="S462" t="s">
        <v>2041</v>
      </c>
      <c r="T462" s="4">
        <f t="shared" si="30"/>
        <v>171.625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12">
        <f t="shared" si="31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s="9">
        <f t="shared" si="28"/>
        <v>41757.208333333336</v>
      </c>
      <c r="N463" s="9">
        <f t="shared" si="29"/>
        <v>41777.208333333336</v>
      </c>
      <c r="O463" t="b">
        <v>0</v>
      </c>
      <c r="P463" t="b">
        <v>0</v>
      </c>
      <c r="Q463" t="s">
        <v>53</v>
      </c>
      <c r="R463" t="s">
        <v>2057</v>
      </c>
      <c r="S463" t="s">
        <v>2043</v>
      </c>
      <c r="T463" s="4">
        <f t="shared" si="30"/>
        <v>141.04655870445345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12">
        <f t="shared" si="31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s="9">
        <f t="shared" si="28"/>
        <v>41304.25</v>
      </c>
      <c r="N464" s="9">
        <f t="shared" si="29"/>
        <v>41342.25</v>
      </c>
      <c r="O464" t="b">
        <v>0</v>
      </c>
      <c r="P464" t="b">
        <v>0</v>
      </c>
      <c r="Q464" t="s">
        <v>292</v>
      </c>
      <c r="R464" t="s">
        <v>2036</v>
      </c>
      <c r="S464" t="s">
        <v>2063</v>
      </c>
      <c r="T464" s="4">
        <f t="shared" si="30"/>
        <v>30.57944915254237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12">
        <f t="shared" si="31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s="9">
        <f t="shared" si="28"/>
        <v>41639.25</v>
      </c>
      <c r="N465" s="9">
        <f t="shared" si="29"/>
        <v>41643.25</v>
      </c>
      <c r="O465" t="b">
        <v>0</v>
      </c>
      <c r="P465" t="b">
        <v>0</v>
      </c>
      <c r="Q465" t="s">
        <v>71</v>
      </c>
      <c r="R465" t="s">
        <v>2057</v>
      </c>
      <c r="S465" t="s">
        <v>2047</v>
      </c>
      <c r="T465" s="4">
        <f t="shared" si="30"/>
        <v>108.16455696202532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12">
        <f t="shared" si="31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s="9">
        <f t="shared" si="28"/>
        <v>43142.25</v>
      </c>
      <c r="N466" s="9">
        <f t="shared" si="29"/>
        <v>43156.25</v>
      </c>
      <c r="O466" t="b">
        <v>0</v>
      </c>
      <c r="P466" t="b">
        <v>0</v>
      </c>
      <c r="Q466" t="s">
        <v>33</v>
      </c>
      <c r="R466" t="s">
        <v>2040</v>
      </c>
      <c r="S466" t="s">
        <v>2041</v>
      </c>
      <c r="T466" s="4">
        <f t="shared" si="30"/>
        <v>133.45505617977528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12">
        <f t="shared" si="31"/>
        <v>110.3625</v>
      </c>
      <c r="I467" t="s">
        <v>21</v>
      </c>
      <c r="J467" t="s">
        <v>22</v>
      </c>
      <c r="K467">
        <v>1517032800</v>
      </c>
      <c r="L467">
        <v>1517810400</v>
      </c>
      <c r="M467" s="9">
        <f t="shared" si="28"/>
        <v>43127.25</v>
      </c>
      <c r="N467" s="9">
        <f t="shared" si="29"/>
        <v>43136.25</v>
      </c>
      <c r="O467" t="b">
        <v>0</v>
      </c>
      <c r="P467" t="b">
        <v>0</v>
      </c>
      <c r="Q467" t="s">
        <v>206</v>
      </c>
      <c r="R467" t="s">
        <v>2045</v>
      </c>
      <c r="S467" t="s">
        <v>2052</v>
      </c>
      <c r="T467" s="4">
        <f t="shared" si="30"/>
        <v>187.85106382978722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12">
        <f t="shared" si="31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s="9">
        <f t="shared" si="28"/>
        <v>41409.208333333336</v>
      </c>
      <c r="N468" s="9">
        <f t="shared" si="29"/>
        <v>41432.208333333336</v>
      </c>
      <c r="O468" t="b">
        <v>0</v>
      </c>
      <c r="P468" t="b">
        <v>1</v>
      </c>
      <c r="Q468" t="s">
        <v>65</v>
      </c>
      <c r="R468" t="s">
        <v>2038</v>
      </c>
      <c r="S468" t="s">
        <v>2044</v>
      </c>
      <c r="T468" s="4">
        <f t="shared" si="30"/>
        <v>332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12">
        <f t="shared" si="31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s="9">
        <f t="shared" si="28"/>
        <v>42331.25</v>
      </c>
      <c r="N469" s="9">
        <f t="shared" si="29"/>
        <v>42338.25</v>
      </c>
      <c r="O469" t="b">
        <v>0</v>
      </c>
      <c r="P469" t="b">
        <v>1</v>
      </c>
      <c r="Q469" t="s">
        <v>28</v>
      </c>
      <c r="R469" t="s">
        <v>2038</v>
      </c>
      <c r="S469" t="s">
        <v>2039</v>
      </c>
      <c r="T469" s="4">
        <f t="shared" si="30"/>
        <v>575.21428571428578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12">
        <f t="shared" si="31"/>
        <v>101.25</v>
      </c>
      <c r="I470" t="s">
        <v>21</v>
      </c>
      <c r="J470" t="s">
        <v>22</v>
      </c>
      <c r="K470">
        <v>1555218000</v>
      </c>
      <c r="L470">
        <v>1556600400</v>
      </c>
      <c r="M470" s="9">
        <f t="shared" si="28"/>
        <v>43569.208333333328</v>
      </c>
      <c r="N470" s="9">
        <f t="shared" si="29"/>
        <v>43585.208333333328</v>
      </c>
      <c r="O470" t="b">
        <v>0</v>
      </c>
      <c r="P470" t="b">
        <v>0</v>
      </c>
      <c r="Q470" t="s">
        <v>33</v>
      </c>
      <c r="R470" t="s">
        <v>2040</v>
      </c>
      <c r="S470" t="s">
        <v>2041</v>
      </c>
      <c r="T470" s="4">
        <f t="shared" si="30"/>
        <v>40.5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12">
        <f t="shared" si="31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s="9">
        <f t="shared" si="28"/>
        <v>42142.208333333328</v>
      </c>
      <c r="N471" s="9">
        <f t="shared" si="29"/>
        <v>42144.208333333328</v>
      </c>
      <c r="O471" t="b">
        <v>0</v>
      </c>
      <c r="P471" t="b">
        <v>0</v>
      </c>
      <c r="Q471" t="s">
        <v>53</v>
      </c>
      <c r="R471" t="s">
        <v>2057</v>
      </c>
      <c r="S471" t="s">
        <v>2043</v>
      </c>
      <c r="T471" s="4">
        <f t="shared" si="30"/>
        <v>184.42857142857144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12">
        <f t="shared" si="31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s="9">
        <f t="shared" si="28"/>
        <v>42716.25</v>
      </c>
      <c r="N472" s="9">
        <f t="shared" si="29"/>
        <v>42723.25</v>
      </c>
      <c r="O472" t="b">
        <v>0</v>
      </c>
      <c r="P472" t="b">
        <v>0</v>
      </c>
      <c r="Q472" t="s">
        <v>65</v>
      </c>
      <c r="R472" t="s">
        <v>2038</v>
      </c>
      <c r="S472" t="s">
        <v>2044</v>
      </c>
      <c r="T472" s="4">
        <f t="shared" si="30"/>
        <v>285.80555555555554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12">
        <f t="shared" si="31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s="9">
        <f t="shared" si="28"/>
        <v>41031.208333333336</v>
      </c>
      <c r="N473" s="9">
        <f t="shared" si="29"/>
        <v>41031.208333333336</v>
      </c>
      <c r="O473" t="b">
        <v>0</v>
      </c>
      <c r="P473" t="b">
        <v>1</v>
      </c>
      <c r="Q473" t="s">
        <v>17</v>
      </c>
      <c r="R473" t="s">
        <v>2033</v>
      </c>
      <c r="S473" t="s">
        <v>2056</v>
      </c>
      <c r="T473" s="4">
        <f t="shared" si="30"/>
        <v>319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12">
        <f t="shared" si="31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s="9">
        <f t="shared" si="28"/>
        <v>43535.208333333328</v>
      </c>
      <c r="N474" s="9">
        <f t="shared" si="29"/>
        <v>43589.208333333328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  <c r="T474" s="4">
        <f t="shared" si="30"/>
        <v>39.234070221066318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12">
        <f t="shared" si="31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s="9">
        <f t="shared" si="28"/>
        <v>43277.208333333328</v>
      </c>
      <c r="N475" s="9">
        <f t="shared" si="29"/>
        <v>43278.208333333328</v>
      </c>
      <c r="O475" t="b">
        <v>0</v>
      </c>
      <c r="P475" t="b">
        <v>0</v>
      </c>
      <c r="Q475" t="s">
        <v>50</v>
      </c>
      <c r="R475" t="s">
        <v>2034</v>
      </c>
      <c r="S475" t="s">
        <v>2058</v>
      </c>
      <c r="T475" s="4">
        <f t="shared" si="30"/>
        <v>178.14000000000001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12">
        <f t="shared" si="31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s="9">
        <f t="shared" si="28"/>
        <v>41989.25</v>
      </c>
      <c r="N476" s="9">
        <f t="shared" si="29"/>
        <v>41990.25</v>
      </c>
      <c r="O476" t="b">
        <v>0</v>
      </c>
      <c r="P476" t="b">
        <v>0</v>
      </c>
      <c r="Q476" t="s">
        <v>269</v>
      </c>
      <c r="R476" t="s">
        <v>2057</v>
      </c>
      <c r="S476" t="s">
        <v>2053</v>
      </c>
      <c r="T476" s="4">
        <f t="shared" si="30"/>
        <v>365.15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12">
        <f t="shared" si="31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s="9">
        <f t="shared" si="28"/>
        <v>41450.208333333336</v>
      </c>
      <c r="N477" s="9">
        <f t="shared" si="29"/>
        <v>41454.208333333336</v>
      </c>
      <c r="O477" t="b">
        <v>0</v>
      </c>
      <c r="P477" t="b">
        <v>1</v>
      </c>
      <c r="Q477" t="s">
        <v>206</v>
      </c>
      <c r="R477" t="s">
        <v>2045</v>
      </c>
      <c r="S477" t="s">
        <v>2052</v>
      </c>
      <c r="T477" s="4">
        <f t="shared" si="30"/>
        <v>113.94594594594594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12">
        <f t="shared" si="31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s="9">
        <f t="shared" si="28"/>
        <v>43322.208333333328</v>
      </c>
      <c r="N478" s="9">
        <f t="shared" si="29"/>
        <v>43328.208333333328</v>
      </c>
      <c r="O478" t="b">
        <v>0</v>
      </c>
      <c r="P478" t="b">
        <v>0</v>
      </c>
      <c r="Q478" t="s">
        <v>119</v>
      </c>
      <c r="R478" t="s">
        <v>2045</v>
      </c>
      <c r="S478" t="s">
        <v>2037</v>
      </c>
      <c r="T478" s="4">
        <f t="shared" si="30"/>
        <v>29.828720626631856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12">
        <f t="shared" si="31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s="9">
        <f t="shared" si="28"/>
        <v>40720.208333333336</v>
      </c>
      <c r="N479" s="9">
        <f t="shared" si="29"/>
        <v>40747.208333333336</v>
      </c>
      <c r="O479" t="b">
        <v>0</v>
      </c>
      <c r="P479" t="b">
        <v>0</v>
      </c>
      <c r="Q479" t="s">
        <v>474</v>
      </c>
      <c r="R479" t="s">
        <v>2057</v>
      </c>
      <c r="S479" t="s">
        <v>2065</v>
      </c>
      <c r="T479" s="4">
        <f t="shared" si="30"/>
        <v>54.270588235294113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12">
        <f t="shared" si="31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s="9">
        <f t="shared" si="28"/>
        <v>42072.208333333328</v>
      </c>
      <c r="N480" s="9">
        <f t="shared" si="29"/>
        <v>42084.208333333328</v>
      </c>
      <c r="O480" t="b">
        <v>0</v>
      </c>
      <c r="P480" t="b">
        <v>0</v>
      </c>
      <c r="Q480" t="s">
        <v>65</v>
      </c>
      <c r="R480" t="s">
        <v>2038</v>
      </c>
      <c r="S480" t="s">
        <v>2044</v>
      </c>
      <c r="T480" s="4">
        <f t="shared" si="30"/>
        <v>236.34156976744185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12">
        <f t="shared" si="31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s="9">
        <f t="shared" si="28"/>
        <v>42945.208333333328</v>
      </c>
      <c r="N481" s="9">
        <f t="shared" si="29"/>
        <v>42947.208333333328</v>
      </c>
      <c r="O481" t="b">
        <v>0</v>
      </c>
      <c r="P481" t="b">
        <v>0</v>
      </c>
      <c r="Q481" t="s">
        <v>17</v>
      </c>
      <c r="R481" t="s">
        <v>2033</v>
      </c>
      <c r="S481" t="s">
        <v>2056</v>
      </c>
      <c r="T481" s="4">
        <f t="shared" si="30"/>
        <v>512.91666666666663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12">
        <f t="shared" si="31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s="9">
        <f t="shared" si="28"/>
        <v>40248.25</v>
      </c>
      <c r="N482" s="9">
        <f t="shared" si="29"/>
        <v>40257.208333333336</v>
      </c>
      <c r="O482" t="b">
        <v>0</v>
      </c>
      <c r="P482" t="b">
        <v>1</v>
      </c>
      <c r="Q482" t="s">
        <v>122</v>
      </c>
      <c r="R482" t="s">
        <v>2049</v>
      </c>
      <c r="S482" t="s">
        <v>2061</v>
      </c>
      <c r="T482" s="4">
        <f t="shared" si="30"/>
        <v>100.65116279069768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12">
        <f t="shared" si="31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s="9">
        <f t="shared" si="28"/>
        <v>41913.208333333336</v>
      </c>
      <c r="N483" s="9">
        <f t="shared" si="29"/>
        <v>41955.25</v>
      </c>
      <c r="O483" t="b">
        <v>0</v>
      </c>
      <c r="P483" t="b">
        <v>1</v>
      </c>
      <c r="Q483" t="s">
        <v>33</v>
      </c>
      <c r="R483" t="s">
        <v>2040</v>
      </c>
      <c r="S483" t="s">
        <v>2041</v>
      </c>
      <c r="T483" s="4">
        <f t="shared" si="30"/>
        <v>81.348423194303152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12">
        <f t="shared" si="31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s="9">
        <f t="shared" si="28"/>
        <v>40963.25</v>
      </c>
      <c r="N484" s="9">
        <f t="shared" si="29"/>
        <v>40974.25</v>
      </c>
      <c r="O484" t="b">
        <v>0</v>
      </c>
      <c r="P484" t="b">
        <v>1</v>
      </c>
      <c r="Q484" t="s">
        <v>119</v>
      </c>
      <c r="R484" t="s">
        <v>2045</v>
      </c>
      <c r="S484" t="s">
        <v>2037</v>
      </c>
      <c r="T484" s="4">
        <f t="shared" si="30"/>
        <v>16.404761904761905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12">
        <f t="shared" si="31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s="9">
        <f t="shared" si="28"/>
        <v>43811.25</v>
      </c>
      <c r="N485" s="9">
        <f t="shared" si="29"/>
        <v>43818.25</v>
      </c>
      <c r="O485" t="b">
        <v>0</v>
      </c>
      <c r="P485" t="b">
        <v>0</v>
      </c>
      <c r="Q485" t="s">
        <v>33</v>
      </c>
      <c r="R485" t="s">
        <v>2040</v>
      </c>
      <c r="S485" t="s">
        <v>2041</v>
      </c>
      <c r="T485" s="4">
        <f t="shared" si="30"/>
        <v>52.774617067833695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12">
        <f t="shared" si="31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s="9">
        <f t="shared" si="28"/>
        <v>41855.208333333336</v>
      </c>
      <c r="N486" s="9">
        <f t="shared" si="29"/>
        <v>41904.208333333336</v>
      </c>
      <c r="O486" t="b">
        <v>0</v>
      </c>
      <c r="P486" t="b">
        <v>1</v>
      </c>
      <c r="Q486" t="s">
        <v>17</v>
      </c>
      <c r="R486" t="s">
        <v>2033</v>
      </c>
      <c r="S486" t="s">
        <v>2056</v>
      </c>
      <c r="T486" s="4">
        <f t="shared" si="30"/>
        <v>260.20608108108109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12">
        <f t="shared" si="31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s="9">
        <f t="shared" si="28"/>
        <v>43626.208333333328</v>
      </c>
      <c r="N487" s="9">
        <f t="shared" si="29"/>
        <v>43667.208333333328</v>
      </c>
      <c r="O487" t="b">
        <v>0</v>
      </c>
      <c r="P487" t="b">
        <v>0</v>
      </c>
      <c r="Q487" t="s">
        <v>33</v>
      </c>
      <c r="R487" t="s">
        <v>2040</v>
      </c>
      <c r="S487" t="s">
        <v>2041</v>
      </c>
      <c r="T487" s="4">
        <f t="shared" si="30"/>
        <v>30.73289183222958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12">
        <f t="shared" si="31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s="9">
        <f t="shared" si="28"/>
        <v>43168.25</v>
      </c>
      <c r="N488" s="9">
        <f t="shared" si="29"/>
        <v>43183.208333333328</v>
      </c>
      <c r="O488" t="b">
        <v>0</v>
      </c>
      <c r="P488" t="b">
        <v>1</v>
      </c>
      <c r="Q488" t="s">
        <v>206</v>
      </c>
      <c r="R488" t="s">
        <v>2045</v>
      </c>
      <c r="S488" t="s">
        <v>2052</v>
      </c>
      <c r="T488" s="4">
        <f t="shared" si="30"/>
        <v>13.5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12">
        <f t="shared" si="31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s="9">
        <f t="shared" si="28"/>
        <v>42845.208333333328</v>
      </c>
      <c r="N489" s="9">
        <f t="shared" si="29"/>
        <v>42878.208333333328</v>
      </c>
      <c r="O489" t="b">
        <v>0</v>
      </c>
      <c r="P489" t="b">
        <v>0</v>
      </c>
      <c r="Q489" t="s">
        <v>33</v>
      </c>
      <c r="R489" t="s">
        <v>2040</v>
      </c>
      <c r="S489" t="s">
        <v>2041</v>
      </c>
      <c r="T489" s="4">
        <f t="shared" si="30"/>
        <v>178.62556663644605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12">
        <f t="shared" si="31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s="9">
        <f t="shared" si="28"/>
        <v>42403.25</v>
      </c>
      <c r="N490" s="9">
        <f t="shared" si="29"/>
        <v>42420.25</v>
      </c>
      <c r="O490" t="b">
        <v>0</v>
      </c>
      <c r="P490" t="b">
        <v>0</v>
      </c>
      <c r="Q490" t="s">
        <v>33</v>
      </c>
      <c r="R490" t="s">
        <v>2040</v>
      </c>
      <c r="S490" t="s">
        <v>2041</v>
      </c>
      <c r="T490" s="4">
        <f t="shared" si="30"/>
        <v>220.0566037735849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12">
        <f t="shared" si="31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s="9">
        <f t="shared" si="28"/>
        <v>40406.208333333336</v>
      </c>
      <c r="N491" s="9">
        <f t="shared" si="29"/>
        <v>40411.208333333336</v>
      </c>
      <c r="O491" t="b">
        <v>0</v>
      </c>
      <c r="P491" t="b">
        <v>0</v>
      </c>
      <c r="Q491" t="s">
        <v>65</v>
      </c>
      <c r="R491" t="s">
        <v>2038</v>
      </c>
      <c r="S491" t="s">
        <v>2044</v>
      </c>
      <c r="T491" s="4">
        <f t="shared" si="30"/>
        <v>101.5108695652174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12">
        <f t="shared" si="31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s="9">
        <f t="shared" si="28"/>
        <v>43786.25</v>
      </c>
      <c r="N492" s="9">
        <f t="shared" si="29"/>
        <v>43793.25</v>
      </c>
      <c r="O492" t="b">
        <v>0</v>
      </c>
      <c r="P492" t="b">
        <v>0</v>
      </c>
      <c r="Q492" t="s">
        <v>1029</v>
      </c>
      <c r="R492" t="s">
        <v>2054</v>
      </c>
      <c r="S492" t="s">
        <v>2055</v>
      </c>
      <c r="T492" s="4">
        <f t="shared" si="30"/>
        <v>191.5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12">
        <f t="shared" si="31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s="9">
        <f t="shared" si="28"/>
        <v>41456.208333333336</v>
      </c>
      <c r="N493" s="9">
        <f t="shared" si="29"/>
        <v>41482.208333333336</v>
      </c>
      <c r="O493" t="b">
        <v>0</v>
      </c>
      <c r="P493" t="b">
        <v>1</v>
      </c>
      <c r="Q493" t="s">
        <v>17</v>
      </c>
      <c r="R493" t="s">
        <v>2033</v>
      </c>
      <c r="S493" t="s">
        <v>2056</v>
      </c>
      <c r="T493" s="4">
        <f t="shared" si="30"/>
        <v>305.34683098591546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12">
        <f t="shared" si="31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s="9">
        <f t="shared" si="28"/>
        <v>40336.208333333336</v>
      </c>
      <c r="N494" s="9">
        <f t="shared" si="29"/>
        <v>40371.208333333336</v>
      </c>
      <c r="O494" t="b">
        <v>1</v>
      </c>
      <c r="P494" t="b">
        <v>1</v>
      </c>
      <c r="Q494" t="s">
        <v>100</v>
      </c>
      <c r="R494" t="s">
        <v>2057</v>
      </c>
      <c r="S494" t="s">
        <v>2048</v>
      </c>
      <c r="T494" s="4">
        <f t="shared" si="30"/>
        <v>23.995287958115181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12">
        <f t="shared" si="31"/>
        <v>101.78125</v>
      </c>
      <c r="I495" t="s">
        <v>21</v>
      </c>
      <c r="J495" t="s">
        <v>22</v>
      </c>
      <c r="K495">
        <v>1561784400</v>
      </c>
      <c r="L495">
        <v>1562907600</v>
      </c>
      <c r="M495" s="9">
        <f t="shared" si="28"/>
        <v>43645.208333333328</v>
      </c>
      <c r="N495" s="9">
        <f t="shared" si="29"/>
        <v>43658.208333333328</v>
      </c>
      <c r="O495" t="b">
        <v>0</v>
      </c>
      <c r="P495" t="b">
        <v>0</v>
      </c>
      <c r="Q495" t="s">
        <v>122</v>
      </c>
      <c r="R495" t="s">
        <v>2049</v>
      </c>
      <c r="S495" t="s">
        <v>2061</v>
      </c>
      <c r="T495" s="4">
        <f t="shared" si="30"/>
        <v>723.77777777777771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12">
        <f t="shared" si="31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s="9">
        <f t="shared" si="28"/>
        <v>40990.208333333336</v>
      </c>
      <c r="N496" s="9">
        <f t="shared" si="29"/>
        <v>40991.208333333336</v>
      </c>
      <c r="O496" t="b">
        <v>0</v>
      </c>
      <c r="P496" t="b">
        <v>0</v>
      </c>
      <c r="Q496" t="s">
        <v>65</v>
      </c>
      <c r="R496" t="s">
        <v>2038</v>
      </c>
      <c r="S496" t="s">
        <v>2044</v>
      </c>
      <c r="T496" s="4">
        <f t="shared" si="30"/>
        <v>547.36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12">
        <f t="shared" si="31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s="9">
        <f t="shared" si="28"/>
        <v>41800.208333333336</v>
      </c>
      <c r="N497" s="9">
        <f t="shared" si="29"/>
        <v>41804.208333333336</v>
      </c>
      <c r="O497" t="b">
        <v>0</v>
      </c>
      <c r="P497" t="b">
        <v>0</v>
      </c>
      <c r="Q497" t="s">
        <v>33</v>
      </c>
      <c r="R497" t="s">
        <v>2040</v>
      </c>
      <c r="S497" t="s">
        <v>2041</v>
      </c>
      <c r="T497" s="4">
        <f t="shared" si="30"/>
        <v>414.49999999999994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12">
        <f t="shared" si="31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s="9">
        <f t="shared" si="28"/>
        <v>42876.208333333328</v>
      </c>
      <c r="N498" s="9">
        <f t="shared" si="29"/>
        <v>42893.208333333328</v>
      </c>
      <c r="O498" t="b">
        <v>0</v>
      </c>
      <c r="P498" t="b">
        <v>0</v>
      </c>
      <c r="Q498" t="s">
        <v>71</v>
      </c>
      <c r="R498" t="s">
        <v>2057</v>
      </c>
      <c r="S498" t="s">
        <v>2047</v>
      </c>
      <c r="T498" s="4">
        <f t="shared" si="30"/>
        <v>0.90696409140369971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12">
        <f t="shared" si="31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s="9">
        <f t="shared" si="28"/>
        <v>42724.25</v>
      </c>
      <c r="N499" s="9">
        <f t="shared" si="29"/>
        <v>42724.25</v>
      </c>
      <c r="O499" t="b">
        <v>0</v>
      </c>
      <c r="P499" t="b">
        <v>1</v>
      </c>
      <c r="Q499" t="s">
        <v>65</v>
      </c>
      <c r="R499" t="s">
        <v>2038</v>
      </c>
      <c r="S499" t="s">
        <v>2044</v>
      </c>
      <c r="T499" s="4">
        <f t="shared" si="30"/>
        <v>34.173469387755098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12">
        <f t="shared" si="31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s="9">
        <f t="shared" si="28"/>
        <v>42005.25</v>
      </c>
      <c r="N500" s="9">
        <f t="shared" si="29"/>
        <v>42007.25</v>
      </c>
      <c r="O500" t="b">
        <v>0</v>
      </c>
      <c r="P500" t="b">
        <v>0</v>
      </c>
      <c r="Q500" t="s">
        <v>28</v>
      </c>
      <c r="R500" t="s">
        <v>2038</v>
      </c>
      <c r="S500" t="s">
        <v>2039</v>
      </c>
      <c r="T500" s="4">
        <f t="shared" si="30"/>
        <v>23.948810754912099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12">
        <f t="shared" si="31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s="9">
        <f t="shared" si="28"/>
        <v>42444.208333333328</v>
      </c>
      <c r="N501" s="9">
        <f t="shared" si="29"/>
        <v>42449.208333333328</v>
      </c>
      <c r="O501" t="b">
        <v>0</v>
      </c>
      <c r="P501" t="b">
        <v>1</v>
      </c>
      <c r="Q501" t="s">
        <v>42</v>
      </c>
      <c r="R501" t="s">
        <v>2057</v>
      </c>
      <c r="S501" t="s">
        <v>2042</v>
      </c>
      <c r="T501" s="4">
        <f t="shared" si="30"/>
        <v>48.072649572649574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12">
        <f t="shared" si="31"/>
        <v>0</v>
      </c>
      <c r="I502" t="s">
        <v>21</v>
      </c>
      <c r="J502" t="s">
        <v>22</v>
      </c>
      <c r="K502">
        <v>1367384400</v>
      </c>
      <c r="L502">
        <v>1369803600</v>
      </c>
      <c r="M502" s="9">
        <f t="shared" si="28"/>
        <v>41395.208333333336</v>
      </c>
      <c r="N502" s="9">
        <f t="shared" si="29"/>
        <v>41423.208333333336</v>
      </c>
      <c r="O502" t="b">
        <v>0</v>
      </c>
      <c r="P502" t="b">
        <v>1</v>
      </c>
      <c r="Q502" t="s">
        <v>33</v>
      </c>
      <c r="R502" t="s">
        <v>2040</v>
      </c>
      <c r="S502" t="s">
        <v>2041</v>
      </c>
      <c r="T502" s="4">
        <f t="shared" si="30"/>
        <v>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12">
        <f t="shared" si="31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s="9">
        <f t="shared" si="28"/>
        <v>41345.208333333336</v>
      </c>
      <c r="N503" s="9">
        <f t="shared" si="29"/>
        <v>41347.208333333336</v>
      </c>
      <c r="O503" t="b">
        <v>0</v>
      </c>
      <c r="P503" t="b">
        <v>0</v>
      </c>
      <c r="Q503" t="s">
        <v>42</v>
      </c>
      <c r="R503" t="s">
        <v>2057</v>
      </c>
      <c r="S503" t="s">
        <v>2042</v>
      </c>
      <c r="T503" s="4">
        <f t="shared" si="30"/>
        <v>70.145182291666657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12">
        <f t="shared" si="31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s="9">
        <f t="shared" si="28"/>
        <v>41117.208333333336</v>
      </c>
      <c r="N504" s="9">
        <f t="shared" si="29"/>
        <v>41146.208333333336</v>
      </c>
      <c r="O504" t="b">
        <v>0</v>
      </c>
      <c r="P504" t="b">
        <v>1</v>
      </c>
      <c r="Q504" t="s">
        <v>89</v>
      </c>
      <c r="R504" t="s">
        <v>2036</v>
      </c>
      <c r="S504" t="s">
        <v>2060</v>
      </c>
      <c r="T504" s="4">
        <f t="shared" si="30"/>
        <v>529.92307692307691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12">
        <f t="shared" si="31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s="9">
        <f t="shared" si="28"/>
        <v>42186.208333333328</v>
      </c>
      <c r="N505" s="9">
        <f t="shared" si="29"/>
        <v>42206.208333333328</v>
      </c>
      <c r="O505" t="b">
        <v>0</v>
      </c>
      <c r="P505" t="b">
        <v>0</v>
      </c>
      <c r="Q505" t="s">
        <v>53</v>
      </c>
      <c r="R505" t="s">
        <v>2057</v>
      </c>
      <c r="S505" t="s">
        <v>2043</v>
      </c>
      <c r="T505" s="4">
        <f t="shared" si="30"/>
        <v>180.32549019607845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12">
        <f t="shared" si="31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s="9">
        <f t="shared" si="28"/>
        <v>42142.208333333328</v>
      </c>
      <c r="N506" s="9">
        <f t="shared" si="29"/>
        <v>42143.208333333328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  <c r="T506" s="4">
        <f t="shared" si="30"/>
        <v>92.320000000000007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12">
        <f t="shared" si="31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s="9">
        <f t="shared" si="28"/>
        <v>41341.25</v>
      </c>
      <c r="N507" s="9">
        <f t="shared" si="29"/>
        <v>41383.208333333336</v>
      </c>
      <c r="O507" t="b">
        <v>0</v>
      </c>
      <c r="P507" t="b">
        <v>1</v>
      </c>
      <c r="Q507" t="s">
        <v>133</v>
      </c>
      <c r="R507" t="s">
        <v>2045</v>
      </c>
      <c r="S507" t="s">
        <v>2062</v>
      </c>
      <c r="T507" s="4">
        <f t="shared" si="30"/>
        <v>13.901001112347053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12">
        <f t="shared" si="31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s="9">
        <f t="shared" si="28"/>
        <v>43062.25</v>
      </c>
      <c r="N508" s="9">
        <f t="shared" si="29"/>
        <v>43079.25</v>
      </c>
      <c r="O508" t="b">
        <v>0</v>
      </c>
      <c r="P508" t="b">
        <v>1</v>
      </c>
      <c r="Q508" t="s">
        <v>33</v>
      </c>
      <c r="R508" t="s">
        <v>2040</v>
      </c>
      <c r="S508" t="s">
        <v>2041</v>
      </c>
      <c r="T508" s="4">
        <f t="shared" si="30"/>
        <v>927.07777777777767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12">
        <f t="shared" si="31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s="9">
        <f t="shared" si="28"/>
        <v>41373.208333333336</v>
      </c>
      <c r="N509" s="9">
        <f t="shared" si="29"/>
        <v>41422.208333333336</v>
      </c>
      <c r="O509" t="b">
        <v>0</v>
      </c>
      <c r="P509" t="b">
        <v>1</v>
      </c>
      <c r="Q509" t="s">
        <v>28</v>
      </c>
      <c r="R509" t="s">
        <v>2038</v>
      </c>
      <c r="S509" t="s">
        <v>2039</v>
      </c>
      <c r="T509" s="4">
        <f t="shared" si="30"/>
        <v>39.857142857142861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12">
        <f t="shared" si="31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s="9">
        <f t="shared" si="28"/>
        <v>43310.208333333328</v>
      </c>
      <c r="N510" s="9">
        <f t="shared" si="29"/>
        <v>43331.208333333328</v>
      </c>
      <c r="O510" t="b">
        <v>0</v>
      </c>
      <c r="P510" t="b">
        <v>0</v>
      </c>
      <c r="Q510" t="s">
        <v>33</v>
      </c>
      <c r="R510" t="s">
        <v>2040</v>
      </c>
      <c r="S510" t="s">
        <v>2041</v>
      </c>
      <c r="T510" s="4">
        <f t="shared" si="30"/>
        <v>112.22929936305732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12">
        <f t="shared" si="31"/>
        <v>95</v>
      </c>
      <c r="I511" t="s">
        <v>21</v>
      </c>
      <c r="J511" t="s">
        <v>22</v>
      </c>
      <c r="K511">
        <v>1336194000</v>
      </c>
      <c r="L511">
        <v>1337058000</v>
      </c>
      <c r="M511" s="9">
        <f t="shared" si="28"/>
        <v>41034.208333333336</v>
      </c>
      <c r="N511" s="9">
        <f t="shared" si="29"/>
        <v>41044.208333333336</v>
      </c>
      <c r="O511" t="b">
        <v>0</v>
      </c>
      <c r="P511" t="b">
        <v>0</v>
      </c>
      <c r="Q511" t="s">
        <v>33</v>
      </c>
      <c r="R511" t="s">
        <v>2040</v>
      </c>
      <c r="S511" t="s">
        <v>2041</v>
      </c>
      <c r="T511" s="4">
        <f t="shared" si="30"/>
        <v>70.925816023738875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12">
        <f t="shared" si="31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s="9">
        <f t="shared" si="28"/>
        <v>43251.208333333328</v>
      </c>
      <c r="N512" s="9">
        <f t="shared" si="29"/>
        <v>43275.208333333328</v>
      </c>
      <c r="O512" t="b">
        <v>0</v>
      </c>
      <c r="P512" t="b">
        <v>0</v>
      </c>
      <c r="Q512" t="s">
        <v>53</v>
      </c>
      <c r="R512" t="s">
        <v>2057</v>
      </c>
      <c r="S512" t="s">
        <v>2043</v>
      </c>
      <c r="T512" s="4">
        <f t="shared" si="30"/>
        <v>119.08974358974358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12">
        <f t="shared" si="31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s="9">
        <f t="shared" si="28"/>
        <v>43671.208333333328</v>
      </c>
      <c r="N513" s="9">
        <f t="shared" si="29"/>
        <v>43681.208333333328</v>
      </c>
      <c r="O513" t="b">
        <v>0</v>
      </c>
      <c r="P513" t="b">
        <v>0</v>
      </c>
      <c r="Q513" t="s">
        <v>33</v>
      </c>
      <c r="R513" t="s">
        <v>2040</v>
      </c>
      <c r="S513" t="s">
        <v>2041</v>
      </c>
      <c r="T513" s="4">
        <f t="shared" si="30"/>
        <v>24.017591339648174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12">
        <f t="shared" si="31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s="9">
        <f t="shared" ref="M514:M577" si="32">(((K514/60)/60)/24)+DATE(1970,1,1)</f>
        <v>41825.208333333336</v>
      </c>
      <c r="N514" s="9">
        <f t="shared" ref="N514:N577" si="33">(((L514/60)/60)/24)+DATE(1970,1,1)</f>
        <v>41826.208333333336</v>
      </c>
      <c r="O514" t="b">
        <v>0</v>
      </c>
      <c r="P514" t="b">
        <v>1</v>
      </c>
      <c r="Q514" t="s">
        <v>89</v>
      </c>
      <c r="R514" t="s">
        <v>2036</v>
      </c>
      <c r="S514" t="s">
        <v>2060</v>
      </c>
      <c r="T514" s="4">
        <f t="shared" ref="T514:T577" si="34">E514/D514*100</f>
        <v>139.31868131868131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12">
        <f t="shared" ref="H515:H578" si="35">IF(G515=0,0,(E515/G515))</f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s="9">
        <f t="shared" si="32"/>
        <v>40430.208333333336</v>
      </c>
      <c r="N515" s="9">
        <f t="shared" si="33"/>
        <v>40432.208333333336</v>
      </c>
      <c r="O515" t="b">
        <v>0</v>
      </c>
      <c r="P515" t="b">
        <v>0</v>
      </c>
      <c r="Q515" t="s">
        <v>269</v>
      </c>
      <c r="R515" t="s">
        <v>2057</v>
      </c>
      <c r="S515" t="s">
        <v>2053</v>
      </c>
      <c r="T515" s="4">
        <f t="shared" si="34"/>
        <v>39.277108433734945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12">
        <f t="shared" si="35"/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s="9">
        <f t="shared" si="32"/>
        <v>41614.25</v>
      </c>
      <c r="N516" s="9">
        <f t="shared" si="33"/>
        <v>41619.25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  <c r="T516" s="4">
        <f t="shared" si="34"/>
        <v>22.439077144917089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12">
        <f t="shared" si="35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s="9">
        <f t="shared" si="32"/>
        <v>40900.25</v>
      </c>
      <c r="N517" s="9">
        <f t="shared" si="33"/>
        <v>40902.25</v>
      </c>
      <c r="O517" t="b">
        <v>0</v>
      </c>
      <c r="P517" t="b">
        <v>1</v>
      </c>
      <c r="Q517" t="s">
        <v>33</v>
      </c>
      <c r="R517" t="s">
        <v>2040</v>
      </c>
      <c r="S517" t="s">
        <v>2041</v>
      </c>
      <c r="T517" s="4">
        <f t="shared" si="34"/>
        <v>55.779069767441861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12">
        <f t="shared" si="35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s="9">
        <f t="shared" si="32"/>
        <v>40396.208333333336</v>
      </c>
      <c r="N518" s="9">
        <f t="shared" si="33"/>
        <v>40434.208333333336</v>
      </c>
      <c r="O518" t="b">
        <v>0</v>
      </c>
      <c r="P518" t="b">
        <v>0</v>
      </c>
      <c r="Q518" t="s">
        <v>68</v>
      </c>
      <c r="R518" t="s">
        <v>2045</v>
      </c>
      <c r="S518" t="s">
        <v>2046</v>
      </c>
      <c r="T518" s="4">
        <f t="shared" si="34"/>
        <v>42.523125996810208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12">
        <f t="shared" si="35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s="9">
        <f t="shared" si="32"/>
        <v>42860.208333333328</v>
      </c>
      <c r="N519" s="9">
        <f t="shared" si="33"/>
        <v>42865.208333333328</v>
      </c>
      <c r="O519" t="b">
        <v>0</v>
      </c>
      <c r="P519" t="b">
        <v>0</v>
      </c>
      <c r="Q519" t="s">
        <v>17</v>
      </c>
      <c r="R519" t="s">
        <v>2033</v>
      </c>
      <c r="S519" t="s">
        <v>2056</v>
      </c>
      <c r="T519" s="4">
        <f t="shared" si="34"/>
        <v>112.00000000000001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12">
        <f t="shared" si="35"/>
        <v>62.2</v>
      </c>
      <c r="I520" t="s">
        <v>21</v>
      </c>
      <c r="J520" t="s">
        <v>22</v>
      </c>
      <c r="K520">
        <v>1519365600</v>
      </c>
      <c r="L520">
        <v>1519538400</v>
      </c>
      <c r="M520" s="9">
        <f t="shared" si="32"/>
        <v>43154.25</v>
      </c>
      <c r="N520" s="9">
        <f t="shared" si="33"/>
        <v>43156.25</v>
      </c>
      <c r="O520" t="b">
        <v>0</v>
      </c>
      <c r="P520" t="b">
        <v>1</v>
      </c>
      <c r="Q520" t="s">
        <v>71</v>
      </c>
      <c r="R520" t="s">
        <v>2057</v>
      </c>
      <c r="S520" t="s">
        <v>2047</v>
      </c>
      <c r="T520" s="4">
        <f t="shared" si="34"/>
        <v>7.0681818181818183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12">
        <f t="shared" si="35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s="9">
        <f t="shared" si="32"/>
        <v>42012.25</v>
      </c>
      <c r="N521" s="9">
        <f t="shared" si="33"/>
        <v>42026.25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  <c r="T521" s="4">
        <f t="shared" si="34"/>
        <v>101.74563871693867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12">
        <f t="shared" si="35"/>
        <v>106.4375</v>
      </c>
      <c r="I522" t="s">
        <v>21</v>
      </c>
      <c r="J522" t="s">
        <v>22</v>
      </c>
      <c r="K522">
        <v>1555650000</v>
      </c>
      <c r="L522">
        <v>1555909200</v>
      </c>
      <c r="M522" s="9">
        <f t="shared" si="32"/>
        <v>43574.208333333328</v>
      </c>
      <c r="N522" s="9">
        <f t="shared" si="33"/>
        <v>43577.208333333328</v>
      </c>
      <c r="O522" t="b">
        <v>0</v>
      </c>
      <c r="P522" t="b">
        <v>0</v>
      </c>
      <c r="Q522" t="s">
        <v>33</v>
      </c>
      <c r="R522" t="s">
        <v>2040</v>
      </c>
      <c r="S522" t="s">
        <v>2041</v>
      </c>
      <c r="T522" s="4">
        <f t="shared" si="34"/>
        <v>425.75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12">
        <f t="shared" si="35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s="9">
        <f t="shared" si="32"/>
        <v>42605.208333333328</v>
      </c>
      <c r="N523" s="9">
        <f t="shared" si="33"/>
        <v>42611.208333333328</v>
      </c>
      <c r="O523" t="b">
        <v>0</v>
      </c>
      <c r="P523" t="b">
        <v>1</v>
      </c>
      <c r="Q523" t="s">
        <v>53</v>
      </c>
      <c r="R523" t="s">
        <v>2057</v>
      </c>
      <c r="S523" t="s">
        <v>2043</v>
      </c>
      <c r="T523" s="4">
        <f t="shared" si="34"/>
        <v>145.53947368421052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12">
        <f t="shared" si="35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s="9">
        <f t="shared" si="32"/>
        <v>41093.208333333336</v>
      </c>
      <c r="N524" s="9">
        <f t="shared" si="33"/>
        <v>41105.208333333336</v>
      </c>
      <c r="O524" t="b">
        <v>0</v>
      </c>
      <c r="P524" t="b">
        <v>0</v>
      </c>
      <c r="Q524" t="s">
        <v>100</v>
      </c>
      <c r="R524" t="s">
        <v>2057</v>
      </c>
      <c r="S524" t="s">
        <v>2048</v>
      </c>
      <c r="T524" s="4">
        <f t="shared" si="34"/>
        <v>32.453465346534657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12">
        <f t="shared" si="35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s="9">
        <f t="shared" si="32"/>
        <v>40241.25</v>
      </c>
      <c r="N525" s="9">
        <f t="shared" si="33"/>
        <v>40246.25</v>
      </c>
      <c r="O525" t="b">
        <v>0</v>
      </c>
      <c r="P525" t="b">
        <v>0</v>
      </c>
      <c r="Q525" t="s">
        <v>100</v>
      </c>
      <c r="R525" t="s">
        <v>2057</v>
      </c>
      <c r="S525" t="s">
        <v>2048</v>
      </c>
      <c r="T525" s="4">
        <f t="shared" si="34"/>
        <v>700.33333333333326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12">
        <f t="shared" si="35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s="9">
        <f t="shared" si="32"/>
        <v>40294.208333333336</v>
      </c>
      <c r="N526" s="9">
        <f t="shared" si="33"/>
        <v>40307.208333333336</v>
      </c>
      <c r="O526" t="b">
        <v>0</v>
      </c>
      <c r="P526" t="b">
        <v>0</v>
      </c>
      <c r="Q526" t="s">
        <v>33</v>
      </c>
      <c r="R526" t="s">
        <v>2040</v>
      </c>
      <c r="S526" t="s">
        <v>2041</v>
      </c>
      <c r="T526" s="4">
        <f t="shared" si="34"/>
        <v>83.904860392967933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12">
        <f t="shared" si="35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s="9">
        <f t="shared" si="32"/>
        <v>40505.25</v>
      </c>
      <c r="N527" s="9">
        <f t="shared" si="33"/>
        <v>40509.25</v>
      </c>
      <c r="O527" t="b">
        <v>0</v>
      </c>
      <c r="P527" t="b">
        <v>0</v>
      </c>
      <c r="Q527" t="s">
        <v>65</v>
      </c>
      <c r="R527" t="s">
        <v>2038</v>
      </c>
      <c r="S527" t="s">
        <v>2044</v>
      </c>
      <c r="T527" s="4">
        <f t="shared" si="34"/>
        <v>84.19047619047619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12">
        <f t="shared" si="35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s="9">
        <f t="shared" si="32"/>
        <v>42364.25</v>
      </c>
      <c r="N528" s="9">
        <f t="shared" si="33"/>
        <v>42401.25</v>
      </c>
      <c r="O528" t="b">
        <v>0</v>
      </c>
      <c r="P528" t="b">
        <v>1</v>
      </c>
      <c r="Q528" t="s">
        <v>33</v>
      </c>
      <c r="R528" t="s">
        <v>2040</v>
      </c>
      <c r="S528" t="s">
        <v>2041</v>
      </c>
      <c r="T528" s="4">
        <f t="shared" si="34"/>
        <v>155.95180722891567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12">
        <f t="shared" si="35"/>
        <v>31</v>
      </c>
      <c r="I529" t="s">
        <v>15</v>
      </c>
      <c r="J529" t="s">
        <v>16</v>
      </c>
      <c r="K529">
        <v>1454652000</v>
      </c>
      <c r="L529">
        <v>1457762400</v>
      </c>
      <c r="M529" s="9">
        <f t="shared" si="32"/>
        <v>42405.25</v>
      </c>
      <c r="N529" s="9">
        <f t="shared" si="33"/>
        <v>42441.25</v>
      </c>
      <c r="O529" t="b">
        <v>0</v>
      </c>
      <c r="P529" t="b">
        <v>0</v>
      </c>
      <c r="Q529" t="s">
        <v>71</v>
      </c>
      <c r="R529" t="s">
        <v>2057</v>
      </c>
      <c r="S529" t="s">
        <v>2047</v>
      </c>
      <c r="T529" s="4">
        <f t="shared" si="34"/>
        <v>99.619450317124731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12">
        <f t="shared" si="35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s="9">
        <f t="shared" si="32"/>
        <v>41601.25</v>
      </c>
      <c r="N530" s="9">
        <f t="shared" si="33"/>
        <v>41646.25</v>
      </c>
      <c r="O530" t="b">
        <v>0</v>
      </c>
      <c r="P530" t="b">
        <v>0</v>
      </c>
      <c r="Q530" t="s">
        <v>60</v>
      </c>
      <c r="R530" t="s">
        <v>2034</v>
      </c>
      <c r="S530" t="s">
        <v>2059</v>
      </c>
      <c r="T530" s="4">
        <f t="shared" si="34"/>
        <v>80.300000000000011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12">
        <f t="shared" si="35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s="9">
        <f t="shared" si="32"/>
        <v>41769.208333333336</v>
      </c>
      <c r="N531" s="9">
        <f t="shared" si="33"/>
        <v>41797.208333333336</v>
      </c>
      <c r="O531" t="b">
        <v>0</v>
      </c>
      <c r="P531" t="b">
        <v>0</v>
      </c>
      <c r="Q531" t="s">
        <v>89</v>
      </c>
      <c r="R531" t="s">
        <v>2036</v>
      </c>
      <c r="S531" t="s">
        <v>2060</v>
      </c>
      <c r="T531" s="4">
        <f t="shared" si="34"/>
        <v>11.254901960784313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12">
        <f t="shared" si="35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s="9">
        <f t="shared" si="32"/>
        <v>40421.208333333336</v>
      </c>
      <c r="N532" s="9">
        <f t="shared" si="33"/>
        <v>40435.208333333336</v>
      </c>
      <c r="O532" t="b">
        <v>0</v>
      </c>
      <c r="P532" t="b">
        <v>1</v>
      </c>
      <c r="Q532" t="s">
        <v>119</v>
      </c>
      <c r="R532" t="s">
        <v>2045</v>
      </c>
      <c r="S532" t="s">
        <v>2037</v>
      </c>
      <c r="T532" s="4">
        <f t="shared" si="34"/>
        <v>91.740952380952379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12">
        <f t="shared" si="35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s="9">
        <f t="shared" si="32"/>
        <v>41589.25</v>
      </c>
      <c r="N533" s="9">
        <f t="shared" si="33"/>
        <v>41645.25</v>
      </c>
      <c r="O533" t="b">
        <v>0</v>
      </c>
      <c r="P533" t="b">
        <v>0</v>
      </c>
      <c r="Q533" t="s">
        <v>89</v>
      </c>
      <c r="R533" t="s">
        <v>2036</v>
      </c>
      <c r="S533" t="s">
        <v>2060</v>
      </c>
      <c r="T533" s="4">
        <f t="shared" si="34"/>
        <v>95.521156936261391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12">
        <f t="shared" si="35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s="9">
        <f t="shared" si="32"/>
        <v>43125.25</v>
      </c>
      <c r="N534" s="9">
        <f t="shared" si="33"/>
        <v>43126.25</v>
      </c>
      <c r="O534" t="b">
        <v>0</v>
      </c>
      <c r="P534" t="b">
        <v>0</v>
      </c>
      <c r="Q534" t="s">
        <v>33</v>
      </c>
      <c r="R534" t="s">
        <v>2040</v>
      </c>
      <c r="S534" t="s">
        <v>2041</v>
      </c>
      <c r="T534" s="4">
        <f t="shared" si="34"/>
        <v>502.87499999999994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12">
        <f t="shared" si="35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s="9">
        <f t="shared" si="32"/>
        <v>41479.208333333336</v>
      </c>
      <c r="N535" s="9">
        <f t="shared" si="33"/>
        <v>41515.208333333336</v>
      </c>
      <c r="O535" t="b">
        <v>0</v>
      </c>
      <c r="P535" t="b">
        <v>0</v>
      </c>
      <c r="Q535" t="s">
        <v>60</v>
      </c>
      <c r="R535" t="s">
        <v>2034</v>
      </c>
      <c r="S535" t="s">
        <v>2059</v>
      </c>
      <c r="T535" s="4">
        <f t="shared" si="34"/>
        <v>159.24394463667818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12">
        <f t="shared" si="35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s="9">
        <f t="shared" si="32"/>
        <v>43329.208333333328</v>
      </c>
      <c r="N536" s="9">
        <f t="shared" si="33"/>
        <v>43330.208333333328</v>
      </c>
      <c r="O536" t="b">
        <v>0</v>
      </c>
      <c r="P536" t="b">
        <v>1</v>
      </c>
      <c r="Q536" t="s">
        <v>53</v>
      </c>
      <c r="R536" t="s">
        <v>2057</v>
      </c>
      <c r="S536" t="s">
        <v>2043</v>
      </c>
      <c r="T536" s="4">
        <f t="shared" si="34"/>
        <v>15.022446689113355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12">
        <f t="shared" si="35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s="9">
        <f t="shared" si="32"/>
        <v>43259.208333333328</v>
      </c>
      <c r="N537" s="9">
        <f t="shared" si="33"/>
        <v>43261.208333333328</v>
      </c>
      <c r="O537" t="b">
        <v>0</v>
      </c>
      <c r="P537" t="b">
        <v>1</v>
      </c>
      <c r="Q537" t="s">
        <v>33</v>
      </c>
      <c r="R537" t="s">
        <v>2040</v>
      </c>
      <c r="S537" t="s">
        <v>2041</v>
      </c>
      <c r="T537" s="4">
        <f t="shared" si="34"/>
        <v>482.03846153846149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12">
        <f t="shared" si="35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s="9">
        <f t="shared" si="32"/>
        <v>40414.208333333336</v>
      </c>
      <c r="N538" s="9">
        <f t="shared" si="33"/>
        <v>40440.208333333336</v>
      </c>
      <c r="O538" t="b">
        <v>0</v>
      </c>
      <c r="P538" t="b">
        <v>0</v>
      </c>
      <c r="Q538" t="s">
        <v>119</v>
      </c>
      <c r="R538" t="s">
        <v>2045</v>
      </c>
      <c r="S538" t="s">
        <v>2037</v>
      </c>
      <c r="T538" s="4">
        <f t="shared" si="34"/>
        <v>149.96938775510205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12">
        <f t="shared" si="35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s="9">
        <f t="shared" si="32"/>
        <v>43342.208333333328</v>
      </c>
      <c r="N539" s="9">
        <f t="shared" si="33"/>
        <v>43365.208333333328</v>
      </c>
      <c r="O539" t="b">
        <v>1</v>
      </c>
      <c r="P539" t="b">
        <v>1</v>
      </c>
      <c r="Q539" t="s">
        <v>42</v>
      </c>
      <c r="R539" t="s">
        <v>2057</v>
      </c>
      <c r="S539" t="s">
        <v>2042</v>
      </c>
      <c r="T539" s="4">
        <f t="shared" si="34"/>
        <v>117.22156398104266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12">
        <f t="shared" si="35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s="9">
        <f t="shared" si="32"/>
        <v>41539.208333333336</v>
      </c>
      <c r="N540" s="9">
        <f t="shared" si="33"/>
        <v>41555.208333333336</v>
      </c>
      <c r="O540" t="b">
        <v>0</v>
      </c>
      <c r="P540" t="b">
        <v>0</v>
      </c>
      <c r="Q540" t="s">
        <v>292</v>
      </c>
      <c r="R540" t="s">
        <v>2036</v>
      </c>
      <c r="S540" t="s">
        <v>2063</v>
      </c>
      <c r="T540" s="4">
        <f t="shared" si="34"/>
        <v>37.695968274950431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12">
        <f t="shared" si="35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s="9">
        <f t="shared" si="32"/>
        <v>43647.208333333328</v>
      </c>
      <c r="N541" s="9">
        <f t="shared" si="33"/>
        <v>43653.208333333328</v>
      </c>
      <c r="O541" t="b">
        <v>0</v>
      </c>
      <c r="P541" t="b">
        <v>1</v>
      </c>
      <c r="Q541" t="s">
        <v>17</v>
      </c>
      <c r="R541" t="s">
        <v>2033</v>
      </c>
      <c r="S541" t="s">
        <v>2056</v>
      </c>
      <c r="T541" s="4">
        <f t="shared" si="34"/>
        <v>72.653061224489804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12">
        <f t="shared" si="35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s="9">
        <f t="shared" si="32"/>
        <v>43225.208333333328</v>
      </c>
      <c r="N542" s="9">
        <f t="shared" si="33"/>
        <v>43247.208333333328</v>
      </c>
      <c r="O542" t="b">
        <v>0</v>
      </c>
      <c r="P542" t="b">
        <v>0</v>
      </c>
      <c r="Q542" t="s">
        <v>122</v>
      </c>
      <c r="R542" t="s">
        <v>2049</v>
      </c>
      <c r="S542" t="s">
        <v>2061</v>
      </c>
      <c r="T542" s="4">
        <f t="shared" si="34"/>
        <v>265.98113207547169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12">
        <f t="shared" si="35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s="9">
        <f t="shared" si="32"/>
        <v>42165.208333333328</v>
      </c>
      <c r="N543" s="9">
        <f t="shared" si="33"/>
        <v>42191.208333333328</v>
      </c>
      <c r="O543" t="b">
        <v>0</v>
      </c>
      <c r="P543" t="b">
        <v>0</v>
      </c>
      <c r="Q543" t="s">
        <v>292</v>
      </c>
      <c r="R543" t="s">
        <v>2036</v>
      </c>
      <c r="S543" t="s">
        <v>2063</v>
      </c>
      <c r="T543" s="4">
        <f t="shared" si="34"/>
        <v>24.205617977528089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12">
        <f t="shared" si="35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s="9">
        <f t="shared" si="32"/>
        <v>42391.25</v>
      </c>
      <c r="N544" s="9">
        <f t="shared" si="33"/>
        <v>42421.25</v>
      </c>
      <c r="O544" t="b">
        <v>0</v>
      </c>
      <c r="P544" t="b">
        <v>0</v>
      </c>
      <c r="Q544" t="s">
        <v>60</v>
      </c>
      <c r="R544" t="s">
        <v>2034</v>
      </c>
      <c r="S544" t="s">
        <v>2059</v>
      </c>
      <c r="T544" s="4">
        <f t="shared" si="34"/>
        <v>2.5064935064935066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12">
        <f t="shared" si="35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s="9">
        <f t="shared" si="32"/>
        <v>41528.208333333336</v>
      </c>
      <c r="N545" s="9">
        <f t="shared" si="33"/>
        <v>41543.208333333336</v>
      </c>
      <c r="O545" t="b">
        <v>0</v>
      </c>
      <c r="P545" t="b">
        <v>0</v>
      </c>
      <c r="Q545" t="s">
        <v>89</v>
      </c>
      <c r="R545" t="s">
        <v>2036</v>
      </c>
      <c r="S545" t="s">
        <v>2060</v>
      </c>
      <c r="T545" s="4">
        <f t="shared" si="34"/>
        <v>16.329799764428738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12">
        <f t="shared" si="35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s="9">
        <f t="shared" si="32"/>
        <v>42377.25</v>
      </c>
      <c r="N546" s="9">
        <f t="shared" si="33"/>
        <v>42390.25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  <c r="T546" s="4">
        <f t="shared" si="34"/>
        <v>276.5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12">
        <f t="shared" si="35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s="9">
        <f t="shared" si="32"/>
        <v>43824.25</v>
      </c>
      <c r="N547" s="9">
        <f t="shared" si="33"/>
        <v>43844.25</v>
      </c>
      <c r="O547" t="b">
        <v>0</v>
      </c>
      <c r="P547" t="b">
        <v>0</v>
      </c>
      <c r="Q547" t="s">
        <v>33</v>
      </c>
      <c r="R547" t="s">
        <v>2040</v>
      </c>
      <c r="S547" t="s">
        <v>2041</v>
      </c>
      <c r="T547" s="4">
        <f t="shared" si="34"/>
        <v>88.803571428571431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12">
        <f t="shared" si="35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s="9">
        <f t="shared" si="32"/>
        <v>43360.208333333328</v>
      </c>
      <c r="N548" s="9">
        <f t="shared" si="33"/>
        <v>43363.208333333328</v>
      </c>
      <c r="O548" t="b">
        <v>0</v>
      </c>
      <c r="P548" t="b">
        <v>1</v>
      </c>
      <c r="Q548" t="s">
        <v>33</v>
      </c>
      <c r="R548" t="s">
        <v>2040</v>
      </c>
      <c r="S548" t="s">
        <v>2041</v>
      </c>
      <c r="T548" s="4">
        <f t="shared" si="34"/>
        <v>163.57142857142856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12">
        <f t="shared" si="35"/>
        <v>80.75</v>
      </c>
      <c r="I549" t="s">
        <v>21</v>
      </c>
      <c r="J549" t="s">
        <v>22</v>
      </c>
      <c r="K549">
        <v>1422165600</v>
      </c>
      <c r="L549">
        <v>1423202400</v>
      </c>
      <c r="M549" s="9">
        <f t="shared" si="32"/>
        <v>42029.25</v>
      </c>
      <c r="N549" s="9">
        <f t="shared" si="33"/>
        <v>42041.25</v>
      </c>
      <c r="O549" t="b">
        <v>0</v>
      </c>
      <c r="P549" t="b">
        <v>0</v>
      </c>
      <c r="Q549" t="s">
        <v>53</v>
      </c>
      <c r="R549" t="s">
        <v>2057</v>
      </c>
      <c r="S549" t="s">
        <v>2043</v>
      </c>
      <c r="T549" s="4">
        <f t="shared" si="34"/>
        <v>969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12">
        <f t="shared" si="35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s="9">
        <f t="shared" si="32"/>
        <v>42461.208333333328</v>
      </c>
      <c r="N550" s="9">
        <f t="shared" si="33"/>
        <v>42474.208333333328</v>
      </c>
      <c r="O550" t="b">
        <v>0</v>
      </c>
      <c r="P550" t="b">
        <v>0</v>
      </c>
      <c r="Q550" t="s">
        <v>33</v>
      </c>
      <c r="R550" t="s">
        <v>2040</v>
      </c>
      <c r="S550" t="s">
        <v>2041</v>
      </c>
      <c r="T550" s="4">
        <f t="shared" si="34"/>
        <v>270.91376701966715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12">
        <f t="shared" si="35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s="9">
        <f t="shared" si="32"/>
        <v>41422.208333333336</v>
      </c>
      <c r="N551" s="9">
        <f t="shared" si="33"/>
        <v>41431.208333333336</v>
      </c>
      <c r="O551" t="b">
        <v>0</v>
      </c>
      <c r="P551" t="b">
        <v>0</v>
      </c>
      <c r="Q551" t="s">
        <v>65</v>
      </c>
      <c r="R551" t="s">
        <v>2038</v>
      </c>
      <c r="S551" t="s">
        <v>2044</v>
      </c>
      <c r="T551" s="4">
        <f t="shared" si="34"/>
        <v>284.21355932203392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12">
        <f t="shared" si="35"/>
        <v>4</v>
      </c>
      <c r="I552" t="s">
        <v>98</v>
      </c>
      <c r="J552" t="s">
        <v>99</v>
      </c>
      <c r="K552">
        <v>1330495200</v>
      </c>
      <c r="L552">
        <v>1332306000</v>
      </c>
      <c r="M552" s="9">
        <f t="shared" si="32"/>
        <v>40968.25</v>
      </c>
      <c r="N552" s="9">
        <f t="shared" si="33"/>
        <v>40989.208333333336</v>
      </c>
      <c r="O552" t="b">
        <v>0</v>
      </c>
      <c r="P552" t="b">
        <v>0</v>
      </c>
      <c r="Q552" t="s">
        <v>60</v>
      </c>
      <c r="R552" t="s">
        <v>2034</v>
      </c>
      <c r="S552" t="s">
        <v>2059</v>
      </c>
      <c r="T552" s="4">
        <f t="shared" si="34"/>
        <v>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12">
        <f t="shared" si="35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s="9">
        <f t="shared" si="32"/>
        <v>41993.25</v>
      </c>
      <c r="N553" s="9">
        <f t="shared" si="33"/>
        <v>42033.25</v>
      </c>
      <c r="O553" t="b">
        <v>0</v>
      </c>
      <c r="P553" t="b">
        <v>1</v>
      </c>
      <c r="Q553" t="s">
        <v>28</v>
      </c>
      <c r="R553" t="s">
        <v>2038</v>
      </c>
      <c r="S553" t="s">
        <v>2039</v>
      </c>
      <c r="T553" s="4">
        <f t="shared" si="34"/>
        <v>58.6329816768462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12">
        <f t="shared" si="35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s="9">
        <f t="shared" si="32"/>
        <v>42700.25</v>
      </c>
      <c r="N554" s="9">
        <f t="shared" si="33"/>
        <v>42702.25</v>
      </c>
      <c r="O554" t="b">
        <v>0</v>
      </c>
      <c r="P554" t="b">
        <v>0</v>
      </c>
      <c r="Q554" t="s">
        <v>33</v>
      </c>
      <c r="R554" t="s">
        <v>2040</v>
      </c>
      <c r="S554" t="s">
        <v>2041</v>
      </c>
      <c r="T554" s="4">
        <f t="shared" si="34"/>
        <v>98.51111111111112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12">
        <f t="shared" si="35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s="9">
        <f t="shared" si="32"/>
        <v>40545.25</v>
      </c>
      <c r="N555" s="9">
        <f t="shared" si="33"/>
        <v>40546.25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  <c r="T555" s="4">
        <f t="shared" si="34"/>
        <v>43.975381008206334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12">
        <f t="shared" si="35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s="9">
        <f t="shared" si="32"/>
        <v>42723.25</v>
      </c>
      <c r="N556" s="9">
        <f t="shared" si="33"/>
        <v>42729.25</v>
      </c>
      <c r="O556" t="b">
        <v>0</v>
      </c>
      <c r="P556" t="b">
        <v>0</v>
      </c>
      <c r="Q556" t="s">
        <v>60</v>
      </c>
      <c r="R556" t="s">
        <v>2034</v>
      </c>
      <c r="S556" t="s">
        <v>2059</v>
      </c>
      <c r="T556" s="4">
        <f t="shared" si="34"/>
        <v>151.66315789473683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12">
        <f t="shared" si="35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s="9">
        <f t="shared" si="32"/>
        <v>41731.208333333336</v>
      </c>
      <c r="N557" s="9">
        <f t="shared" si="33"/>
        <v>41762.208333333336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  <c r="T557" s="4">
        <f t="shared" si="34"/>
        <v>223.63492063492063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12">
        <f t="shared" si="35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s="9">
        <f t="shared" si="32"/>
        <v>40792.208333333336</v>
      </c>
      <c r="N558" s="9">
        <f t="shared" si="33"/>
        <v>40799.208333333336</v>
      </c>
      <c r="O558" t="b">
        <v>0</v>
      </c>
      <c r="P558" t="b">
        <v>1</v>
      </c>
      <c r="Q558" t="s">
        <v>206</v>
      </c>
      <c r="R558" t="s">
        <v>2045</v>
      </c>
      <c r="S558" t="s">
        <v>2052</v>
      </c>
      <c r="T558" s="4">
        <f t="shared" si="34"/>
        <v>239.75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12">
        <f t="shared" si="35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s="9">
        <f t="shared" si="32"/>
        <v>42279.208333333328</v>
      </c>
      <c r="N559" s="9">
        <f t="shared" si="33"/>
        <v>42282.208333333328</v>
      </c>
      <c r="O559" t="b">
        <v>0</v>
      </c>
      <c r="P559" t="b">
        <v>1</v>
      </c>
      <c r="Q559" t="s">
        <v>474</v>
      </c>
      <c r="R559" t="s">
        <v>2057</v>
      </c>
      <c r="S559" t="s">
        <v>2065</v>
      </c>
      <c r="T559" s="4">
        <f t="shared" si="34"/>
        <v>199.33333333333334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12">
        <f t="shared" si="35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s="9">
        <f t="shared" si="32"/>
        <v>42424.25</v>
      </c>
      <c r="N560" s="9">
        <f t="shared" si="33"/>
        <v>42467.208333333328</v>
      </c>
      <c r="O560" t="b">
        <v>0</v>
      </c>
      <c r="P560" t="b">
        <v>0</v>
      </c>
      <c r="Q560" t="s">
        <v>33</v>
      </c>
      <c r="R560" t="s">
        <v>2040</v>
      </c>
      <c r="S560" t="s">
        <v>2041</v>
      </c>
      <c r="T560" s="4">
        <f t="shared" si="34"/>
        <v>137.34482758620689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12">
        <f t="shared" si="35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s="9">
        <f t="shared" si="32"/>
        <v>42584.208333333328</v>
      </c>
      <c r="N561" s="9">
        <f t="shared" si="33"/>
        <v>42591.208333333328</v>
      </c>
      <c r="O561" t="b">
        <v>0</v>
      </c>
      <c r="P561" t="b">
        <v>0</v>
      </c>
      <c r="Q561" t="s">
        <v>33</v>
      </c>
      <c r="R561" t="s">
        <v>2040</v>
      </c>
      <c r="S561" t="s">
        <v>2041</v>
      </c>
      <c r="T561" s="4">
        <f t="shared" si="34"/>
        <v>100.9696106362773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12">
        <f t="shared" si="35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s="9">
        <f t="shared" si="32"/>
        <v>40865.25</v>
      </c>
      <c r="N562" s="9">
        <f t="shared" si="33"/>
        <v>40905.25</v>
      </c>
      <c r="O562" t="b">
        <v>0</v>
      </c>
      <c r="P562" t="b">
        <v>0</v>
      </c>
      <c r="Q562" t="s">
        <v>71</v>
      </c>
      <c r="R562" t="s">
        <v>2057</v>
      </c>
      <c r="S562" t="s">
        <v>2047</v>
      </c>
      <c r="T562" s="4">
        <f t="shared" si="34"/>
        <v>794.16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12">
        <f t="shared" si="35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s="9">
        <f t="shared" si="32"/>
        <v>40833.208333333336</v>
      </c>
      <c r="N563" s="9">
        <f t="shared" si="33"/>
        <v>40835.208333333336</v>
      </c>
      <c r="O563" t="b">
        <v>0</v>
      </c>
      <c r="P563" t="b">
        <v>0</v>
      </c>
      <c r="Q563" t="s">
        <v>33</v>
      </c>
      <c r="R563" t="s">
        <v>2040</v>
      </c>
      <c r="S563" t="s">
        <v>2041</v>
      </c>
      <c r="T563" s="4">
        <f t="shared" si="34"/>
        <v>369.7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12">
        <f t="shared" si="35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s="9">
        <f t="shared" si="32"/>
        <v>43536.208333333328</v>
      </c>
      <c r="N564" s="9">
        <f t="shared" si="33"/>
        <v>43538.208333333328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  <c r="T564" s="4">
        <f t="shared" si="34"/>
        <v>12.818181818181817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12">
        <f t="shared" si="35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s="9">
        <f t="shared" si="32"/>
        <v>43417.25</v>
      </c>
      <c r="N565" s="9">
        <f t="shared" si="33"/>
        <v>43437.25</v>
      </c>
      <c r="O565" t="b">
        <v>0</v>
      </c>
      <c r="P565" t="b">
        <v>0</v>
      </c>
      <c r="Q565" t="s">
        <v>42</v>
      </c>
      <c r="R565" t="s">
        <v>2057</v>
      </c>
      <c r="S565" t="s">
        <v>2042</v>
      </c>
      <c r="T565" s="4">
        <f t="shared" si="34"/>
        <v>138.02702702702703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12">
        <f t="shared" si="35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s="9">
        <f t="shared" si="32"/>
        <v>42078.208333333328</v>
      </c>
      <c r="N566" s="9">
        <f t="shared" si="33"/>
        <v>42086.208333333328</v>
      </c>
      <c r="O566" t="b">
        <v>0</v>
      </c>
      <c r="P566" t="b">
        <v>0</v>
      </c>
      <c r="Q566" t="s">
        <v>33</v>
      </c>
      <c r="R566" t="s">
        <v>2040</v>
      </c>
      <c r="S566" t="s">
        <v>2041</v>
      </c>
      <c r="T566" s="4">
        <f t="shared" si="34"/>
        <v>83.813278008298752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12">
        <f t="shared" si="35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s="9">
        <f t="shared" si="32"/>
        <v>40862.25</v>
      </c>
      <c r="N567" s="9">
        <f t="shared" si="33"/>
        <v>40882.25</v>
      </c>
      <c r="O567" t="b">
        <v>0</v>
      </c>
      <c r="P567" t="b">
        <v>0</v>
      </c>
      <c r="Q567" t="s">
        <v>33</v>
      </c>
      <c r="R567" t="s">
        <v>2040</v>
      </c>
      <c r="S567" t="s">
        <v>2041</v>
      </c>
      <c r="T567" s="4">
        <f t="shared" si="34"/>
        <v>204.60063224446787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12">
        <f t="shared" si="35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s="9">
        <f t="shared" si="32"/>
        <v>42424.25</v>
      </c>
      <c r="N568" s="9">
        <f t="shared" si="33"/>
        <v>42447.208333333328</v>
      </c>
      <c r="O568" t="b">
        <v>0</v>
      </c>
      <c r="P568" t="b">
        <v>1</v>
      </c>
      <c r="Q568" t="s">
        <v>50</v>
      </c>
      <c r="R568" t="s">
        <v>2034</v>
      </c>
      <c r="S568" t="s">
        <v>2058</v>
      </c>
      <c r="T568" s="4">
        <f t="shared" si="34"/>
        <v>44.344086021505376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12">
        <f t="shared" si="35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s="9">
        <f t="shared" si="32"/>
        <v>41830.208333333336</v>
      </c>
      <c r="N569" s="9">
        <f t="shared" si="33"/>
        <v>41832.208333333336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  <c r="T569" s="4">
        <f t="shared" si="34"/>
        <v>218.60294117647058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12">
        <f t="shared" si="35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s="9">
        <f t="shared" si="32"/>
        <v>40374.208333333336</v>
      </c>
      <c r="N570" s="9">
        <f t="shared" si="33"/>
        <v>40419.208333333336</v>
      </c>
      <c r="O570" t="b">
        <v>0</v>
      </c>
      <c r="P570" t="b">
        <v>0</v>
      </c>
      <c r="Q570" t="s">
        <v>33</v>
      </c>
      <c r="R570" t="s">
        <v>2040</v>
      </c>
      <c r="S570" t="s">
        <v>2041</v>
      </c>
      <c r="T570" s="4">
        <f t="shared" si="34"/>
        <v>186.03314917127071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12">
        <f t="shared" si="35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s="9">
        <f t="shared" si="32"/>
        <v>40554.25</v>
      </c>
      <c r="N571" s="9">
        <f t="shared" si="33"/>
        <v>40566.25</v>
      </c>
      <c r="O571" t="b">
        <v>0</v>
      </c>
      <c r="P571" t="b">
        <v>0</v>
      </c>
      <c r="Q571" t="s">
        <v>71</v>
      </c>
      <c r="R571" t="s">
        <v>2057</v>
      </c>
      <c r="S571" t="s">
        <v>2047</v>
      </c>
      <c r="T571" s="4">
        <f t="shared" si="34"/>
        <v>237.33830845771143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12">
        <f t="shared" si="35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s="9">
        <f t="shared" si="32"/>
        <v>41993.25</v>
      </c>
      <c r="N572" s="9">
        <f t="shared" si="33"/>
        <v>41999.25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  <c r="T572" s="4">
        <f t="shared" si="34"/>
        <v>305.65384615384613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12">
        <f t="shared" si="35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s="9">
        <f t="shared" si="32"/>
        <v>42174.208333333328</v>
      </c>
      <c r="N573" s="9">
        <f t="shared" si="33"/>
        <v>42221.208333333328</v>
      </c>
      <c r="O573" t="b">
        <v>0</v>
      </c>
      <c r="P573" t="b">
        <v>0</v>
      </c>
      <c r="Q573" t="s">
        <v>100</v>
      </c>
      <c r="R573" t="s">
        <v>2057</v>
      </c>
      <c r="S573" t="s">
        <v>2048</v>
      </c>
      <c r="T573" s="4">
        <f t="shared" si="34"/>
        <v>94.142857142857139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12">
        <f t="shared" si="35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s="9">
        <f t="shared" si="32"/>
        <v>42275.208333333328</v>
      </c>
      <c r="N574" s="9">
        <f t="shared" si="33"/>
        <v>42291.208333333328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  <c r="T574" s="4">
        <f t="shared" si="34"/>
        <v>54.400000000000006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12">
        <f t="shared" si="35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s="9">
        <f t="shared" si="32"/>
        <v>41761.208333333336</v>
      </c>
      <c r="N575" s="9">
        <f t="shared" si="33"/>
        <v>41763.208333333336</v>
      </c>
      <c r="O575" t="b">
        <v>0</v>
      </c>
      <c r="P575" t="b">
        <v>0</v>
      </c>
      <c r="Q575" t="s">
        <v>1029</v>
      </c>
      <c r="R575" t="s">
        <v>2054</v>
      </c>
      <c r="S575" t="s">
        <v>2055</v>
      </c>
      <c r="T575" s="4">
        <f t="shared" si="34"/>
        <v>111.88059701492537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12">
        <f t="shared" si="35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s="9">
        <f t="shared" si="32"/>
        <v>43806.25</v>
      </c>
      <c r="N576" s="9">
        <f t="shared" si="33"/>
        <v>43816.25</v>
      </c>
      <c r="O576" t="b">
        <v>0</v>
      </c>
      <c r="P576" t="b">
        <v>1</v>
      </c>
      <c r="Q576" t="s">
        <v>17</v>
      </c>
      <c r="R576" t="s">
        <v>2033</v>
      </c>
      <c r="S576" t="s">
        <v>2056</v>
      </c>
      <c r="T576" s="4">
        <f t="shared" si="34"/>
        <v>369.14814814814815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12">
        <f t="shared" si="35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s="9">
        <f t="shared" si="32"/>
        <v>41779.208333333336</v>
      </c>
      <c r="N577" s="9">
        <f t="shared" si="33"/>
        <v>41782.208333333336</v>
      </c>
      <c r="O577" t="b">
        <v>0</v>
      </c>
      <c r="P577" t="b">
        <v>1</v>
      </c>
      <c r="Q577" t="s">
        <v>33</v>
      </c>
      <c r="R577" t="s">
        <v>2040</v>
      </c>
      <c r="S577" t="s">
        <v>2041</v>
      </c>
      <c r="T577" s="4">
        <f t="shared" si="34"/>
        <v>62.930372148859547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12">
        <f t="shared" si="35"/>
        <v>98.40625</v>
      </c>
      <c r="I578" t="s">
        <v>21</v>
      </c>
      <c r="J578" t="s">
        <v>22</v>
      </c>
      <c r="K578">
        <v>1509512400</v>
      </c>
      <c r="L578">
        <v>1510984800</v>
      </c>
      <c r="M578" s="9">
        <f t="shared" ref="M578:M641" si="36">(((K578/60)/60)/24)+DATE(1970,1,1)</f>
        <v>43040.208333333328</v>
      </c>
      <c r="N578" s="9">
        <f t="shared" ref="N578:N641" si="37">(((L578/60)/60)/24)+DATE(1970,1,1)</f>
        <v>43057.25</v>
      </c>
      <c r="O578" t="b">
        <v>0</v>
      </c>
      <c r="P578" t="b">
        <v>0</v>
      </c>
      <c r="Q578" t="s">
        <v>33</v>
      </c>
      <c r="R578" t="s">
        <v>2040</v>
      </c>
      <c r="S578" t="s">
        <v>2041</v>
      </c>
      <c r="T578" s="4">
        <f t="shared" ref="T578:T641" si="38">E578/D578*100</f>
        <v>64.927835051546396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12">
        <f t="shared" ref="H579:H642" si="39">IF(G579=0,0,(E579/G579))</f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s="9">
        <f t="shared" si="36"/>
        <v>40613.25</v>
      </c>
      <c r="N579" s="9">
        <f t="shared" si="37"/>
        <v>40639.208333333336</v>
      </c>
      <c r="O579" t="b">
        <v>0</v>
      </c>
      <c r="P579" t="b">
        <v>0</v>
      </c>
      <c r="Q579" t="s">
        <v>159</v>
      </c>
      <c r="R579" t="s">
        <v>2034</v>
      </c>
      <c r="S579" t="s">
        <v>2051</v>
      </c>
      <c r="T579" s="4">
        <f t="shared" si="38"/>
        <v>18.853658536585368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12">
        <f t="shared" si="39"/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s="9">
        <f t="shared" si="36"/>
        <v>40878.25</v>
      </c>
      <c r="N580" s="9">
        <f t="shared" si="37"/>
        <v>40881.25</v>
      </c>
      <c r="O580" t="b">
        <v>0</v>
      </c>
      <c r="P580" t="b">
        <v>0</v>
      </c>
      <c r="Q580" t="s">
        <v>474</v>
      </c>
      <c r="R580" t="s">
        <v>2057</v>
      </c>
      <c r="S580" t="s">
        <v>2065</v>
      </c>
      <c r="T580" s="4">
        <f t="shared" si="38"/>
        <v>16.754404145077721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12">
        <f t="shared" si="3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s="9">
        <f t="shared" si="36"/>
        <v>40762.208333333336</v>
      </c>
      <c r="N581" s="9">
        <f t="shared" si="37"/>
        <v>40774.208333333336</v>
      </c>
      <c r="O581" t="b">
        <v>0</v>
      </c>
      <c r="P581" t="b">
        <v>0</v>
      </c>
      <c r="Q581" t="s">
        <v>159</v>
      </c>
      <c r="R581" t="s">
        <v>2034</v>
      </c>
      <c r="S581" t="s">
        <v>2051</v>
      </c>
      <c r="T581" s="4">
        <f t="shared" si="38"/>
        <v>101.11290322580646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12">
        <f t="shared" si="3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s="9">
        <f t="shared" si="36"/>
        <v>41696.25</v>
      </c>
      <c r="N582" s="9">
        <f t="shared" si="37"/>
        <v>41704.25</v>
      </c>
      <c r="O582" t="b">
        <v>0</v>
      </c>
      <c r="P582" t="b">
        <v>0</v>
      </c>
      <c r="Q582" t="s">
        <v>33</v>
      </c>
      <c r="R582" t="s">
        <v>2040</v>
      </c>
      <c r="S582" t="s">
        <v>2041</v>
      </c>
      <c r="T582" s="4">
        <f t="shared" si="38"/>
        <v>341.5022831050228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12">
        <f t="shared" si="3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s="9">
        <f t="shared" si="36"/>
        <v>40662.208333333336</v>
      </c>
      <c r="N583" s="9">
        <f t="shared" si="37"/>
        <v>40677.208333333336</v>
      </c>
      <c r="O583" t="b">
        <v>0</v>
      </c>
      <c r="P583" t="b">
        <v>0</v>
      </c>
      <c r="Q583" t="s">
        <v>28</v>
      </c>
      <c r="R583" t="s">
        <v>2038</v>
      </c>
      <c r="S583" t="s">
        <v>2039</v>
      </c>
      <c r="T583" s="4">
        <f t="shared" si="38"/>
        <v>64.016666666666666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12">
        <f t="shared" si="3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s="9">
        <f t="shared" si="36"/>
        <v>42165.208333333328</v>
      </c>
      <c r="N584" s="9">
        <f t="shared" si="37"/>
        <v>42170.208333333328</v>
      </c>
      <c r="O584" t="b">
        <v>0</v>
      </c>
      <c r="P584" t="b">
        <v>1</v>
      </c>
      <c r="Q584" t="s">
        <v>89</v>
      </c>
      <c r="R584" t="s">
        <v>2036</v>
      </c>
      <c r="S584" t="s">
        <v>2060</v>
      </c>
      <c r="T584" s="4">
        <f t="shared" si="38"/>
        <v>52.080459770114942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12">
        <f t="shared" si="3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s="9">
        <f t="shared" si="36"/>
        <v>40959.25</v>
      </c>
      <c r="N585" s="9">
        <f t="shared" si="37"/>
        <v>40976.25</v>
      </c>
      <c r="O585" t="b">
        <v>0</v>
      </c>
      <c r="P585" t="b">
        <v>0</v>
      </c>
      <c r="Q585" t="s">
        <v>42</v>
      </c>
      <c r="R585" t="s">
        <v>2057</v>
      </c>
      <c r="S585" t="s">
        <v>2042</v>
      </c>
      <c r="T585" s="4">
        <f t="shared" si="38"/>
        <v>322.40211640211641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12">
        <f t="shared" si="3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s="9">
        <f t="shared" si="36"/>
        <v>41024.208333333336</v>
      </c>
      <c r="N586" s="9">
        <f t="shared" si="37"/>
        <v>41038.208333333336</v>
      </c>
      <c r="O586" t="b">
        <v>0</v>
      </c>
      <c r="P586" t="b">
        <v>0</v>
      </c>
      <c r="Q586" t="s">
        <v>28</v>
      </c>
      <c r="R586" t="s">
        <v>2038</v>
      </c>
      <c r="S586" t="s">
        <v>2039</v>
      </c>
      <c r="T586" s="4">
        <f t="shared" si="38"/>
        <v>119.50810185185186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12">
        <f t="shared" si="3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s="9">
        <f t="shared" si="36"/>
        <v>40255.208333333336</v>
      </c>
      <c r="N587" s="9">
        <f t="shared" si="37"/>
        <v>40265.208333333336</v>
      </c>
      <c r="O587" t="b">
        <v>0</v>
      </c>
      <c r="P587" t="b">
        <v>0</v>
      </c>
      <c r="Q587" t="s">
        <v>206</v>
      </c>
      <c r="R587" t="s">
        <v>2045</v>
      </c>
      <c r="S587" t="s">
        <v>2052</v>
      </c>
      <c r="T587" s="4">
        <f t="shared" si="38"/>
        <v>146.79775280898878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12">
        <f t="shared" si="3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s="9">
        <f t="shared" si="36"/>
        <v>40499.25</v>
      </c>
      <c r="N588" s="9">
        <f t="shared" si="37"/>
        <v>40518.25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  <c r="T588" s="4">
        <f t="shared" si="38"/>
        <v>950.57142857142856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12">
        <f t="shared" si="3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s="9">
        <f t="shared" si="36"/>
        <v>43484.25</v>
      </c>
      <c r="N589" s="9">
        <f t="shared" si="37"/>
        <v>43536.208333333328</v>
      </c>
      <c r="O589" t="b">
        <v>0</v>
      </c>
      <c r="P589" t="b">
        <v>1</v>
      </c>
      <c r="Q589" t="s">
        <v>17</v>
      </c>
      <c r="R589" t="s">
        <v>2033</v>
      </c>
      <c r="S589" t="s">
        <v>2056</v>
      </c>
      <c r="T589" s="4">
        <f t="shared" si="38"/>
        <v>72.893617021276597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12">
        <f t="shared" si="3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s="9">
        <f t="shared" si="36"/>
        <v>40262.208333333336</v>
      </c>
      <c r="N590" s="9">
        <f t="shared" si="37"/>
        <v>40293.208333333336</v>
      </c>
      <c r="O590" t="b">
        <v>0</v>
      </c>
      <c r="P590" t="b">
        <v>0</v>
      </c>
      <c r="Q590" t="s">
        <v>33</v>
      </c>
      <c r="R590" t="s">
        <v>2040</v>
      </c>
      <c r="S590" t="s">
        <v>2041</v>
      </c>
      <c r="T590" s="4">
        <f t="shared" si="38"/>
        <v>79.008248730964468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12">
        <f t="shared" si="3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s="9">
        <f t="shared" si="36"/>
        <v>42190.208333333328</v>
      </c>
      <c r="N591" s="9">
        <f t="shared" si="37"/>
        <v>42197.208333333328</v>
      </c>
      <c r="O591" t="b">
        <v>0</v>
      </c>
      <c r="P591" t="b">
        <v>0</v>
      </c>
      <c r="Q591" t="s">
        <v>42</v>
      </c>
      <c r="R591" t="s">
        <v>2057</v>
      </c>
      <c r="S591" t="s">
        <v>2042</v>
      </c>
      <c r="T591" s="4">
        <f t="shared" si="38"/>
        <v>64.721518987341781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12">
        <f t="shared" si="3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s="9">
        <f t="shared" si="36"/>
        <v>41994.25</v>
      </c>
      <c r="N592" s="9">
        <f t="shared" si="37"/>
        <v>42005.25</v>
      </c>
      <c r="O592" t="b">
        <v>0</v>
      </c>
      <c r="P592" t="b">
        <v>0</v>
      </c>
      <c r="Q592" t="s">
        <v>133</v>
      </c>
      <c r="R592" t="s">
        <v>2045</v>
      </c>
      <c r="S592" t="s">
        <v>2062</v>
      </c>
      <c r="T592" s="4">
        <f t="shared" si="38"/>
        <v>82.028169014084511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12">
        <f t="shared" si="3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s="9">
        <f t="shared" si="36"/>
        <v>40373.208333333336</v>
      </c>
      <c r="N593" s="9">
        <f t="shared" si="37"/>
        <v>40383.208333333336</v>
      </c>
      <c r="O593" t="b">
        <v>0</v>
      </c>
      <c r="P593" t="b">
        <v>0</v>
      </c>
      <c r="Q593" t="s">
        <v>89</v>
      </c>
      <c r="R593" t="s">
        <v>2036</v>
      </c>
      <c r="S593" t="s">
        <v>2060</v>
      </c>
      <c r="T593" s="4">
        <f t="shared" si="38"/>
        <v>1037.6666666666667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12">
        <f t="shared" si="3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s="9">
        <f t="shared" si="36"/>
        <v>41789.208333333336</v>
      </c>
      <c r="N594" s="9">
        <f t="shared" si="37"/>
        <v>41798.208333333336</v>
      </c>
      <c r="O594" t="b">
        <v>0</v>
      </c>
      <c r="P594" t="b">
        <v>0</v>
      </c>
      <c r="Q594" t="s">
        <v>33</v>
      </c>
      <c r="R594" t="s">
        <v>2040</v>
      </c>
      <c r="S594" t="s">
        <v>2041</v>
      </c>
      <c r="T594" s="4">
        <f t="shared" si="38"/>
        <v>12.910076530612244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12">
        <f t="shared" si="3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s="9">
        <f t="shared" si="36"/>
        <v>41724.208333333336</v>
      </c>
      <c r="N595" s="9">
        <f t="shared" si="37"/>
        <v>41737.208333333336</v>
      </c>
      <c r="O595" t="b">
        <v>0</v>
      </c>
      <c r="P595" t="b">
        <v>0</v>
      </c>
      <c r="Q595" t="s">
        <v>71</v>
      </c>
      <c r="R595" t="s">
        <v>2057</v>
      </c>
      <c r="S595" t="s">
        <v>2047</v>
      </c>
      <c r="T595" s="4">
        <f t="shared" si="38"/>
        <v>154.84210526315789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12">
        <f t="shared" si="3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s="9">
        <f t="shared" si="36"/>
        <v>42548.208333333328</v>
      </c>
      <c r="N596" s="9">
        <f t="shared" si="37"/>
        <v>42551.208333333328</v>
      </c>
      <c r="O596" t="b">
        <v>0</v>
      </c>
      <c r="P596" t="b">
        <v>1</v>
      </c>
      <c r="Q596" t="s">
        <v>33</v>
      </c>
      <c r="R596" t="s">
        <v>2040</v>
      </c>
      <c r="S596" t="s">
        <v>2041</v>
      </c>
      <c r="T596" s="4">
        <f t="shared" si="38"/>
        <v>7.0991735537190088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12">
        <f t="shared" si="3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s="9">
        <f t="shared" si="36"/>
        <v>40253.208333333336</v>
      </c>
      <c r="N597" s="9">
        <f t="shared" si="37"/>
        <v>40274.208333333336</v>
      </c>
      <c r="O597" t="b">
        <v>0</v>
      </c>
      <c r="P597" t="b">
        <v>1</v>
      </c>
      <c r="Q597" t="s">
        <v>33</v>
      </c>
      <c r="R597" t="s">
        <v>2040</v>
      </c>
      <c r="S597" t="s">
        <v>2041</v>
      </c>
      <c r="T597" s="4">
        <f t="shared" si="38"/>
        <v>208.52773826458036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12">
        <f t="shared" si="3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s="9">
        <f t="shared" si="36"/>
        <v>42434.25</v>
      </c>
      <c r="N598" s="9">
        <f t="shared" si="37"/>
        <v>42441.25</v>
      </c>
      <c r="O598" t="b">
        <v>0</v>
      </c>
      <c r="P598" t="b">
        <v>1</v>
      </c>
      <c r="Q598" t="s">
        <v>53</v>
      </c>
      <c r="R598" t="s">
        <v>2057</v>
      </c>
      <c r="S598" t="s">
        <v>2043</v>
      </c>
      <c r="T598" s="4">
        <f t="shared" si="38"/>
        <v>99.683544303797461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12">
        <f t="shared" si="3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s="9">
        <f t="shared" si="36"/>
        <v>43786.25</v>
      </c>
      <c r="N599" s="9">
        <f t="shared" si="37"/>
        <v>43804.25</v>
      </c>
      <c r="O599" t="b">
        <v>0</v>
      </c>
      <c r="P599" t="b">
        <v>0</v>
      </c>
      <c r="Q599" t="s">
        <v>33</v>
      </c>
      <c r="R599" t="s">
        <v>2040</v>
      </c>
      <c r="S599" t="s">
        <v>2041</v>
      </c>
      <c r="T599" s="4">
        <f t="shared" si="38"/>
        <v>201.59756097560978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12">
        <f t="shared" si="3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s="9">
        <f t="shared" si="36"/>
        <v>40344.208333333336</v>
      </c>
      <c r="N600" s="9">
        <f t="shared" si="37"/>
        <v>40373.208333333336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  <c r="T600" s="4">
        <f t="shared" si="38"/>
        <v>162.09032258064516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12">
        <f t="shared" si="3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s="9">
        <f t="shared" si="36"/>
        <v>42047.25</v>
      </c>
      <c r="N601" s="9">
        <f t="shared" si="37"/>
        <v>42055.25</v>
      </c>
      <c r="O601" t="b">
        <v>0</v>
      </c>
      <c r="P601" t="b">
        <v>0</v>
      </c>
      <c r="Q601" t="s">
        <v>42</v>
      </c>
      <c r="R601" t="s">
        <v>2057</v>
      </c>
      <c r="S601" t="s">
        <v>2042</v>
      </c>
      <c r="T601" s="4">
        <f t="shared" si="38"/>
        <v>3.6436208125445471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12">
        <f t="shared" si="39"/>
        <v>5</v>
      </c>
      <c r="I602" t="s">
        <v>40</v>
      </c>
      <c r="J602" t="s">
        <v>41</v>
      </c>
      <c r="K602">
        <v>1375160400</v>
      </c>
      <c r="L602">
        <v>1376197200</v>
      </c>
      <c r="M602" s="9">
        <f t="shared" si="36"/>
        <v>41485.208333333336</v>
      </c>
      <c r="N602" s="9">
        <f t="shared" si="37"/>
        <v>41497.208333333336</v>
      </c>
      <c r="O602" t="b">
        <v>0</v>
      </c>
      <c r="P602" t="b">
        <v>0</v>
      </c>
      <c r="Q602" t="s">
        <v>17</v>
      </c>
      <c r="R602" t="s">
        <v>2033</v>
      </c>
      <c r="S602" t="s">
        <v>2056</v>
      </c>
      <c r="T602" s="4">
        <f t="shared" si="38"/>
        <v>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12">
        <f t="shared" si="3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s="9">
        <f t="shared" si="36"/>
        <v>41789.208333333336</v>
      </c>
      <c r="N603" s="9">
        <f t="shared" si="37"/>
        <v>41806.208333333336</v>
      </c>
      <c r="O603" t="b">
        <v>1</v>
      </c>
      <c r="P603" t="b">
        <v>0</v>
      </c>
      <c r="Q603" t="s">
        <v>65</v>
      </c>
      <c r="R603" t="s">
        <v>2038</v>
      </c>
      <c r="S603" t="s">
        <v>2044</v>
      </c>
      <c r="T603" s="4">
        <f t="shared" si="38"/>
        <v>206.63492063492063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12">
        <f t="shared" si="3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s="9">
        <f t="shared" si="36"/>
        <v>42160.208333333328</v>
      </c>
      <c r="N604" s="9">
        <f t="shared" si="37"/>
        <v>42171.208333333328</v>
      </c>
      <c r="O604" t="b">
        <v>0</v>
      </c>
      <c r="P604" t="b">
        <v>0</v>
      </c>
      <c r="Q604" t="s">
        <v>33</v>
      </c>
      <c r="R604" t="s">
        <v>2040</v>
      </c>
      <c r="S604" t="s">
        <v>2041</v>
      </c>
      <c r="T604" s="4">
        <f t="shared" si="38"/>
        <v>128.23628691983123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12">
        <f t="shared" si="3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s="9">
        <f t="shared" si="36"/>
        <v>43573.208333333328</v>
      </c>
      <c r="N605" s="9">
        <f t="shared" si="37"/>
        <v>43600.208333333328</v>
      </c>
      <c r="O605" t="b">
        <v>0</v>
      </c>
      <c r="P605" t="b">
        <v>0</v>
      </c>
      <c r="Q605" t="s">
        <v>33</v>
      </c>
      <c r="R605" t="s">
        <v>2040</v>
      </c>
      <c r="S605" t="s">
        <v>2041</v>
      </c>
      <c r="T605" s="4">
        <f t="shared" si="38"/>
        <v>119.66037735849055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12">
        <f t="shared" si="3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s="9">
        <f t="shared" si="36"/>
        <v>40565.25</v>
      </c>
      <c r="N606" s="9">
        <f t="shared" si="37"/>
        <v>40586.25</v>
      </c>
      <c r="O606" t="b">
        <v>0</v>
      </c>
      <c r="P606" t="b">
        <v>0</v>
      </c>
      <c r="Q606" t="s">
        <v>33</v>
      </c>
      <c r="R606" t="s">
        <v>2040</v>
      </c>
      <c r="S606" t="s">
        <v>2041</v>
      </c>
      <c r="T606" s="4">
        <f t="shared" si="38"/>
        <v>170.73055242390078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12">
        <f t="shared" si="3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s="9">
        <f t="shared" si="36"/>
        <v>42280.208333333328</v>
      </c>
      <c r="N607" s="9">
        <f t="shared" si="37"/>
        <v>42321.25</v>
      </c>
      <c r="O607" t="b">
        <v>0</v>
      </c>
      <c r="P607" t="b">
        <v>0</v>
      </c>
      <c r="Q607" t="s">
        <v>68</v>
      </c>
      <c r="R607" t="s">
        <v>2045</v>
      </c>
      <c r="S607" t="s">
        <v>2046</v>
      </c>
      <c r="T607" s="4">
        <f t="shared" si="38"/>
        <v>187.21212121212122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12">
        <f t="shared" si="39"/>
        <v>40.03125</v>
      </c>
      <c r="I608" t="s">
        <v>40</v>
      </c>
      <c r="J608" t="s">
        <v>41</v>
      </c>
      <c r="K608">
        <v>1457330400</v>
      </c>
      <c r="L608">
        <v>1458277200</v>
      </c>
      <c r="M608" s="9">
        <f t="shared" si="36"/>
        <v>42436.25</v>
      </c>
      <c r="N608" s="9">
        <f t="shared" si="37"/>
        <v>42447.208333333328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  <c r="T608" s="4">
        <f t="shared" si="38"/>
        <v>188.38235294117646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12">
        <f t="shared" si="3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s="9">
        <f t="shared" si="36"/>
        <v>41721.208333333336</v>
      </c>
      <c r="N609" s="9">
        <f t="shared" si="37"/>
        <v>41723.208333333336</v>
      </c>
      <c r="O609" t="b">
        <v>0</v>
      </c>
      <c r="P609" t="b">
        <v>0</v>
      </c>
      <c r="Q609" t="s">
        <v>17</v>
      </c>
      <c r="R609" t="s">
        <v>2033</v>
      </c>
      <c r="S609" t="s">
        <v>2056</v>
      </c>
      <c r="T609" s="4">
        <f t="shared" si="38"/>
        <v>131.29869186046511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12">
        <f t="shared" si="3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s="9">
        <f t="shared" si="36"/>
        <v>43530.25</v>
      </c>
      <c r="N610" s="9">
        <f t="shared" si="37"/>
        <v>43534.25</v>
      </c>
      <c r="O610" t="b">
        <v>0</v>
      </c>
      <c r="P610" t="b">
        <v>1</v>
      </c>
      <c r="Q610" t="s">
        <v>159</v>
      </c>
      <c r="R610" t="s">
        <v>2034</v>
      </c>
      <c r="S610" t="s">
        <v>2051</v>
      </c>
      <c r="T610" s="4">
        <f t="shared" si="38"/>
        <v>283.97435897435901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12">
        <f t="shared" si="3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s="9">
        <f t="shared" si="36"/>
        <v>43481.25</v>
      </c>
      <c r="N611" s="9">
        <f t="shared" si="37"/>
        <v>43498.25</v>
      </c>
      <c r="O611" t="b">
        <v>0</v>
      </c>
      <c r="P611" t="b">
        <v>0</v>
      </c>
      <c r="Q611" t="s">
        <v>474</v>
      </c>
      <c r="R611" t="s">
        <v>2057</v>
      </c>
      <c r="S611" t="s">
        <v>2065</v>
      </c>
      <c r="T611" s="4">
        <f t="shared" si="38"/>
        <v>120.41999999999999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12">
        <f t="shared" si="3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s="9">
        <f t="shared" si="36"/>
        <v>41259.25</v>
      </c>
      <c r="N612" s="9">
        <f t="shared" si="37"/>
        <v>41273.25</v>
      </c>
      <c r="O612" t="b">
        <v>0</v>
      </c>
      <c r="P612" t="b">
        <v>0</v>
      </c>
      <c r="Q612" t="s">
        <v>33</v>
      </c>
      <c r="R612" t="s">
        <v>2040</v>
      </c>
      <c r="S612" t="s">
        <v>2041</v>
      </c>
      <c r="T612" s="4">
        <f t="shared" si="38"/>
        <v>419.0560747663551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12">
        <f t="shared" si="3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s="9">
        <f t="shared" si="36"/>
        <v>41480.208333333336</v>
      </c>
      <c r="N613" s="9">
        <f t="shared" si="37"/>
        <v>41492.208333333336</v>
      </c>
      <c r="O613" t="b">
        <v>0</v>
      </c>
      <c r="P613" t="b">
        <v>0</v>
      </c>
      <c r="Q613" t="s">
        <v>33</v>
      </c>
      <c r="R613" t="s">
        <v>2040</v>
      </c>
      <c r="S613" t="s">
        <v>2041</v>
      </c>
      <c r="T613" s="4">
        <f t="shared" si="38"/>
        <v>13.853658536585368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12">
        <f t="shared" si="3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s="9">
        <f t="shared" si="36"/>
        <v>40474.208333333336</v>
      </c>
      <c r="N614" s="9">
        <f t="shared" si="37"/>
        <v>40497.25</v>
      </c>
      <c r="O614" t="b">
        <v>0</v>
      </c>
      <c r="P614" t="b">
        <v>0</v>
      </c>
      <c r="Q614" t="s">
        <v>50</v>
      </c>
      <c r="R614" t="s">
        <v>2034</v>
      </c>
      <c r="S614" t="s">
        <v>2058</v>
      </c>
      <c r="T614" s="4">
        <f t="shared" si="38"/>
        <v>139.43548387096774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12">
        <f t="shared" si="3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s="9">
        <f t="shared" si="36"/>
        <v>42973.208333333328</v>
      </c>
      <c r="N615" s="9">
        <f t="shared" si="37"/>
        <v>42982.208333333328</v>
      </c>
      <c r="O615" t="b">
        <v>0</v>
      </c>
      <c r="P615" t="b">
        <v>0</v>
      </c>
      <c r="Q615" t="s">
        <v>33</v>
      </c>
      <c r="R615" t="s">
        <v>2040</v>
      </c>
      <c r="S615" t="s">
        <v>2041</v>
      </c>
      <c r="T615" s="4">
        <f t="shared" si="38"/>
        <v>174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12">
        <f t="shared" si="3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s="9">
        <f t="shared" si="36"/>
        <v>42746.25</v>
      </c>
      <c r="N616" s="9">
        <f t="shared" si="37"/>
        <v>42764.25</v>
      </c>
      <c r="O616" t="b">
        <v>0</v>
      </c>
      <c r="P616" t="b">
        <v>0</v>
      </c>
      <c r="Q616" t="s">
        <v>33</v>
      </c>
      <c r="R616" t="s">
        <v>2040</v>
      </c>
      <c r="S616" t="s">
        <v>2041</v>
      </c>
      <c r="T616" s="4">
        <f t="shared" si="38"/>
        <v>155.49056603773585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12">
        <f t="shared" si="3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s="9">
        <f t="shared" si="36"/>
        <v>42489.208333333328</v>
      </c>
      <c r="N617" s="9">
        <f t="shared" si="37"/>
        <v>42499.208333333328</v>
      </c>
      <c r="O617" t="b">
        <v>0</v>
      </c>
      <c r="P617" t="b">
        <v>0</v>
      </c>
      <c r="Q617" t="s">
        <v>33</v>
      </c>
      <c r="R617" t="s">
        <v>2040</v>
      </c>
      <c r="S617" t="s">
        <v>2041</v>
      </c>
      <c r="T617" s="4">
        <f t="shared" si="38"/>
        <v>170.44705882352943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12">
        <f t="shared" si="3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s="9">
        <f t="shared" si="36"/>
        <v>41537.208333333336</v>
      </c>
      <c r="N618" s="9">
        <f t="shared" si="37"/>
        <v>41538.208333333336</v>
      </c>
      <c r="O618" t="b">
        <v>0</v>
      </c>
      <c r="P618" t="b">
        <v>1</v>
      </c>
      <c r="Q618" t="s">
        <v>60</v>
      </c>
      <c r="R618" t="s">
        <v>2034</v>
      </c>
      <c r="S618" t="s">
        <v>2059</v>
      </c>
      <c r="T618" s="4">
        <f t="shared" si="38"/>
        <v>189.515625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12">
        <f t="shared" si="3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s="9">
        <f t="shared" si="36"/>
        <v>41794.208333333336</v>
      </c>
      <c r="N619" s="9">
        <f t="shared" si="37"/>
        <v>41804.208333333336</v>
      </c>
      <c r="O619" t="b">
        <v>0</v>
      </c>
      <c r="P619" t="b">
        <v>0</v>
      </c>
      <c r="Q619" t="s">
        <v>33</v>
      </c>
      <c r="R619" t="s">
        <v>2040</v>
      </c>
      <c r="S619" t="s">
        <v>2041</v>
      </c>
      <c r="T619" s="4">
        <f t="shared" si="38"/>
        <v>249.71428571428572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12">
        <f t="shared" si="3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s="9">
        <f t="shared" si="36"/>
        <v>41396.208333333336</v>
      </c>
      <c r="N620" s="9">
        <f t="shared" si="37"/>
        <v>41417.208333333336</v>
      </c>
      <c r="O620" t="b">
        <v>0</v>
      </c>
      <c r="P620" t="b">
        <v>0</v>
      </c>
      <c r="Q620" t="s">
        <v>68</v>
      </c>
      <c r="R620" t="s">
        <v>2045</v>
      </c>
      <c r="S620" t="s">
        <v>2046</v>
      </c>
      <c r="T620" s="4">
        <f t="shared" si="38"/>
        <v>48.860523665659613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12">
        <f t="shared" si="3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s="9">
        <f t="shared" si="36"/>
        <v>40669.208333333336</v>
      </c>
      <c r="N621" s="9">
        <f t="shared" si="37"/>
        <v>40670.208333333336</v>
      </c>
      <c r="O621" t="b">
        <v>1</v>
      </c>
      <c r="P621" t="b">
        <v>1</v>
      </c>
      <c r="Q621" t="s">
        <v>33</v>
      </c>
      <c r="R621" t="s">
        <v>2040</v>
      </c>
      <c r="S621" t="s">
        <v>2041</v>
      </c>
      <c r="T621" s="4">
        <f t="shared" si="38"/>
        <v>28.461970393057683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12">
        <f t="shared" si="3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s="9">
        <f t="shared" si="36"/>
        <v>42559.208333333328</v>
      </c>
      <c r="N622" s="9">
        <f t="shared" si="37"/>
        <v>42563.208333333328</v>
      </c>
      <c r="O622" t="b">
        <v>0</v>
      </c>
      <c r="P622" t="b">
        <v>0</v>
      </c>
      <c r="Q622" t="s">
        <v>122</v>
      </c>
      <c r="R622" t="s">
        <v>2049</v>
      </c>
      <c r="S622" t="s">
        <v>2061</v>
      </c>
      <c r="T622" s="4">
        <f t="shared" si="38"/>
        <v>268.02325581395348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12">
        <f t="shared" si="3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s="9">
        <f t="shared" si="36"/>
        <v>42626.208333333328</v>
      </c>
      <c r="N623" s="9">
        <f t="shared" si="37"/>
        <v>42631.208333333328</v>
      </c>
      <c r="O623" t="b">
        <v>0</v>
      </c>
      <c r="P623" t="b">
        <v>0</v>
      </c>
      <c r="Q623" t="s">
        <v>33</v>
      </c>
      <c r="R623" t="s">
        <v>2040</v>
      </c>
      <c r="S623" t="s">
        <v>2041</v>
      </c>
      <c r="T623" s="4">
        <f t="shared" si="38"/>
        <v>619.80078125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12">
        <f t="shared" si="39"/>
        <v>92.4375</v>
      </c>
      <c r="I624" t="s">
        <v>21</v>
      </c>
      <c r="J624" t="s">
        <v>22</v>
      </c>
      <c r="K624">
        <v>1523768400</v>
      </c>
      <c r="L624">
        <v>1526014800</v>
      </c>
      <c r="M624" s="9">
        <f t="shared" si="36"/>
        <v>43205.208333333328</v>
      </c>
      <c r="N624" s="9">
        <f t="shared" si="37"/>
        <v>43231.208333333328</v>
      </c>
      <c r="O624" t="b">
        <v>0</v>
      </c>
      <c r="P624" t="b">
        <v>0</v>
      </c>
      <c r="Q624" t="s">
        <v>60</v>
      </c>
      <c r="R624" t="s">
        <v>2034</v>
      </c>
      <c r="S624" t="s">
        <v>2059</v>
      </c>
      <c r="T624" s="4">
        <f t="shared" si="38"/>
        <v>3.1301587301587301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12">
        <f t="shared" si="3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s="9">
        <f t="shared" si="36"/>
        <v>42201.208333333328</v>
      </c>
      <c r="N625" s="9">
        <f t="shared" si="37"/>
        <v>42206.208333333328</v>
      </c>
      <c r="O625" t="b">
        <v>0</v>
      </c>
      <c r="P625" t="b">
        <v>0</v>
      </c>
      <c r="Q625" t="s">
        <v>33</v>
      </c>
      <c r="R625" t="s">
        <v>2040</v>
      </c>
      <c r="S625" t="s">
        <v>2041</v>
      </c>
      <c r="T625" s="4">
        <f t="shared" si="38"/>
        <v>159.92152704135739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12">
        <f t="shared" si="3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s="9">
        <f t="shared" si="36"/>
        <v>42029.25</v>
      </c>
      <c r="N626" s="9">
        <f t="shared" si="37"/>
        <v>42035.25</v>
      </c>
      <c r="O626" t="b">
        <v>0</v>
      </c>
      <c r="P626" t="b">
        <v>0</v>
      </c>
      <c r="Q626" t="s">
        <v>122</v>
      </c>
      <c r="R626" t="s">
        <v>2049</v>
      </c>
      <c r="S626" t="s">
        <v>2061</v>
      </c>
      <c r="T626" s="4">
        <f t="shared" si="38"/>
        <v>279.39215686274508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12">
        <f t="shared" si="3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s="9">
        <f t="shared" si="36"/>
        <v>43857.25</v>
      </c>
      <c r="N627" s="9">
        <f t="shared" si="37"/>
        <v>43871.25</v>
      </c>
      <c r="O627" t="b">
        <v>0</v>
      </c>
      <c r="P627" t="b">
        <v>0</v>
      </c>
      <c r="Q627" t="s">
        <v>33</v>
      </c>
      <c r="R627" t="s">
        <v>2040</v>
      </c>
      <c r="S627" t="s">
        <v>2041</v>
      </c>
      <c r="T627" s="4">
        <f t="shared" si="38"/>
        <v>77.373333333333335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12">
        <f t="shared" si="3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s="9">
        <f t="shared" si="36"/>
        <v>40449.208333333336</v>
      </c>
      <c r="N628" s="9">
        <f t="shared" si="37"/>
        <v>40458.208333333336</v>
      </c>
      <c r="O628" t="b">
        <v>0</v>
      </c>
      <c r="P628" t="b">
        <v>1</v>
      </c>
      <c r="Q628" t="s">
        <v>33</v>
      </c>
      <c r="R628" t="s">
        <v>2040</v>
      </c>
      <c r="S628" t="s">
        <v>2041</v>
      </c>
      <c r="T628" s="4">
        <f t="shared" si="38"/>
        <v>206.32812500000003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12">
        <f t="shared" si="3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s="9">
        <f t="shared" si="36"/>
        <v>40345.208333333336</v>
      </c>
      <c r="N629" s="9">
        <f t="shared" si="37"/>
        <v>40369.208333333336</v>
      </c>
      <c r="O629" t="b">
        <v>1</v>
      </c>
      <c r="P629" t="b">
        <v>0</v>
      </c>
      <c r="Q629" t="s">
        <v>17</v>
      </c>
      <c r="R629" t="s">
        <v>2033</v>
      </c>
      <c r="S629" t="s">
        <v>2056</v>
      </c>
      <c r="T629" s="4">
        <f t="shared" si="38"/>
        <v>694.25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12">
        <f t="shared" si="3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s="9">
        <f t="shared" si="36"/>
        <v>40455.208333333336</v>
      </c>
      <c r="N630" s="9">
        <f t="shared" si="37"/>
        <v>40458.208333333336</v>
      </c>
      <c r="O630" t="b">
        <v>0</v>
      </c>
      <c r="P630" t="b">
        <v>0</v>
      </c>
      <c r="Q630" t="s">
        <v>60</v>
      </c>
      <c r="R630" t="s">
        <v>2034</v>
      </c>
      <c r="S630" t="s">
        <v>2059</v>
      </c>
      <c r="T630" s="4">
        <f t="shared" si="38"/>
        <v>151.78947368421052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12">
        <f t="shared" si="3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s="9">
        <f t="shared" si="36"/>
        <v>42557.208333333328</v>
      </c>
      <c r="N631" s="9">
        <f t="shared" si="37"/>
        <v>42559.208333333328</v>
      </c>
      <c r="O631" t="b">
        <v>0</v>
      </c>
      <c r="P631" t="b">
        <v>1</v>
      </c>
      <c r="Q631" t="s">
        <v>33</v>
      </c>
      <c r="R631" t="s">
        <v>2040</v>
      </c>
      <c r="S631" t="s">
        <v>2041</v>
      </c>
      <c r="T631" s="4">
        <f t="shared" si="38"/>
        <v>64.58207217694995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12">
        <f t="shared" si="3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s="9">
        <f t="shared" si="36"/>
        <v>43586.208333333328</v>
      </c>
      <c r="N632" s="9">
        <f t="shared" si="37"/>
        <v>43597.208333333328</v>
      </c>
      <c r="O632" t="b">
        <v>0</v>
      </c>
      <c r="P632" t="b">
        <v>1</v>
      </c>
      <c r="Q632" t="s">
        <v>33</v>
      </c>
      <c r="R632" t="s">
        <v>2040</v>
      </c>
      <c r="S632" t="s">
        <v>2041</v>
      </c>
      <c r="T632" s="4">
        <f t="shared" si="38"/>
        <v>62.873684210526314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12">
        <f t="shared" si="3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s="9">
        <f t="shared" si="36"/>
        <v>43550.208333333328</v>
      </c>
      <c r="N633" s="9">
        <f t="shared" si="37"/>
        <v>43554.208333333328</v>
      </c>
      <c r="O633" t="b">
        <v>0</v>
      </c>
      <c r="P633" t="b">
        <v>0</v>
      </c>
      <c r="Q633" t="s">
        <v>33</v>
      </c>
      <c r="R633" t="s">
        <v>2040</v>
      </c>
      <c r="S633" t="s">
        <v>2041</v>
      </c>
      <c r="T633" s="4">
        <f t="shared" si="38"/>
        <v>310.39864864864865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12">
        <f t="shared" si="3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s="9">
        <f t="shared" si="36"/>
        <v>41945.208333333336</v>
      </c>
      <c r="N634" s="9">
        <f t="shared" si="37"/>
        <v>41963.25</v>
      </c>
      <c r="O634" t="b">
        <v>0</v>
      </c>
      <c r="P634" t="b">
        <v>0</v>
      </c>
      <c r="Q634" t="s">
        <v>33</v>
      </c>
      <c r="R634" t="s">
        <v>2040</v>
      </c>
      <c r="S634" t="s">
        <v>2041</v>
      </c>
      <c r="T634" s="4">
        <f t="shared" si="38"/>
        <v>42.859916782246884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12">
        <f t="shared" si="3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s="9">
        <f t="shared" si="36"/>
        <v>42315.25</v>
      </c>
      <c r="N635" s="9">
        <f t="shared" si="37"/>
        <v>42319.25</v>
      </c>
      <c r="O635" t="b">
        <v>0</v>
      </c>
      <c r="P635" t="b">
        <v>0</v>
      </c>
      <c r="Q635" t="s">
        <v>71</v>
      </c>
      <c r="R635" t="s">
        <v>2057</v>
      </c>
      <c r="S635" t="s">
        <v>2047</v>
      </c>
      <c r="T635" s="4">
        <f t="shared" si="38"/>
        <v>83.119402985074629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12">
        <f t="shared" si="3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s="9">
        <f t="shared" si="36"/>
        <v>42819.208333333328</v>
      </c>
      <c r="N636" s="9">
        <f t="shared" si="37"/>
        <v>42833.208333333328</v>
      </c>
      <c r="O636" t="b">
        <v>0</v>
      </c>
      <c r="P636" t="b">
        <v>0</v>
      </c>
      <c r="Q636" t="s">
        <v>269</v>
      </c>
      <c r="R636" t="s">
        <v>2057</v>
      </c>
      <c r="S636" t="s">
        <v>2053</v>
      </c>
      <c r="T636" s="4">
        <f t="shared" si="38"/>
        <v>78.531302876480552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12">
        <f t="shared" si="3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s="9">
        <f t="shared" si="36"/>
        <v>41314.25</v>
      </c>
      <c r="N637" s="9">
        <f t="shared" si="37"/>
        <v>41346.208333333336</v>
      </c>
      <c r="O637" t="b">
        <v>0</v>
      </c>
      <c r="P637" t="b">
        <v>0</v>
      </c>
      <c r="Q637" t="s">
        <v>269</v>
      </c>
      <c r="R637" t="s">
        <v>2057</v>
      </c>
      <c r="S637" t="s">
        <v>2053</v>
      </c>
      <c r="T637" s="4">
        <f t="shared" si="38"/>
        <v>114.09352517985612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12">
        <f t="shared" si="3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s="9">
        <f t="shared" si="36"/>
        <v>40926.25</v>
      </c>
      <c r="N638" s="9">
        <f t="shared" si="37"/>
        <v>40971.25</v>
      </c>
      <c r="O638" t="b">
        <v>0</v>
      </c>
      <c r="P638" t="b">
        <v>1</v>
      </c>
      <c r="Q638" t="s">
        <v>71</v>
      </c>
      <c r="R638" t="s">
        <v>2057</v>
      </c>
      <c r="S638" t="s">
        <v>2047</v>
      </c>
      <c r="T638" s="4">
        <f t="shared" si="38"/>
        <v>64.537683358624179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12">
        <f t="shared" si="3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s="9">
        <f t="shared" si="36"/>
        <v>42688.25</v>
      </c>
      <c r="N639" s="9">
        <f t="shared" si="37"/>
        <v>42696.25</v>
      </c>
      <c r="O639" t="b">
        <v>0</v>
      </c>
      <c r="P639" t="b">
        <v>0</v>
      </c>
      <c r="Q639" t="s">
        <v>33</v>
      </c>
      <c r="R639" t="s">
        <v>2040</v>
      </c>
      <c r="S639" t="s">
        <v>2041</v>
      </c>
      <c r="T639" s="4">
        <f t="shared" si="38"/>
        <v>79.411764705882348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12">
        <f t="shared" si="3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s="9">
        <f t="shared" si="36"/>
        <v>40386.208333333336</v>
      </c>
      <c r="N640" s="9">
        <f t="shared" si="37"/>
        <v>40398.208333333336</v>
      </c>
      <c r="O640" t="b">
        <v>0</v>
      </c>
      <c r="P640" t="b">
        <v>1</v>
      </c>
      <c r="Q640" t="s">
        <v>33</v>
      </c>
      <c r="R640" t="s">
        <v>2040</v>
      </c>
      <c r="S640" t="s">
        <v>2041</v>
      </c>
      <c r="T640" s="4">
        <f t="shared" si="38"/>
        <v>11.419117647058824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12">
        <f t="shared" si="3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s="9">
        <f t="shared" si="36"/>
        <v>43309.208333333328</v>
      </c>
      <c r="N641" s="9">
        <f t="shared" si="37"/>
        <v>43309.208333333328</v>
      </c>
      <c r="O641" t="b">
        <v>0</v>
      </c>
      <c r="P641" t="b">
        <v>1</v>
      </c>
      <c r="Q641" t="s">
        <v>53</v>
      </c>
      <c r="R641" t="s">
        <v>2057</v>
      </c>
      <c r="S641" t="s">
        <v>2043</v>
      </c>
      <c r="T641" s="4">
        <f t="shared" si="38"/>
        <v>56.186046511627907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12">
        <f t="shared" si="3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s="9">
        <f t="shared" ref="M642:M705" si="40">(((K642/60)/60)/24)+DATE(1970,1,1)</f>
        <v>42387.25</v>
      </c>
      <c r="N642" s="9">
        <f t="shared" ref="N642:N705" si="41">(((L642/60)/60)/24)+DATE(1970,1,1)</f>
        <v>42390.25</v>
      </c>
      <c r="O642" t="b">
        <v>0</v>
      </c>
      <c r="P642" t="b">
        <v>0</v>
      </c>
      <c r="Q642" t="s">
        <v>33</v>
      </c>
      <c r="R642" t="s">
        <v>2040</v>
      </c>
      <c r="S642" t="s">
        <v>2041</v>
      </c>
      <c r="T642" s="4">
        <f t="shared" ref="T642:T705" si="42">E642/D642*100</f>
        <v>16.501669449081803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12">
        <f t="shared" ref="H643:H706" si="43">IF(G643=0,0,(E643/G643))</f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s="9">
        <f t="shared" si="40"/>
        <v>42786.25</v>
      </c>
      <c r="N643" s="9">
        <f t="shared" si="41"/>
        <v>42814.208333333328</v>
      </c>
      <c r="O643" t="b">
        <v>0</v>
      </c>
      <c r="P643" t="b">
        <v>0</v>
      </c>
      <c r="Q643" t="s">
        <v>33</v>
      </c>
      <c r="R643" t="s">
        <v>2040</v>
      </c>
      <c r="S643" t="s">
        <v>2041</v>
      </c>
      <c r="T643" s="4">
        <f t="shared" si="42"/>
        <v>119.96808510638297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12">
        <f t="shared" si="43"/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s="9">
        <f t="shared" si="40"/>
        <v>43451.25</v>
      </c>
      <c r="N644" s="9">
        <f t="shared" si="41"/>
        <v>43460.25</v>
      </c>
      <c r="O644" t="b">
        <v>0</v>
      </c>
      <c r="P644" t="b">
        <v>0</v>
      </c>
      <c r="Q644" t="s">
        <v>65</v>
      </c>
      <c r="R644" t="s">
        <v>2038</v>
      </c>
      <c r="S644" t="s">
        <v>2044</v>
      </c>
      <c r="T644" s="4">
        <f t="shared" si="42"/>
        <v>145.45652173913044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12">
        <f t="shared" si="43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s="9">
        <f t="shared" si="40"/>
        <v>42795.25</v>
      </c>
      <c r="N645" s="9">
        <f t="shared" si="41"/>
        <v>42813.208333333328</v>
      </c>
      <c r="O645" t="b">
        <v>0</v>
      </c>
      <c r="P645" t="b">
        <v>0</v>
      </c>
      <c r="Q645" t="s">
        <v>33</v>
      </c>
      <c r="R645" t="s">
        <v>2040</v>
      </c>
      <c r="S645" t="s">
        <v>2041</v>
      </c>
      <c r="T645" s="4">
        <f t="shared" si="42"/>
        <v>221.38255033557047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12">
        <f t="shared" si="43"/>
        <v>28</v>
      </c>
      <c r="I646" t="s">
        <v>15</v>
      </c>
      <c r="J646" t="s">
        <v>16</v>
      </c>
      <c r="K646">
        <v>1545112800</v>
      </c>
      <c r="L646">
        <v>1546495200</v>
      </c>
      <c r="M646" s="9">
        <f t="shared" si="40"/>
        <v>43452.25</v>
      </c>
      <c r="N646" s="9">
        <f t="shared" si="41"/>
        <v>43468.25</v>
      </c>
      <c r="O646" t="b">
        <v>0</v>
      </c>
      <c r="P646" t="b">
        <v>0</v>
      </c>
      <c r="Q646" t="s">
        <v>33</v>
      </c>
      <c r="R646" t="s">
        <v>2040</v>
      </c>
      <c r="S646" t="s">
        <v>2041</v>
      </c>
      <c r="T646" s="4">
        <f t="shared" si="42"/>
        <v>48.396694214876035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12">
        <f t="shared" si="43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s="9">
        <f t="shared" si="40"/>
        <v>43369.208333333328</v>
      </c>
      <c r="N647" s="9">
        <f t="shared" si="41"/>
        <v>43390.208333333328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  <c r="T647" s="4">
        <f t="shared" si="42"/>
        <v>92.911504424778755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12">
        <f t="shared" si="43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s="9">
        <f t="shared" si="40"/>
        <v>41346.208333333336</v>
      </c>
      <c r="N648" s="9">
        <f t="shared" si="41"/>
        <v>41357.208333333336</v>
      </c>
      <c r="O648" t="b">
        <v>0</v>
      </c>
      <c r="P648" t="b">
        <v>0</v>
      </c>
      <c r="Q648" t="s">
        <v>89</v>
      </c>
      <c r="R648" t="s">
        <v>2036</v>
      </c>
      <c r="S648" t="s">
        <v>2060</v>
      </c>
      <c r="T648" s="4">
        <f t="shared" si="42"/>
        <v>88.599797365754824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12">
        <f t="shared" si="43"/>
        <v>103.5</v>
      </c>
      <c r="I649" t="s">
        <v>21</v>
      </c>
      <c r="J649" t="s">
        <v>22</v>
      </c>
      <c r="K649">
        <v>1523250000</v>
      </c>
      <c r="L649">
        <v>1525323600</v>
      </c>
      <c r="M649" s="9">
        <f t="shared" si="40"/>
        <v>43199.208333333328</v>
      </c>
      <c r="N649" s="9">
        <f t="shared" si="41"/>
        <v>43223.208333333328</v>
      </c>
      <c r="O649" t="b">
        <v>0</v>
      </c>
      <c r="P649" t="b">
        <v>0</v>
      </c>
      <c r="Q649" t="s">
        <v>206</v>
      </c>
      <c r="R649" t="s">
        <v>2045</v>
      </c>
      <c r="S649" t="s">
        <v>2052</v>
      </c>
      <c r="T649" s="4">
        <f t="shared" si="42"/>
        <v>41.4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12">
        <f t="shared" si="43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s="9">
        <f t="shared" si="40"/>
        <v>42922.208333333328</v>
      </c>
      <c r="N650" s="9">
        <f t="shared" si="41"/>
        <v>42940.208333333328</v>
      </c>
      <c r="O650" t="b">
        <v>1</v>
      </c>
      <c r="P650" t="b">
        <v>0</v>
      </c>
      <c r="Q650" t="s">
        <v>17</v>
      </c>
      <c r="R650" t="s">
        <v>2033</v>
      </c>
      <c r="S650" t="s">
        <v>2056</v>
      </c>
      <c r="T650" s="4">
        <f t="shared" si="42"/>
        <v>63.056795131845846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12">
        <f t="shared" si="43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s="9">
        <f t="shared" si="40"/>
        <v>40471.208333333336</v>
      </c>
      <c r="N651" s="9">
        <f t="shared" si="41"/>
        <v>40482.208333333336</v>
      </c>
      <c r="O651" t="b">
        <v>1</v>
      </c>
      <c r="P651" t="b">
        <v>1</v>
      </c>
      <c r="Q651" t="s">
        <v>33</v>
      </c>
      <c r="R651" t="s">
        <v>2040</v>
      </c>
      <c r="S651" t="s">
        <v>2041</v>
      </c>
      <c r="T651" s="4">
        <f t="shared" si="42"/>
        <v>48.482333607230892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12">
        <f t="shared" si="43"/>
        <v>2</v>
      </c>
      <c r="I652" t="s">
        <v>21</v>
      </c>
      <c r="J652" t="s">
        <v>22</v>
      </c>
      <c r="K652">
        <v>1404795600</v>
      </c>
      <c r="L652">
        <v>1407128400</v>
      </c>
      <c r="M652" s="9">
        <f t="shared" si="40"/>
        <v>41828.208333333336</v>
      </c>
      <c r="N652" s="9">
        <f t="shared" si="41"/>
        <v>41855.208333333336</v>
      </c>
      <c r="O652" t="b">
        <v>0</v>
      </c>
      <c r="P652" t="b">
        <v>0</v>
      </c>
      <c r="Q652" t="s">
        <v>159</v>
      </c>
      <c r="R652" t="s">
        <v>2034</v>
      </c>
      <c r="S652" t="s">
        <v>2051</v>
      </c>
      <c r="T652" s="4">
        <f t="shared" si="42"/>
        <v>2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12">
        <f t="shared" si="43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s="9">
        <f t="shared" si="40"/>
        <v>41692.25</v>
      </c>
      <c r="N653" s="9">
        <f t="shared" si="41"/>
        <v>41707.25</v>
      </c>
      <c r="O653" t="b">
        <v>0</v>
      </c>
      <c r="P653" t="b">
        <v>0</v>
      </c>
      <c r="Q653" t="s">
        <v>100</v>
      </c>
      <c r="R653" t="s">
        <v>2057</v>
      </c>
      <c r="S653" t="s">
        <v>2048</v>
      </c>
      <c r="T653" s="4">
        <f t="shared" si="42"/>
        <v>88.47941026944585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12">
        <f t="shared" si="43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s="9">
        <f t="shared" si="40"/>
        <v>42587.208333333328</v>
      </c>
      <c r="N654" s="9">
        <f t="shared" si="41"/>
        <v>42630.208333333328</v>
      </c>
      <c r="O654" t="b">
        <v>0</v>
      </c>
      <c r="P654" t="b">
        <v>0</v>
      </c>
      <c r="Q654" t="s">
        <v>28</v>
      </c>
      <c r="R654" t="s">
        <v>2038</v>
      </c>
      <c r="S654" t="s">
        <v>2039</v>
      </c>
      <c r="T654" s="4">
        <f t="shared" si="42"/>
        <v>126.84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12">
        <f t="shared" si="43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s="9">
        <f t="shared" si="40"/>
        <v>42468.208333333328</v>
      </c>
      <c r="N655" s="9">
        <f t="shared" si="41"/>
        <v>42470.208333333328</v>
      </c>
      <c r="O655" t="b">
        <v>0</v>
      </c>
      <c r="P655" t="b">
        <v>0</v>
      </c>
      <c r="Q655" t="s">
        <v>28</v>
      </c>
      <c r="R655" t="s">
        <v>2038</v>
      </c>
      <c r="S655" t="s">
        <v>2039</v>
      </c>
      <c r="T655" s="4">
        <f t="shared" si="42"/>
        <v>2338.833333333333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12">
        <f t="shared" si="43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s="9">
        <f t="shared" si="40"/>
        <v>42240.208333333328</v>
      </c>
      <c r="N656" s="9">
        <f t="shared" si="41"/>
        <v>42245.208333333328</v>
      </c>
      <c r="O656" t="b">
        <v>0</v>
      </c>
      <c r="P656" t="b">
        <v>0</v>
      </c>
      <c r="Q656" t="s">
        <v>148</v>
      </c>
      <c r="R656" t="s">
        <v>2034</v>
      </c>
      <c r="S656" t="s">
        <v>2050</v>
      </c>
      <c r="T656" s="4">
        <f t="shared" si="42"/>
        <v>508.38857142857148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12">
        <f t="shared" si="43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s="9">
        <f t="shared" si="40"/>
        <v>42796.25</v>
      </c>
      <c r="N657" s="9">
        <f t="shared" si="41"/>
        <v>42809.208333333328</v>
      </c>
      <c r="O657" t="b">
        <v>1</v>
      </c>
      <c r="P657" t="b">
        <v>0</v>
      </c>
      <c r="Q657" t="s">
        <v>122</v>
      </c>
      <c r="R657" t="s">
        <v>2049</v>
      </c>
      <c r="S657" t="s">
        <v>2061</v>
      </c>
      <c r="T657" s="4">
        <f t="shared" si="42"/>
        <v>191.47826086956522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12">
        <f t="shared" si="43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s="9">
        <f t="shared" si="40"/>
        <v>43097.25</v>
      </c>
      <c r="N658" s="9">
        <f t="shared" si="41"/>
        <v>43102.25</v>
      </c>
      <c r="O658" t="b">
        <v>0</v>
      </c>
      <c r="P658" t="b">
        <v>0</v>
      </c>
      <c r="Q658" t="s">
        <v>17</v>
      </c>
      <c r="R658" t="s">
        <v>2033</v>
      </c>
      <c r="S658" t="s">
        <v>2056</v>
      </c>
      <c r="T658" s="4">
        <f t="shared" si="42"/>
        <v>42.127533783783782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12">
        <f t="shared" si="43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s="9">
        <f t="shared" si="40"/>
        <v>43096.25</v>
      </c>
      <c r="N659" s="9">
        <f t="shared" si="41"/>
        <v>43112.25</v>
      </c>
      <c r="O659" t="b">
        <v>0</v>
      </c>
      <c r="P659" t="b">
        <v>0</v>
      </c>
      <c r="Q659" t="s">
        <v>474</v>
      </c>
      <c r="R659" t="s">
        <v>2057</v>
      </c>
      <c r="S659" t="s">
        <v>2065</v>
      </c>
      <c r="T659" s="4">
        <f t="shared" si="42"/>
        <v>8.24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12">
        <f t="shared" si="43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s="9">
        <f t="shared" si="40"/>
        <v>42246.208333333328</v>
      </c>
      <c r="N660" s="9">
        <f t="shared" si="41"/>
        <v>42269.208333333328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  <c r="T660" s="4">
        <f t="shared" si="42"/>
        <v>60.064638783269963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12">
        <f t="shared" si="43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s="9">
        <f t="shared" si="40"/>
        <v>40570.25</v>
      </c>
      <c r="N661" s="9">
        <f t="shared" si="41"/>
        <v>40571.25</v>
      </c>
      <c r="O661" t="b">
        <v>0</v>
      </c>
      <c r="P661" t="b">
        <v>0</v>
      </c>
      <c r="Q661" t="s">
        <v>42</v>
      </c>
      <c r="R661" t="s">
        <v>2057</v>
      </c>
      <c r="S661" t="s">
        <v>2042</v>
      </c>
      <c r="T661" s="4">
        <f t="shared" si="42"/>
        <v>47.232808616404313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12">
        <f t="shared" si="43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s="9">
        <f t="shared" si="40"/>
        <v>42237.208333333328</v>
      </c>
      <c r="N662" s="9">
        <f t="shared" si="41"/>
        <v>42246.208333333328</v>
      </c>
      <c r="O662" t="b">
        <v>1</v>
      </c>
      <c r="P662" t="b">
        <v>0</v>
      </c>
      <c r="Q662" t="s">
        <v>33</v>
      </c>
      <c r="R662" t="s">
        <v>2040</v>
      </c>
      <c r="S662" t="s">
        <v>2041</v>
      </c>
      <c r="T662" s="4">
        <f t="shared" si="42"/>
        <v>81.736263736263737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12">
        <f t="shared" si="43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s="9">
        <f t="shared" si="40"/>
        <v>40996.208333333336</v>
      </c>
      <c r="N663" s="9">
        <f t="shared" si="41"/>
        <v>41026.208333333336</v>
      </c>
      <c r="O663" t="b">
        <v>0</v>
      </c>
      <c r="P663" t="b">
        <v>0</v>
      </c>
      <c r="Q663" t="s">
        <v>159</v>
      </c>
      <c r="R663" t="s">
        <v>2034</v>
      </c>
      <c r="S663" t="s">
        <v>2051</v>
      </c>
      <c r="T663" s="4">
        <f t="shared" si="42"/>
        <v>54.187265917603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12">
        <f t="shared" si="43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s="9">
        <f t="shared" si="40"/>
        <v>43443.25</v>
      </c>
      <c r="N664" s="9">
        <f t="shared" si="41"/>
        <v>43447.25</v>
      </c>
      <c r="O664" t="b">
        <v>0</v>
      </c>
      <c r="P664" t="b">
        <v>0</v>
      </c>
      <c r="Q664" t="s">
        <v>33</v>
      </c>
      <c r="R664" t="s">
        <v>2040</v>
      </c>
      <c r="S664" t="s">
        <v>2041</v>
      </c>
      <c r="T664" s="4">
        <f t="shared" si="42"/>
        <v>97.868131868131869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12">
        <f t="shared" si="43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s="9">
        <f t="shared" si="40"/>
        <v>40458.208333333336</v>
      </c>
      <c r="N665" s="9">
        <f t="shared" si="41"/>
        <v>40481.208333333336</v>
      </c>
      <c r="O665" t="b">
        <v>0</v>
      </c>
      <c r="P665" t="b">
        <v>0</v>
      </c>
      <c r="Q665" t="s">
        <v>33</v>
      </c>
      <c r="R665" t="s">
        <v>2040</v>
      </c>
      <c r="S665" t="s">
        <v>2041</v>
      </c>
      <c r="T665" s="4">
        <f t="shared" si="42"/>
        <v>77.239999999999995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12">
        <f t="shared" si="43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s="9">
        <f t="shared" si="40"/>
        <v>40959.25</v>
      </c>
      <c r="N666" s="9">
        <f t="shared" si="41"/>
        <v>40969.25</v>
      </c>
      <c r="O666" t="b">
        <v>0</v>
      </c>
      <c r="P666" t="b">
        <v>0</v>
      </c>
      <c r="Q666" t="s">
        <v>159</v>
      </c>
      <c r="R666" t="s">
        <v>2034</v>
      </c>
      <c r="S666" t="s">
        <v>2051</v>
      </c>
      <c r="T666" s="4">
        <f t="shared" si="42"/>
        <v>33.464735516372798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12">
        <f t="shared" si="43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s="9">
        <f t="shared" si="40"/>
        <v>40733.208333333336</v>
      </c>
      <c r="N667" s="9">
        <f t="shared" si="41"/>
        <v>40747.208333333336</v>
      </c>
      <c r="O667" t="b">
        <v>0</v>
      </c>
      <c r="P667" t="b">
        <v>1</v>
      </c>
      <c r="Q667" t="s">
        <v>42</v>
      </c>
      <c r="R667" t="s">
        <v>2057</v>
      </c>
      <c r="S667" t="s">
        <v>2042</v>
      </c>
      <c r="T667" s="4">
        <f t="shared" si="42"/>
        <v>239.58823529411765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12">
        <f t="shared" si="43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s="9">
        <f t="shared" si="40"/>
        <v>41516.208333333336</v>
      </c>
      <c r="N668" s="9">
        <f t="shared" si="41"/>
        <v>41522.208333333336</v>
      </c>
      <c r="O668" t="b">
        <v>0</v>
      </c>
      <c r="P668" t="b">
        <v>1</v>
      </c>
      <c r="Q668" t="s">
        <v>33</v>
      </c>
      <c r="R668" t="s">
        <v>2040</v>
      </c>
      <c r="S668" t="s">
        <v>2041</v>
      </c>
      <c r="T668" s="4">
        <f t="shared" si="42"/>
        <v>64.032258064516128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12">
        <f t="shared" si="43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s="9">
        <f t="shared" si="40"/>
        <v>41892.208333333336</v>
      </c>
      <c r="N669" s="9">
        <f t="shared" si="41"/>
        <v>41901.208333333336</v>
      </c>
      <c r="O669" t="b">
        <v>0</v>
      </c>
      <c r="P669" t="b">
        <v>0</v>
      </c>
      <c r="Q669" t="s">
        <v>1029</v>
      </c>
      <c r="R669" t="s">
        <v>2054</v>
      </c>
      <c r="S669" t="s">
        <v>2055</v>
      </c>
      <c r="T669" s="4">
        <f t="shared" si="42"/>
        <v>176.15942028985506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12">
        <f t="shared" si="43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s="9">
        <f t="shared" si="40"/>
        <v>41122.208333333336</v>
      </c>
      <c r="N670" s="9">
        <f t="shared" si="41"/>
        <v>41134.208333333336</v>
      </c>
      <c r="O670" t="b">
        <v>0</v>
      </c>
      <c r="P670" t="b">
        <v>0</v>
      </c>
      <c r="Q670" t="s">
        <v>33</v>
      </c>
      <c r="R670" t="s">
        <v>2040</v>
      </c>
      <c r="S670" t="s">
        <v>2041</v>
      </c>
      <c r="T670" s="4">
        <f t="shared" si="42"/>
        <v>20.33818181818182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12">
        <f t="shared" si="43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s="9">
        <f t="shared" si="40"/>
        <v>42912.208333333328</v>
      </c>
      <c r="N671" s="9">
        <f t="shared" si="41"/>
        <v>42921.208333333328</v>
      </c>
      <c r="O671" t="b">
        <v>0</v>
      </c>
      <c r="P671" t="b">
        <v>0</v>
      </c>
      <c r="Q671" t="s">
        <v>33</v>
      </c>
      <c r="R671" t="s">
        <v>2040</v>
      </c>
      <c r="S671" t="s">
        <v>2041</v>
      </c>
      <c r="T671" s="4">
        <f t="shared" si="42"/>
        <v>358.64754098360658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12">
        <f t="shared" si="43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s="9">
        <f t="shared" si="40"/>
        <v>42425.25</v>
      </c>
      <c r="N672" s="9">
        <f t="shared" si="41"/>
        <v>42437.25</v>
      </c>
      <c r="O672" t="b">
        <v>0</v>
      </c>
      <c r="P672" t="b">
        <v>0</v>
      </c>
      <c r="Q672" t="s">
        <v>60</v>
      </c>
      <c r="R672" t="s">
        <v>2034</v>
      </c>
      <c r="S672" t="s">
        <v>2059</v>
      </c>
      <c r="T672" s="4">
        <f t="shared" si="42"/>
        <v>468.85802469135803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12">
        <f t="shared" si="43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s="9">
        <f t="shared" si="40"/>
        <v>40390.208333333336</v>
      </c>
      <c r="N673" s="9">
        <f t="shared" si="41"/>
        <v>40394.208333333336</v>
      </c>
      <c r="O673" t="b">
        <v>0</v>
      </c>
      <c r="P673" t="b">
        <v>1</v>
      </c>
      <c r="Q673" t="s">
        <v>33</v>
      </c>
      <c r="R673" t="s">
        <v>2040</v>
      </c>
      <c r="S673" t="s">
        <v>2041</v>
      </c>
      <c r="T673" s="4">
        <f t="shared" si="42"/>
        <v>122.05635245901641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12">
        <f t="shared" si="43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s="9">
        <f t="shared" si="40"/>
        <v>43180.208333333328</v>
      </c>
      <c r="N674" s="9">
        <f t="shared" si="41"/>
        <v>43190.208333333328</v>
      </c>
      <c r="O674" t="b">
        <v>0</v>
      </c>
      <c r="P674" t="b">
        <v>0</v>
      </c>
      <c r="Q674" t="s">
        <v>33</v>
      </c>
      <c r="R674" t="s">
        <v>2040</v>
      </c>
      <c r="S674" t="s">
        <v>2041</v>
      </c>
      <c r="T674" s="4">
        <f t="shared" si="42"/>
        <v>55.931783729156137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12">
        <f t="shared" si="43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s="9">
        <f t="shared" si="40"/>
        <v>42475.208333333328</v>
      </c>
      <c r="N675" s="9">
        <f t="shared" si="41"/>
        <v>42496.208333333328</v>
      </c>
      <c r="O675" t="b">
        <v>0</v>
      </c>
      <c r="P675" t="b">
        <v>0</v>
      </c>
      <c r="Q675" t="s">
        <v>60</v>
      </c>
      <c r="R675" t="s">
        <v>2034</v>
      </c>
      <c r="S675" t="s">
        <v>2059</v>
      </c>
      <c r="T675" s="4">
        <f t="shared" si="42"/>
        <v>43.660714285714285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12">
        <f t="shared" si="43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s="9">
        <f t="shared" si="40"/>
        <v>40774.208333333336</v>
      </c>
      <c r="N676" s="9">
        <f t="shared" si="41"/>
        <v>40821.208333333336</v>
      </c>
      <c r="O676" t="b">
        <v>0</v>
      </c>
      <c r="P676" t="b">
        <v>0</v>
      </c>
      <c r="Q676" t="s">
        <v>122</v>
      </c>
      <c r="R676" t="s">
        <v>2049</v>
      </c>
      <c r="S676" t="s">
        <v>2061</v>
      </c>
      <c r="T676" s="4">
        <f t="shared" si="42"/>
        <v>33.53837141183363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12">
        <f t="shared" si="43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s="9">
        <f t="shared" si="40"/>
        <v>43719.208333333328</v>
      </c>
      <c r="N677" s="9">
        <f t="shared" si="41"/>
        <v>43726.208333333328</v>
      </c>
      <c r="O677" t="b">
        <v>0</v>
      </c>
      <c r="P677" t="b">
        <v>0</v>
      </c>
      <c r="Q677" t="s">
        <v>1029</v>
      </c>
      <c r="R677" t="s">
        <v>2054</v>
      </c>
      <c r="S677" t="s">
        <v>2055</v>
      </c>
      <c r="T677" s="4">
        <f t="shared" si="42"/>
        <v>122.97938144329896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12">
        <f t="shared" si="43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s="9">
        <f t="shared" si="40"/>
        <v>41178.208333333336</v>
      </c>
      <c r="N678" s="9">
        <f t="shared" si="41"/>
        <v>41187.208333333336</v>
      </c>
      <c r="O678" t="b">
        <v>0</v>
      </c>
      <c r="P678" t="b">
        <v>0</v>
      </c>
      <c r="Q678" t="s">
        <v>122</v>
      </c>
      <c r="R678" t="s">
        <v>2049</v>
      </c>
      <c r="S678" t="s">
        <v>2061</v>
      </c>
      <c r="T678" s="4">
        <f t="shared" si="42"/>
        <v>189.74959871589084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12">
        <f t="shared" si="43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s="9">
        <f t="shared" si="40"/>
        <v>42561.208333333328</v>
      </c>
      <c r="N679" s="9">
        <f t="shared" si="41"/>
        <v>42611.208333333328</v>
      </c>
      <c r="O679" t="b">
        <v>0</v>
      </c>
      <c r="P679" t="b">
        <v>0</v>
      </c>
      <c r="Q679" t="s">
        <v>119</v>
      </c>
      <c r="R679" t="s">
        <v>2045</v>
      </c>
      <c r="S679" t="s">
        <v>2037</v>
      </c>
      <c r="T679" s="4">
        <f t="shared" si="42"/>
        <v>83.622641509433961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12">
        <f t="shared" si="43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s="9">
        <f t="shared" si="40"/>
        <v>43484.25</v>
      </c>
      <c r="N680" s="9">
        <f t="shared" si="41"/>
        <v>43486.25</v>
      </c>
      <c r="O680" t="b">
        <v>0</v>
      </c>
      <c r="P680" t="b">
        <v>0</v>
      </c>
      <c r="Q680" t="s">
        <v>53</v>
      </c>
      <c r="R680" t="s">
        <v>2057</v>
      </c>
      <c r="S680" t="s">
        <v>2043</v>
      </c>
      <c r="T680" s="4">
        <f t="shared" si="42"/>
        <v>17.968844221105527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12">
        <f t="shared" si="43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s="9">
        <f t="shared" si="40"/>
        <v>43756.208333333328</v>
      </c>
      <c r="N681" s="9">
        <f t="shared" si="41"/>
        <v>43761.208333333328</v>
      </c>
      <c r="O681" t="b">
        <v>0</v>
      </c>
      <c r="P681" t="b">
        <v>1</v>
      </c>
      <c r="Q681" t="s">
        <v>17</v>
      </c>
      <c r="R681" t="s">
        <v>2033</v>
      </c>
      <c r="S681" t="s">
        <v>2056</v>
      </c>
      <c r="T681" s="4">
        <f t="shared" si="42"/>
        <v>1036.5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12">
        <f t="shared" si="43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s="9">
        <f t="shared" si="40"/>
        <v>43813.25</v>
      </c>
      <c r="N682" s="9">
        <f t="shared" si="41"/>
        <v>43815.25</v>
      </c>
      <c r="O682" t="b">
        <v>0</v>
      </c>
      <c r="P682" t="b">
        <v>1</v>
      </c>
      <c r="Q682" t="s">
        <v>292</v>
      </c>
      <c r="R682" t="s">
        <v>2036</v>
      </c>
      <c r="S682" t="s">
        <v>2063</v>
      </c>
      <c r="T682" s="4">
        <f t="shared" si="42"/>
        <v>97.405219780219781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12">
        <f t="shared" si="43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s="9">
        <f t="shared" si="40"/>
        <v>40898.25</v>
      </c>
      <c r="N683" s="9">
        <f t="shared" si="41"/>
        <v>40904.25</v>
      </c>
      <c r="O683" t="b">
        <v>0</v>
      </c>
      <c r="P683" t="b">
        <v>0</v>
      </c>
      <c r="Q683" t="s">
        <v>33</v>
      </c>
      <c r="R683" t="s">
        <v>2040</v>
      </c>
      <c r="S683" t="s">
        <v>2041</v>
      </c>
      <c r="T683" s="4">
        <f t="shared" si="42"/>
        <v>86.386203150461711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12">
        <f t="shared" si="43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s="9">
        <f t="shared" si="40"/>
        <v>41619.25</v>
      </c>
      <c r="N684" s="9">
        <f t="shared" si="41"/>
        <v>41628.25</v>
      </c>
      <c r="O684" t="b">
        <v>0</v>
      </c>
      <c r="P684" t="b">
        <v>0</v>
      </c>
      <c r="Q684" t="s">
        <v>33</v>
      </c>
      <c r="R684" t="s">
        <v>2040</v>
      </c>
      <c r="S684" t="s">
        <v>2041</v>
      </c>
      <c r="T684" s="4">
        <f t="shared" si="42"/>
        <v>150.16666666666666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12">
        <f t="shared" si="43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s="9">
        <f t="shared" si="40"/>
        <v>43359.208333333328</v>
      </c>
      <c r="N685" s="9">
        <f t="shared" si="41"/>
        <v>43361.208333333328</v>
      </c>
      <c r="O685" t="b">
        <v>0</v>
      </c>
      <c r="P685" t="b">
        <v>0</v>
      </c>
      <c r="Q685" t="s">
        <v>33</v>
      </c>
      <c r="R685" t="s">
        <v>2040</v>
      </c>
      <c r="S685" t="s">
        <v>2041</v>
      </c>
      <c r="T685" s="4">
        <f t="shared" si="42"/>
        <v>358.43478260869563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12">
        <f t="shared" si="43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s="9">
        <f t="shared" si="40"/>
        <v>40358.208333333336</v>
      </c>
      <c r="N686" s="9">
        <f t="shared" si="41"/>
        <v>40378.208333333336</v>
      </c>
      <c r="O686" t="b">
        <v>0</v>
      </c>
      <c r="P686" t="b">
        <v>0</v>
      </c>
      <c r="Q686" t="s">
        <v>68</v>
      </c>
      <c r="R686" t="s">
        <v>2045</v>
      </c>
      <c r="S686" t="s">
        <v>2046</v>
      </c>
      <c r="T686" s="4">
        <f t="shared" si="42"/>
        <v>542.85714285714289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12">
        <f t="shared" si="43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s="9">
        <f t="shared" si="40"/>
        <v>42239.208333333328</v>
      </c>
      <c r="N687" s="9">
        <f t="shared" si="41"/>
        <v>42263.208333333328</v>
      </c>
      <c r="O687" t="b">
        <v>0</v>
      </c>
      <c r="P687" t="b">
        <v>0</v>
      </c>
      <c r="Q687" t="s">
        <v>33</v>
      </c>
      <c r="R687" t="s">
        <v>2040</v>
      </c>
      <c r="S687" t="s">
        <v>2041</v>
      </c>
      <c r="T687" s="4">
        <f t="shared" si="42"/>
        <v>67.500714285714281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12">
        <f t="shared" si="43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s="9">
        <f t="shared" si="40"/>
        <v>43186.208333333328</v>
      </c>
      <c r="N688" s="9">
        <f t="shared" si="41"/>
        <v>43197.208333333328</v>
      </c>
      <c r="O688" t="b">
        <v>0</v>
      </c>
      <c r="P688" t="b">
        <v>0</v>
      </c>
      <c r="Q688" t="s">
        <v>65</v>
      </c>
      <c r="R688" t="s">
        <v>2038</v>
      </c>
      <c r="S688" t="s">
        <v>2044</v>
      </c>
      <c r="T688" s="4">
        <f t="shared" si="42"/>
        <v>191.74666666666667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12">
        <f t="shared" si="43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s="9">
        <f t="shared" si="40"/>
        <v>42806.25</v>
      </c>
      <c r="N689" s="9">
        <f t="shared" si="41"/>
        <v>42809.208333333328</v>
      </c>
      <c r="O689" t="b">
        <v>0</v>
      </c>
      <c r="P689" t="b">
        <v>0</v>
      </c>
      <c r="Q689" t="s">
        <v>33</v>
      </c>
      <c r="R689" t="s">
        <v>2040</v>
      </c>
      <c r="S689" t="s">
        <v>2041</v>
      </c>
      <c r="T689" s="4">
        <f t="shared" si="42"/>
        <v>932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12">
        <f t="shared" si="43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s="9">
        <f t="shared" si="40"/>
        <v>43475.25</v>
      </c>
      <c r="N690" s="9">
        <f t="shared" si="41"/>
        <v>43491.25</v>
      </c>
      <c r="O690" t="b">
        <v>0</v>
      </c>
      <c r="P690" t="b">
        <v>1</v>
      </c>
      <c r="Q690" t="s">
        <v>269</v>
      </c>
      <c r="R690" t="s">
        <v>2057</v>
      </c>
      <c r="S690" t="s">
        <v>2053</v>
      </c>
      <c r="T690" s="4">
        <f t="shared" si="42"/>
        <v>429.27586206896552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12">
        <f t="shared" si="43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s="9">
        <f t="shared" si="40"/>
        <v>41576.208333333336</v>
      </c>
      <c r="N691" s="9">
        <f t="shared" si="41"/>
        <v>41588.25</v>
      </c>
      <c r="O691" t="b">
        <v>0</v>
      </c>
      <c r="P691" t="b">
        <v>0</v>
      </c>
      <c r="Q691" t="s">
        <v>28</v>
      </c>
      <c r="R691" t="s">
        <v>2038</v>
      </c>
      <c r="S691" t="s">
        <v>2039</v>
      </c>
      <c r="T691" s="4">
        <f t="shared" si="42"/>
        <v>100.65753424657535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12">
        <f t="shared" si="43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s="9">
        <f t="shared" si="40"/>
        <v>40874.25</v>
      </c>
      <c r="N692" s="9">
        <f t="shared" si="41"/>
        <v>40880.25</v>
      </c>
      <c r="O692" t="b">
        <v>0</v>
      </c>
      <c r="P692" t="b">
        <v>1</v>
      </c>
      <c r="Q692" t="s">
        <v>42</v>
      </c>
      <c r="R692" t="s">
        <v>2057</v>
      </c>
      <c r="S692" t="s">
        <v>2042</v>
      </c>
      <c r="T692" s="4">
        <f t="shared" si="42"/>
        <v>226.61111111111109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12">
        <f t="shared" si="43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s="9">
        <f t="shared" si="40"/>
        <v>41185.208333333336</v>
      </c>
      <c r="N693" s="9">
        <f t="shared" si="41"/>
        <v>41202.208333333336</v>
      </c>
      <c r="O693" t="b">
        <v>1</v>
      </c>
      <c r="P693" t="b">
        <v>1</v>
      </c>
      <c r="Q693" t="s">
        <v>42</v>
      </c>
      <c r="R693" t="s">
        <v>2057</v>
      </c>
      <c r="S693" t="s">
        <v>2042</v>
      </c>
      <c r="T693" s="4">
        <f t="shared" si="42"/>
        <v>142.38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12">
        <f t="shared" si="43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s="9">
        <f t="shared" si="40"/>
        <v>43655.208333333328</v>
      </c>
      <c r="N694" s="9">
        <f t="shared" si="41"/>
        <v>43673.208333333328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  <c r="T694" s="4">
        <f t="shared" si="42"/>
        <v>90.633333333333326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12">
        <f t="shared" si="43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s="9">
        <f t="shared" si="40"/>
        <v>43025.208333333328</v>
      </c>
      <c r="N695" s="9">
        <f t="shared" si="41"/>
        <v>43042.208333333328</v>
      </c>
      <c r="O695" t="b">
        <v>0</v>
      </c>
      <c r="P695" t="b">
        <v>0</v>
      </c>
      <c r="Q695" t="s">
        <v>33</v>
      </c>
      <c r="R695" t="s">
        <v>2040</v>
      </c>
      <c r="S695" t="s">
        <v>2041</v>
      </c>
      <c r="T695" s="4">
        <f t="shared" si="42"/>
        <v>63.966740576496676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12">
        <f t="shared" si="43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s="9">
        <f t="shared" si="40"/>
        <v>43066.25</v>
      </c>
      <c r="N696" s="9">
        <f t="shared" si="41"/>
        <v>43103.25</v>
      </c>
      <c r="O696" t="b">
        <v>0</v>
      </c>
      <c r="P696" t="b">
        <v>0</v>
      </c>
      <c r="Q696" t="s">
        <v>33</v>
      </c>
      <c r="R696" t="s">
        <v>2040</v>
      </c>
      <c r="S696" t="s">
        <v>2041</v>
      </c>
      <c r="T696" s="4">
        <f t="shared" si="42"/>
        <v>84.131868131868131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12">
        <f t="shared" si="43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s="9">
        <f t="shared" si="40"/>
        <v>42322.25</v>
      </c>
      <c r="N697" s="9">
        <f t="shared" si="41"/>
        <v>42338.25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  <c r="T697" s="4">
        <f t="shared" si="42"/>
        <v>133.93478260869566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12">
        <f t="shared" si="43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s="9">
        <f t="shared" si="40"/>
        <v>42114.208333333328</v>
      </c>
      <c r="N698" s="9">
        <f t="shared" si="41"/>
        <v>42115.208333333328</v>
      </c>
      <c r="O698" t="b">
        <v>0</v>
      </c>
      <c r="P698" t="b">
        <v>1</v>
      </c>
      <c r="Q698" t="s">
        <v>33</v>
      </c>
      <c r="R698" t="s">
        <v>2040</v>
      </c>
      <c r="S698" t="s">
        <v>2041</v>
      </c>
      <c r="T698" s="4">
        <f t="shared" si="42"/>
        <v>59.042047531992694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12">
        <f t="shared" si="43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s="9">
        <f t="shared" si="40"/>
        <v>43190.208333333328</v>
      </c>
      <c r="N699" s="9">
        <f t="shared" si="41"/>
        <v>43192.208333333328</v>
      </c>
      <c r="O699" t="b">
        <v>0</v>
      </c>
      <c r="P699" t="b">
        <v>0</v>
      </c>
      <c r="Q699" t="s">
        <v>50</v>
      </c>
      <c r="R699" t="s">
        <v>2034</v>
      </c>
      <c r="S699" t="s">
        <v>2058</v>
      </c>
      <c r="T699" s="4">
        <f t="shared" si="42"/>
        <v>152.80062063615205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12">
        <f t="shared" si="43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s="9">
        <f t="shared" si="40"/>
        <v>40871.25</v>
      </c>
      <c r="N700" s="9">
        <f t="shared" si="41"/>
        <v>40885.25</v>
      </c>
      <c r="O700" t="b">
        <v>0</v>
      </c>
      <c r="P700" t="b">
        <v>0</v>
      </c>
      <c r="Q700" t="s">
        <v>65</v>
      </c>
      <c r="R700" t="s">
        <v>2038</v>
      </c>
      <c r="S700" t="s">
        <v>2044</v>
      </c>
      <c r="T700" s="4">
        <f t="shared" si="42"/>
        <v>446.69121140142522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12">
        <f t="shared" si="43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s="9">
        <f t="shared" si="40"/>
        <v>43641.208333333328</v>
      </c>
      <c r="N701" s="9">
        <f t="shared" si="41"/>
        <v>43642.208333333328</v>
      </c>
      <c r="O701" t="b">
        <v>0</v>
      </c>
      <c r="P701" t="b">
        <v>0</v>
      </c>
      <c r="Q701" t="s">
        <v>53</v>
      </c>
      <c r="R701" t="s">
        <v>2057</v>
      </c>
      <c r="S701" t="s">
        <v>2043</v>
      </c>
      <c r="T701" s="4">
        <f t="shared" si="42"/>
        <v>84.391891891891888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12">
        <f t="shared" si="43"/>
        <v>3</v>
      </c>
      <c r="I702" t="s">
        <v>21</v>
      </c>
      <c r="J702" t="s">
        <v>22</v>
      </c>
      <c r="K702">
        <v>1264399200</v>
      </c>
      <c r="L702">
        <v>1265695200</v>
      </c>
      <c r="M702" s="9">
        <f t="shared" si="40"/>
        <v>40203.25</v>
      </c>
      <c r="N702" s="9">
        <f t="shared" si="41"/>
        <v>40218.25</v>
      </c>
      <c r="O702" t="b">
        <v>0</v>
      </c>
      <c r="P702" t="b">
        <v>0</v>
      </c>
      <c r="Q702" t="s">
        <v>65</v>
      </c>
      <c r="R702" t="s">
        <v>2038</v>
      </c>
      <c r="S702" t="s">
        <v>2044</v>
      </c>
      <c r="T702" s="4">
        <f t="shared" si="42"/>
        <v>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12">
        <f t="shared" si="43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s="9">
        <f t="shared" si="40"/>
        <v>40629.208333333336</v>
      </c>
      <c r="N703" s="9">
        <f t="shared" si="41"/>
        <v>40636.208333333336</v>
      </c>
      <c r="O703" t="b">
        <v>1</v>
      </c>
      <c r="P703" t="b">
        <v>0</v>
      </c>
      <c r="Q703" t="s">
        <v>33</v>
      </c>
      <c r="R703" t="s">
        <v>2040</v>
      </c>
      <c r="S703" t="s">
        <v>2041</v>
      </c>
      <c r="T703" s="4">
        <f t="shared" si="42"/>
        <v>175.02692307692308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12">
        <f t="shared" si="43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s="9">
        <f t="shared" si="40"/>
        <v>41477.208333333336</v>
      </c>
      <c r="N704" s="9">
        <f t="shared" si="41"/>
        <v>41482.208333333336</v>
      </c>
      <c r="O704" t="b">
        <v>0</v>
      </c>
      <c r="P704" t="b">
        <v>0</v>
      </c>
      <c r="Q704" t="s">
        <v>65</v>
      </c>
      <c r="R704" t="s">
        <v>2038</v>
      </c>
      <c r="S704" t="s">
        <v>2044</v>
      </c>
      <c r="T704" s="4">
        <f t="shared" si="42"/>
        <v>54.137931034482754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12">
        <f t="shared" si="43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s="9">
        <f t="shared" si="40"/>
        <v>41020.208333333336</v>
      </c>
      <c r="N705" s="9">
        <f t="shared" si="41"/>
        <v>41037.208333333336</v>
      </c>
      <c r="O705" t="b">
        <v>1</v>
      </c>
      <c r="P705" t="b">
        <v>1</v>
      </c>
      <c r="Q705" t="s">
        <v>206</v>
      </c>
      <c r="R705" t="s">
        <v>2045</v>
      </c>
      <c r="S705" t="s">
        <v>2052</v>
      </c>
      <c r="T705" s="4">
        <f t="shared" si="42"/>
        <v>311.87381703470032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12">
        <f t="shared" si="43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s="9">
        <f t="shared" ref="M706:M769" si="44">(((K706/60)/60)/24)+DATE(1970,1,1)</f>
        <v>42555.208333333328</v>
      </c>
      <c r="N706" s="9">
        <f t="shared" ref="N706:N769" si="45">(((L706/60)/60)/24)+DATE(1970,1,1)</f>
        <v>42570.208333333328</v>
      </c>
      <c r="O706" t="b">
        <v>0</v>
      </c>
      <c r="P706" t="b">
        <v>0</v>
      </c>
      <c r="Q706" t="s">
        <v>71</v>
      </c>
      <c r="R706" t="s">
        <v>2057</v>
      </c>
      <c r="S706" t="s">
        <v>2047</v>
      </c>
      <c r="T706" s="4">
        <f t="shared" ref="T706:T769" si="46">E706/D706*100</f>
        <v>122.78160919540231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12">
        <f t="shared" ref="H707:H770" si="47">IF(G707=0,0,(E707/G707))</f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s="9">
        <f t="shared" si="44"/>
        <v>41619.25</v>
      </c>
      <c r="N707" s="9">
        <f t="shared" si="45"/>
        <v>41623.25</v>
      </c>
      <c r="O707" t="b">
        <v>0</v>
      </c>
      <c r="P707" t="b">
        <v>0</v>
      </c>
      <c r="Q707" t="s">
        <v>68</v>
      </c>
      <c r="R707" t="s">
        <v>2045</v>
      </c>
      <c r="S707" t="s">
        <v>2046</v>
      </c>
      <c r="T707" s="4">
        <f t="shared" si="46"/>
        <v>99.026517383618156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12">
        <f t="shared" si="47"/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s="9">
        <f t="shared" si="44"/>
        <v>43471.25</v>
      </c>
      <c r="N708" s="9">
        <f t="shared" si="45"/>
        <v>43479.25</v>
      </c>
      <c r="O708" t="b">
        <v>0</v>
      </c>
      <c r="P708" t="b">
        <v>1</v>
      </c>
      <c r="Q708" t="s">
        <v>28</v>
      </c>
      <c r="R708" t="s">
        <v>2038</v>
      </c>
      <c r="S708" t="s">
        <v>2039</v>
      </c>
      <c r="T708" s="4">
        <f t="shared" si="46"/>
        <v>127.84686346863469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12">
        <f t="shared" si="47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s="9">
        <f t="shared" si="44"/>
        <v>43442.25</v>
      </c>
      <c r="N709" s="9">
        <f t="shared" si="45"/>
        <v>43478.25</v>
      </c>
      <c r="O709" t="b">
        <v>0</v>
      </c>
      <c r="P709" t="b">
        <v>0</v>
      </c>
      <c r="Q709" t="s">
        <v>53</v>
      </c>
      <c r="R709" t="s">
        <v>2057</v>
      </c>
      <c r="S709" t="s">
        <v>2043</v>
      </c>
      <c r="T709" s="4">
        <f t="shared" si="46"/>
        <v>158.61643835616439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12">
        <f t="shared" si="47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s="9">
        <f t="shared" si="44"/>
        <v>42877.208333333328</v>
      </c>
      <c r="N710" s="9">
        <f t="shared" si="45"/>
        <v>42887.208333333328</v>
      </c>
      <c r="O710" t="b">
        <v>0</v>
      </c>
      <c r="P710" t="b">
        <v>0</v>
      </c>
      <c r="Q710" t="s">
        <v>33</v>
      </c>
      <c r="R710" t="s">
        <v>2040</v>
      </c>
      <c r="S710" t="s">
        <v>2041</v>
      </c>
      <c r="T710" s="4">
        <f t="shared" si="46"/>
        <v>707.05882352941171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12">
        <f t="shared" si="47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s="9">
        <f t="shared" si="44"/>
        <v>41018.208333333336</v>
      </c>
      <c r="N711" s="9">
        <f t="shared" si="45"/>
        <v>41025.208333333336</v>
      </c>
      <c r="O711" t="b">
        <v>0</v>
      </c>
      <c r="P711" t="b">
        <v>0</v>
      </c>
      <c r="Q711" t="s">
        <v>33</v>
      </c>
      <c r="R711" t="s">
        <v>2040</v>
      </c>
      <c r="S711" t="s">
        <v>2041</v>
      </c>
      <c r="T711" s="4">
        <f t="shared" si="46"/>
        <v>142.38775510204081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12">
        <f t="shared" si="47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s="9">
        <f t="shared" si="44"/>
        <v>43295.208333333328</v>
      </c>
      <c r="N712" s="9">
        <f t="shared" si="45"/>
        <v>43302.208333333328</v>
      </c>
      <c r="O712" t="b">
        <v>0</v>
      </c>
      <c r="P712" t="b">
        <v>1</v>
      </c>
      <c r="Q712" t="s">
        <v>33</v>
      </c>
      <c r="R712" t="s">
        <v>2040</v>
      </c>
      <c r="S712" t="s">
        <v>2041</v>
      </c>
      <c r="T712" s="4">
        <f t="shared" si="46"/>
        <v>147.86046511627907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12">
        <f t="shared" si="47"/>
        <v>90</v>
      </c>
      <c r="I713" t="s">
        <v>107</v>
      </c>
      <c r="J713" t="s">
        <v>108</v>
      </c>
      <c r="K713">
        <v>1453615200</v>
      </c>
      <c r="L713">
        <v>1453788000</v>
      </c>
      <c r="M713" s="9">
        <f t="shared" si="44"/>
        <v>42393.25</v>
      </c>
      <c r="N713" s="9">
        <f t="shared" si="45"/>
        <v>42395.25</v>
      </c>
      <c r="O713" t="b">
        <v>1</v>
      </c>
      <c r="P713" t="b">
        <v>1</v>
      </c>
      <c r="Q713" t="s">
        <v>33</v>
      </c>
      <c r="R713" t="s">
        <v>2040</v>
      </c>
      <c r="S713" t="s">
        <v>2041</v>
      </c>
      <c r="T713" s="4">
        <f t="shared" si="46"/>
        <v>20.322580645161288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12">
        <f t="shared" si="47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s="9">
        <f t="shared" si="44"/>
        <v>42559.208333333328</v>
      </c>
      <c r="N714" s="9">
        <f t="shared" si="45"/>
        <v>42600.208333333328</v>
      </c>
      <c r="O714" t="b">
        <v>0</v>
      </c>
      <c r="P714" t="b">
        <v>0</v>
      </c>
      <c r="Q714" t="s">
        <v>33</v>
      </c>
      <c r="R714" t="s">
        <v>2040</v>
      </c>
      <c r="S714" t="s">
        <v>2041</v>
      </c>
      <c r="T714" s="4">
        <f t="shared" si="46"/>
        <v>1840.625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12">
        <f t="shared" si="47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s="9">
        <f t="shared" si="44"/>
        <v>42604.208333333328</v>
      </c>
      <c r="N715" s="9">
        <f t="shared" si="45"/>
        <v>42616.208333333328</v>
      </c>
      <c r="O715" t="b">
        <v>0</v>
      </c>
      <c r="P715" t="b">
        <v>0</v>
      </c>
      <c r="Q715" t="s">
        <v>133</v>
      </c>
      <c r="R715" t="s">
        <v>2045</v>
      </c>
      <c r="S715" t="s">
        <v>2062</v>
      </c>
      <c r="T715" s="4">
        <f t="shared" si="46"/>
        <v>161.94202898550725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12">
        <f t="shared" si="47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s="9">
        <f t="shared" si="44"/>
        <v>41870.208333333336</v>
      </c>
      <c r="N716" s="9">
        <f t="shared" si="45"/>
        <v>41871.208333333336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  <c r="T716" s="4">
        <f t="shared" si="46"/>
        <v>472.82077922077923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12">
        <f t="shared" si="47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s="9">
        <f t="shared" si="44"/>
        <v>40397.208333333336</v>
      </c>
      <c r="N717" s="9">
        <f t="shared" si="45"/>
        <v>40402.208333333336</v>
      </c>
      <c r="O717" t="b">
        <v>0</v>
      </c>
      <c r="P717" t="b">
        <v>0</v>
      </c>
      <c r="Q717" t="s">
        <v>292</v>
      </c>
      <c r="R717" t="s">
        <v>2036</v>
      </c>
      <c r="S717" t="s">
        <v>2063</v>
      </c>
      <c r="T717" s="4">
        <f t="shared" si="46"/>
        <v>24.466101694915253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12">
        <f t="shared" si="47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s="9">
        <f t="shared" si="44"/>
        <v>41465.208333333336</v>
      </c>
      <c r="N718" s="9">
        <f t="shared" si="45"/>
        <v>41493.208333333336</v>
      </c>
      <c r="O718" t="b">
        <v>0</v>
      </c>
      <c r="P718" t="b">
        <v>1</v>
      </c>
      <c r="Q718" t="s">
        <v>33</v>
      </c>
      <c r="R718" t="s">
        <v>2040</v>
      </c>
      <c r="S718" t="s">
        <v>2041</v>
      </c>
      <c r="T718" s="4">
        <f t="shared" si="46"/>
        <v>517.65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12">
        <f t="shared" si="47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s="9">
        <f t="shared" si="44"/>
        <v>40777.208333333336</v>
      </c>
      <c r="N719" s="9">
        <f t="shared" si="45"/>
        <v>40798.208333333336</v>
      </c>
      <c r="O719" t="b">
        <v>0</v>
      </c>
      <c r="P719" t="b">
        <v>0</v>
      </c>
      <c r="Q719" t="s">
        <v>42</v>
      </c>
      <c r="R719" t="s">
        <v>2057</v>
      </c>
      <c r="S719" t="s">
        <v>2042</v>
      </c>
      <c r="T719" s="4">
        <f t="shared" si="46"/>
        <v>247.64285714285714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12">
        <f t="shared" si="47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s="9">
        <f t="shared" si="44"/>
        <v>41442.208333333336</v>
      </c>
      <c r="N720" s="9">
        <f t="shared" si="45"/>
        <v>41468.208333333336</v>
      </c>
      <c r="O720" t="b">
        <v>0</v>
      </c>
      <c r="P720" t="b">
        <v>0</v>
      </c>
      <c r="Q720" t="s">
        <v>65</v>
      </c>
      <c r="R720" t="s">
        <v>2038</v>
      </c>
      <c r="S720" t="s">
        <v>2044</v>
      </c>
      <c r="T720" s="4">
        <f t="shared" si="46"/>
        <v>100.20481927710843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12">
        <f t="shared" si="47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s="9">
        <f t="shared" si="44"/>
        <v>41058.208333333336</v>
      </c>
      <c r="N721" s="9">
        <f t="shared" si="45"/>
        <v>41069.208333333336</v>
      </c>
      <c r="O721" t="b">
        <v>0</v>
      </c>
      <c r="P721" t="b">
        <v>0</v>
      </c>
      <c r="Q721" t="s">
        <v>119</v>
      </c>
      <c r="R721" t="s">
        <v>2045</v>
      </c>
      <c r="S721" t="s">
        <v>2037</v>
      </c>
      <c r="T721" s="4">
        <f t="shared" si="46"/>
        <v>153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12">
        <f t="shared" si="47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s="9">
        <f t="shared" si="44"/>
        <v>43152.25</v>
      </c>
      <c r="N722" s="9">
        <f t="shared" si="45"/>
        <v>43166.25</v>
      </c>
      <c r="O722" t="b">
        <v>0</v>
      </c>
      <c r="P722" t="b">
        <v>1</v>
      </c>
      <c r="Q722" t="s">
        <v>33</v>
      </c>
      <c r="R722" t="s">
        <v>2040</v>
      </c>
      <c r="S722" t="s">
        <v>2041</v>
      </c>
      <c r="T722" s="4">
        <f t="shared" si="46"/>
        <v>37.091954022988503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12">
        <f t="shared" si="47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s="9">
        <f t="shared" si="44"/>
        <v>43194.208333333328</v>
      </c>
      <c r="N723" s="9">
        <f t="shared" si="45"/>
        <v>43200.208333333328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  <c r="T723" s="4">
        <f t="shared" si="46"/>
        <v>4.392394822006473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12">
        <f t="shared" si="47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s="9">
        <f t="shared" si="44"/>
        <v>43045.25</v>
      </c>
      <c r="N724" s="9">
        <f t="shared" si="45"/>
        <v>43072.25</v>
      </c>
      <c r="O724" t="b">
        <v>0</v>
      </c>
      <c r="P724" t="b">
        <v>0</v>
      </c>
      <c r="Q724" t="s">
        <v>42</v>
      </c>
      <c r="R724" t="s">
        <v>2057</v>
      </c>
      <c r="S724" t="s">
        <v>2042</v>
      </c>
      <c r="T724" s="4">
        <f t="shared" si="46"/>
        <v>156.50721649484535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12">
        <f t="shared" si="47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s="9">
        <f t="shared" si="44"/>
        <v>42431.25</v>
      </c>
      <c r="N725" s="9">
        <f t="shared" si="45"/>
        <v>42452.208333333328</v>
      </c>
      <c r="O725" t="b">
        <v>0</v>
      </c>
      <c r="P725" t="b">
        <v>0</v>
      </c>
      <c r="Q725" t="s">
        <v>33</v>
      </c>
      <c r="R725" t="s">
        <v>2040</v>
      </c>
      <c r="S725" t="s">
        <v>2041</v>
      </c>
      <c r="T725" s="4">
        <f t="shared" si="46"/>
        <v>270.40816326530609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12">
        <f t="shared" si="47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s="9">
        <f t="shared" si="44"/>
        <v>41934.208333333336</v>
      </c>
      <c r="N726" s="9">
        <f t="shared" si="45"/>
        <v>41936.208333333336</v>
      </c>
      <c r="O726" t="b">
        <v>0</v>
      </c>
      <c r="P726" t="b">
        <v>1</v>
      </c>
      <c r="Q726" t="s">
        <v>33</v>
      </c>
      <c r="R726" t="s">
        <v>2040</v>
      </c>
      <c r="S726" t="s">
        <v>2041</v>
      </c>
      <c r="T726" s="4">
        <f t="shared" si="46"/>
        <v>134.05952380952382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12">
        <f t="shared" si="47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s="9">
        <f t="shared" si="44"/>
        <v>41958.25</v>
      </c>
      <c r="N727" s="9">
        <f t="shared" si="45"/>
        <v>41960.25</v>
      </c>
      <c r="O727" t="b">
        <v>0</v>
      </c>
      <c r="P727" t="b">
        <v>0</v>
      </c>
      <c r="Q727" t="s">
        <v>292</v>
      </c>
      <c r="R727" t="s">
        <v>2036</v>
      </c>
      <c r="S727" t="s">
        <v>2063</v>
      </c>
      <c r="T727" s="4">
        <f t="shared" si="46"/>
        <v>50.398033126293996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12">
        <f t="shared" si="47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s="9">
        <f t="shared" si="44"/>
        <v>40476.208333333336</v>
      </c>
      <c r="N728" s="9">
        <f t="shared" si="45"/>
        <v>40482.208333333336</v>
      </c>
      <c r="O728" t="b">
        <v>0</v>
      </c>
      <c r="P728" t="b">
        <v>1</v>
      </c>
      <c r="Q728" t="s">
        <v>33</v>
      </c>
      <c r="R728" t="s">
        <v>2040</v>
      </c>
      <c r="S728" t="s">
        <v>2041</v>
      </c>
      <c r="T728" s="4">
        <f t="shared" si="46"/>
        <v>88.815837937384899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12">
        <f t="shared" si="47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s="9">
        <f t="shared" si="44"/>
        <v>43485.25</v>
      </c>
      <c r="N729" s="9">
        <f t="shared" si="45"/>
        <v>43543.208333333328</v>
      </c>
      <c r="O729" t="b">
        <v>0</v>
      </c>
      <c r="P729" t="b">
        <v>0</v>
      </c>
      <c r="Q729" t="s">
        <v>28</v>
      </c>
      <c r="R729" t="s">
        <v>2038</v>
      </c>
      <c r="S729" t="s">
        <v>2039</v>
      </c>
      <c r="T729" s="4">
        <f t="shared" si="46"/>
        <v>165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12">
        <f t="shared" si="47"/>
        <v>73.5</v>
      </c>
      <c r="I730" t="s">
        <v>21</v>
      </c>
      <c r="J730" t="s">
        <v>22</v>
      </c>
      <c r="K730">
        <v>1464152400</v>
      </c>
      <c r="L730">
        <v>1465102800</v>
      </c>
      <c r="M730" s="9">
        <f t="shared" si="44"/>
        <v>42515.208333333328</v>
      </c>
      <c r="N730" s="9">
        <f t="shared" si="45"/>
        <v>42526.208333333328</v>
      </c>
      <c r="O730" t="b">
        <v>0</v>
      </c>
      <c r="P730" t="b">
        <v>0</v>
      </c>
      <c r="Q730" t="s">
        <v>33</v>
      </c>
      <c r="R730" t="s">
        <v>2040</v>
      </c>
      <c r="S730" t="s">
        <v>2041</v>
      </c>
      <c r="T730" s="4">
        <f t="shared" si="46"/>
        <v>17.5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12">
        <f t="shared" si="47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s="9">
        <f t="shared" si="44"/>
        <v>41309.25</v>
      </c>
      <c r="N731" s="9">
        <f t="shared" si="45"/>
        <v>41311.25</v>
      </c>
      <c r="O731" t="b">
        <v>0</v>
      </c>
      <c r="P731" t="b">
        <v>0</v>
      </c>
      <c r="Q731" t="s">
        <v>53</v>
      </c>
      <c r="R731" t="s">
        <v>2057</v>
      </c>
      <c r="S731" t="s">
        <v>2043</v>
      </c>
      <c r="T731" s="4">
        <f t="shared" si="46"/>
        <v>185.66071428571428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12">
        <f t="shared" si="47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s="9">
        <f t="shared" si="44"/>
        <v>42147.208333333328</v>
      </c>
      <c r="N732" s="9">
        <f t="shared" si="45"/>
        <v>42153.208333333328</v>
      </c>
      <c r="O732" t="b">
        <v>0</v>
      </c>
      <c r="P732" t="b">
        <v>0</v>
      </c>
      <c r="Q732" t="s">
        <v>65</v>
      </c>
      <c r="R732" t="s">
        <v>2038</v>
      </c>
      <c r="S732" t="s">
        <v>2044</v>
      </c>
      <c r="T732" s="4">
        <f t="shared" si="46"/>
        <v>412.6631944444444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12">
        <f t="shared" si="47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s="9">
        <f t="shared" si="44"/>
        <v>42939.208333333328</v>
      </c>
      <c r="N733" s="9">
        <f t="shared" si="45"/>
        <v>42940.208333333328</v>
      </c>
      <c r="O733" t="b">
        <v>0</v>
      </c>
      <c r="P733" t="b">
        <v>0</v>
      </c>
      <c r="Q733" t="s">
        <v>28</v>
      </c>
      <c r="R733" t="s">
        <v>2038</v>
      </c>
      <c r="S733" t="s">
        <v>2039</v>
      </c>
      <c r="T733" s="4">
        <f t="shared" si="46"/>
        <v>90.25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12">
        <f t="shared" si="47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s="9">
        <f t="shared" si="44"/>
        <v>42816.208333333328</v>
      </c>
      <c r="N734" s="9">
        <f t="shared" si="45"/>
        <v>42839.208333333328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  <c r="T734" s="4">
        <f t="shared" si="46"/>
        <v>91.984615384615381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12">
        <f t="shared" si="47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s="9">
        <f t="shared" si="44"/>
        <v>41844.208333333336</v>
      </c>
      <c r="N735" s="9">
        <f t="shared" si="45"/>
        <v>41857.208333333336</v>
      </c>
      <c r="O735" t="b">
        <v>0</v>
      </c>
      <c r="P735" t="b">
        <v>0</v>
      </c>
      <c r="Q735" t="s">
        <v>148</v>
      </c>
      <c r="R735" t="s">
        <v>2034</v>
      </c>
      <c r="S735" t="s">
        <v>2050</v>
      </c>
      <c r="T735" s="4">
        <f t="shared" si="46"/>
        <v>527.00632911392404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12">
        <f t="shared" si="47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s="9">
        <f t="shared" si="44"/>
        <v>42763.25</v>
      </c>
      <c r="N736" s="9">
        <f t="shared" si="45"/>
        <v>42775.25</v>
      </c>
      <c r="O736" t="b">
        <v>0</v>
      </c>
      <c r="P736" t="b">
        <v>1</v>
      </c>
      <c r="Q736" t="s">
        <v>33</v>
      </c>
      <c r="R736" t="s">
        <v>2040</v>
      </c>
      <c r="S736" t="s">
        <v>2041</v>
      </c>
      <c r="T736" s="4">
        <f t="shared" si="46"/>
        <v>319.14285714285711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12">
        <f t="shared" si="47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s="9">
        <f t="shared" si="44"/>
        <v>42459.208333333328</v>
      </c>
      <c r="N737" s="9">
        <f t="shared" si="45"/>
        <v>42466.208333333328</v>
      </c>
      <c r="O737" t="b">
        <v>0</v>
      </c>
      <c r="P737" t="b">
        <v>0</v>
      </c>
      <c r="Q737" t="s">
        <v>122</v>
      </c>
      <c r="R737" t="s">
        <v>2049</v>
      </c>
      <c r="S737" t="s">
        <v>2061</v>
      </c>
      <c r="T737" s="4">
        <f t="shared" si="46"/>
        <v>354.18867924528303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12">
        <f t="shared" si="47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s="9">
        <f t="shared" si="44"/>
        <v>42055.25</v>
      </c>
      <c r="N738" s="9">
        <f t="shared" si="45"/>
        <v>42059.25</v>
      </c>
      <c r="O738" t="b">
        <v>0</v>
      </c>
      <c r="P738" t="b">
        <v>0</v>
      </c>
      <c r="Q738" t="s">
        <v>68</v>
      </c>
      <c r="R738" t="s">
        <v>2045</v>
      </c>
      <c r="S738" t="s">
        <v>2046</v>
      </c>
      <c r="T738" s="4">
        <f t="shared" si="46"/>
        <v>32.896103896103895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12">
        <f t="shared" si="47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s="9">
        <f t="shared" si="44"/>
        <v>42685.25</v>
      </c>
      <c r="N739" s="9">
        <f t="shared" si="45"/>
        <v>42697.25</v>
      </c>
      <c r="O739" t="b">
        <v>0</v>
      </c>
      <c r="P739" t="b">
        <v>0</v>
      </c>
      <c r="Q739" t="s">
        <v>60</v>
      </c>
      <c r="R739" t="s">
        <v>2034</v>
      </c>
      <c r="S739" t="s">
        <v>2059</v>
      </c>
      <c r="T739" s="4">
        <f t="shared" si="46"/>
        <v>135.8918918918919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12">
        <f t="shared" si="47"/>
        <v>103.8</v>
      </c>
      <c r="I740" t="s">
        <v>21</v>
      </c>
      <c r="J740" t="s">
        <v>22</v>
      </c>
      <c r="K740">
        <v>1416117600</v>
      </c>
      <c r="L740">
        <v>1418018400</v>
      </c>
      <c r="M740" s="9">
        <f t="shared" si="44"/>
        <v>41959.25</v>
      </c>
      <c r="N740" s="9">
        <f t="shared" si="45"/>
        <v>41981.25</v>
      </c>
      <c r="O740" t="b">
        <v>0</v>
      </c>
      <c r="P740" t="b">
        <v>1</v>
      </c>
      <c r="Q740" t="s">
        <v>33</v>
      </c>
      <c r="R740" t="s">
        <v>2040</v>
      </c>
      <c r="S740" t="s">
        <v>2041</v>
      </c>
      <c r="T740" s="4">
        <f t="shared" si="46"/>
        <v>2.0843373493975905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12">
        <f t="shared" si="47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s="9">
        <f t="shared" si="44"/>
        <v>41089.208333333336</v>
      </c>
      <c r="N741" s="9">
        <f t="shared" si="45"/>
        <v>41090.208333333336</v>
      </c>
      <c r="O741" t="b">
        <v>0</v>
      </c>
      <c r="P741" t="b">
        <v>0</v>
      </c>
      <c r="Q741" t="s">
        <v>60</v>
      </c>
      <c r="R741" t="s">
        <v>2034</v>
      </c>
      <c r="S741" t="s">
        <v>2059</v>
      </c>
      <c r="T741" s="4">
        <f t="shared" si="46"/>
        <v>61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12">
        <f t="shared" si="47"/>
        <v>99.5</v>
      </c>
      <c r="I742" t="s">
        <v>21</v>
      </c>
      <c r="J742" t="s">
        <v>22</v>
      </c>
      <c r="K742">
        <v>1486101600</v>
      </c>
      <c r="L742">
        <v>1486360800</v>
      </c>
      <c r="M742" s="9">
        <f t="shared" si="44"/>
        <v>42769.25</v>
      </c>
      <c r="N742" s="9">
        <f t="shared" si="45"/>
        <v>42772.25</v>
      </c>
      <c r="O742" t="b">
        <v>0</v>
      </c>
      <c r="P742" t="b">
        <v>0</v>
      </c>
      <c r="Q742" t="s">
        <v>33</v>
      </c>
      <c r="R742" t="s">
        <v>2040</v>
      </c>
      <c r="S742" t="s">
        <v>2041</v>
      </c>
      <c r="T742" s="4">
        <f t="shared" si="46"/>
        <v>30.037735849056602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12">
        <f t="shared" si="47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s="9">
        <f t="shared" si="44"/>
        <v>40321.208333333336</v>
      </c>
      <c r="N743" s="9">
        <f t="shared" si="45"/>
        <v>40322.208333333336</v>
      </c>
      <c r="O743" t="b">
        <v>0</v>
      </c>
      <c r="P743" t="b">
        <v>0</v>
      </c>
      <c r="Q743" t="s">
        <v>33</v>
      </c>
      <c r="R743" t="s">
        <v>2040</v>
      </c>
      <c r="S743" t="s">
        <v>2041</v>
      </c>
      <c r="T743" s="4">
        <f t="shared" si="46"/>
        <v>1179.1666666666665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12">
        <f t="shared" si="47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s="9">
        <f t="shared" si="44"/>
        <v>40197.25</v>
      </c>
      <c r="N744" s="9">
        <f t="shared" si="45"/>
        <v>40239.25</v>
      </c>
      <c r="O744" t="b">
        <v>0</v>
      </c>
      <c r="P744" t="b">
        <v>0</v>
      </c>
      <c r="Q744" t="s">
        <v>50</v>
      </c>
      <c r="R744" t="s">
        <v>2034</v>
      </c>
      <c r="S744" t="s">
        <v>2058</v>
      </c>
      <c r="T744" s="4">
        <f t="shared" si="46"/>
        <v>1126.0833333333335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12">
        <f t="shared" si="47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s="9">
        <f t="shared" si="44"/>
        <v>42298.208333333328</v>
      </c>
      <c r="N745" s="9">
        <f t="shared" si="45"/>
        <v>42304.208333333328</v>
      </c>
      <c r="O745" t="b">
        <v>0</v>
      </c>
      <c r="P745" t="b">
        <v>1</v>
      </c>
      <c r="Q745" t="s">
        <v>33</v>
      </c>
      <c r="R745" t="s">
        <v>2040</v>
      </c>
      <c r="S745" t="s">
        <v>2041</v>
      </c>
      <c r="T745" s="4">
        <f t="shared" si="46"/>
        <v>12.923076923076923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12">
        <f t="shared" si="47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s="9">
        <f t="shared" si="44"/>
        <v>43322.208333333328</v>
      </c>
      <c r="N746" s="9">
        <f t="shared" si="45"/>
        <v>43324.208333333328</v>
      </c>
      <c r="O746" t="b">
        <v>0</v>
      </c>
      <c r="P746" t="b">
        <v>1</v>
      </c>
      <c r="Q746" t="s">
        <v>33</v>
      </c>
      <c r="R746" t="s">
        <v>2040</v>
      </c>
      <c r="S746" t="s">
        <v>2041</v>
      </c>
      <c r="T746" s="4">
        <f t="shared" si="46"/>
        <v>712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12">
        <f t="shared" si="47"/>
        <v>61.5</v>
      </c>
      <c r="I747" t="s">
        <v>21</v>
      </c>
      <c r="J747" t="s">
        <v>22</v>
      </c>
      <c r="K747">
        <v>1275195600</v>
      </c>
      <c r="L747">
        <v>1277528400</v>
      </c>
      <c r="M747" s="9">
        <f t="shared" si="44"/>
        <v>40328.208333333336</v>
      </c>
      <c r="N747" s="9">
        <f t="shared" si="45"/>
        <v>40355.208333333336</v>
      </c>
      <c r="O747" t="b">
        <v>0</v>
      </c>
      <c r="P747" t="b">
        <v>0</v>
      </c>
      <c r="Q747" t="s">
        <v>65</v>
      </c>
      <c r="R747" t="s">
        <v>2038</v>
      </c>
      <c r="S747" t="s">
        <v>2044</v>
      </c>
      <c r="T747" s="4">
        <f t="shared" si="46"/>
        <v>30.304347826086957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12">
        <f t="shared" si="47"/>
        <v>35</v>
      </c>
      <c r="I748" t="s">
        <v>21</v>
      </c>
      <c r="J748" t="s">
        <v>22</v>
      </c>
      <c r="K748">
        <v>1318136400</v>
      </c>
      <c r="L748">
        <v>1318568400</v>
      </c>
      <c r="M748" s="9">
        <f t="shared" si="44"/>
        <v>40825.208333333336</v>
      </c>
      <c r="N748" s="9">
        <f t="shared" si="45"/>
        <v>40830.208333333336</v>
      </c>
      <c r="O748" t="b">
        <v>0</v>
      </c>
      <c r="P748" t="b">
        <v>0</v>
      </c>
      <c r="Q748" t="s">
        <v>28</v>
      </c>
      <c r="R748" t="s">
        <v>2038</v>
      </c>
      <c r="S748" t="s">
        <v>2039</v>
      </c>
      <c r="T748" s="4">
        <f t="shared" si="46"/>
        <v>212.50896057347671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12">
        <f t="shared" si="47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s="9">
        <f t="shared" si="44"/>
        <v>40423.208333333336</v>
      </c>
      <c r="N749" s="9">
        <f t="shared" si="45"/>
        <v>40434.208333333336</v>
      </c>
      <c r="O749" t="b">
        <v>0</v>
      </c>
      <c r="P749" t="b">
        <v>0</v>
      </c>
      <c r="Q749" t="s">
        <v>33</v>
      </c>
      <c r="R749" t="s">
        <v>2040</v>
      </c>
      <c r="S749" t="s">
        <v>2041</v>
      </c>
      <c r="T749" s="4">
        <f t="shared" si="46"/>
        <v>228.85714285714286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12">
        <f t="shared" si="47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s="9">
        <f t="shared" si="44"/>
        <v>40238.25</v>
      </c>
      <c r="N750" s="9">
        <f t="shared" si="45"/>
        <v>40263.208333333336</v>
      </c>
      <c r="O750" t="b">
        <v>0</v>
      </c>
      <c r="P750" t="b">
        <v>1</v>
      </c>
      <c r="Q750" t="s">
        <v>71</v>
      </c>
      <c r="R750" t="s">
        <v>2057</v>
      </c>
      <c r="S750" t="s">
        <v>2047</v>
      </c>
      <c r="T750" s="4">
        <f t="shared" si="46"/>
        <v>34.959979476654695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12">
        <f t="shared" si="47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s="9">
        <f t="shared" si="44"/>
        <v>41920.208333333336</v>
      </c>
      <c r="N751" s="9">
        <f t="shared" si="45"/>
        <v>41932.208333333336</v>
      </c>
      <c r="O751" t="b">
        <v>0</v>
      </c>
      <c r="P751" t="b">
        <v>1</v>
      </c>
      <c r="Q751" t="s">
        <v>65</v>
      </c>
      <c r="R751" t="s">
        <v>2038</v>
      </c>
      <c r="S751" t="s">
        <v>2044</v>
      </c>
      <c r="T751" s="4">
        <f t="shared" si="46"/>
        <v>157.29069767441862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12">
        <f t="shared" si="47"/>
        <v>1</v>
      </c>
      <c r="I752" t="s">
        <v>40</v>
      </c>
      <c r="J752" t="s">
        <v>41</v>
      </c>
      <c r="K752">
        <v>1277960400</v>
      </c>
      <c r="L752">
        <v>1280120400</v>
      </c>
      <c r="M752" s="9">
        <f t="shared" si="44"/>
        <v>40360.208333333336</v>
      </c>
      <c r="N752" s="9">
        <f t="shared" si="45"/>
        <v>40385.208333333336</v>
      </c>
      <c r="O752" t="b">
        <v>0</v>
      </c>
      <c r="P752" t="b">
        <v>0</v>
      </c>
      <c r="Q752" t="s">
        <v>50</v>
      </c>
      <c r="R752" t="s">
        <v>2034</v>
      </c>
      <c r="S752" t="s">
        <v>2058</v>
      </c>
      <c r="T752" s="4">
        <f t="shared" si="46"/>
        <v>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12">
        <f t="shared" si="47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9">
        <f t="shared" si="44"/>
        <v>42446.208333333328</v>
      </c>
      <c r="N753" s="9">
        <f t="shared" si="45"/>
        <v>42461.208333333328</v>
      </c>
      <c r="O753" t="b">
        <v>1</v>
      </c>
      <c r="P753" t="b">
        <v>1</v>
      </c>
      <c r="Q753" t="s">
        <v>68</v>
      </c>
      <c r="R753" t="s">
        <v>2045</v>
      </c>
      <c r="S753" t="s">
        <v>2046</v>
      </c>
      <c r="T753" s="4">
        <f t="shared" si="46"/>
        <v>232.30555555555554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12">
        <f t="shared" si="47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s="9">
        <f t="shared" si="44"/>
        <v>40395.208333333336</v>
      </c>
      <c r="N754" s="9">
        <f t="shared" si="45"/>
        <v>40413.208333333336</v>
      </c>
      <c r="O754" t="b">
        <v>0</v>
      </c>
      <c r="P754" t="b">
        <v>1</v>
      </c>
      <c r="Q754" t="s">
        <v>33</v>
      </c>
      <c r="R754" t="s">
        <v>2040</v>
      </c>
      <c r="S754" t="s">
        <v>2041</v>
      </c>
      <c r="T754" s="4">
        <f t="shared" si="46"/>
        <v>92.448275862068968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12">
        <f t="shared" si="47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s="9">
        <f t="shared" si="44"/>
        <v>40321.208333333336</v>
      </c>
      <c r="N755" s="9">
        <f t="shared" si="45"/>
        <v>40336.208333333336</v>
      </c>
      <c r="O755" t="b">
        <v>0</v>
      </c>
      <c r="P755" t="b">
        <v>0</v>
      </c>
      <c r="Q755" t="s">
        <v>122</v>
      </c>
      <c r="R755" t="s">
        <v>2049</v>
      </c>
      <c r="S755" t="s">
        <v>2061</v>
      </c>
      <c r="T755" s="4">
        <f t="shared" si="46"/>
        <v>256.70212765957444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12">
        <f t="shared" si="47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s="9">
        <f t="shared" si="44"/>
        <v>41210.208333333336</v>
      </c>
      <c r="N756" s="9">
        <f t="shared" si="45"/>
        <v>41263.25</v>
      </c>
      <c r="O756" t="b">
        <v>0</v>
      </c>
      <c r="P756" t="b">
        <v>0</v>
      </c>
      <c r="Q756" t="s">
        <v>33</v>
      </c>
      <c r="R756" t="s">
        <v>2040</v>
      </c>
      <c r="S756" t="s">
        <v>2041</v>
      </c>
      <c r="T756" s="4">
        <f t="shared" si="46"/>
        <v>168.47017045454547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12">
        <f t="shared" si="47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s="9">
        <f t="shared" si="44"/>
        <v>43096.25</v>
      </c>
      <c r="N757" s="9">
        <f t="shared" si="45"/>
        <v>43108.25</v>
      </c>
      <c r="O757" t="b">
        <v>0</v>
      </c>
      <c r="P757" t="b">
        <v>1</v>
      </c>
      <c r="Q757" t="s">
        <v>33</v>
      </c>
      <c r="R757" t="s">
        <v>2040</v>
      </c>
      <c r="S757" t="s">
        <v>2041</v>
      </c>
      <c r="T757" s="4">
        <f t="shared" si="46"/>
        <v>166.57777777777778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12">
        <f t="shared" si="47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s="9">
        <f t="shared" si="44"/>
        <v>42024.25</v>
      </c>
      <c r="N758" s="9">
        <f t="shared" si="45"/>
        <v>42030.25</v>
      </c>
      <c r="O758" t="b">
        <v>0</v>
      </c>
      <c r="P758" t="b">
        <v>0</v>
      </c>
      <c r="Q758" t="s">
        <v>33</v>
      </c>
      <c r="R758" t="s">
        <v>2040</v>
      </c>
      <c r="S758" t="s">
        <v>2041</v>
      </c>
      <c r="T758" s="4">
        <f t="shared" si="46"/>
        <v>772.07692307692309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12">
        <f t="shared" si="47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s="9">
        <f t="shared" si="44"/>
        <v>40675.208333333336</v>
      </c>
      <c r="N759" s="9">
        <f t="shared" si="45"/>
        <v>40679.208333333336</v>
      </c>
      <c r="O759" t="b">
        <v>0</v>
      </c>
      <c r="P759" t="b">
        <v>0</v>
      </c>
      <c r="Q759" t="s">
        <v>53</v>
      </c>
      <c r="R759" t="s">
        <v>2057</v>
      </c>
      <c r="S759" t="s">
        <v>2043</v>
      </c>
      <c r="T759" s="4">
        <f t="shared" si="46"/>
        <v>406.85714285714283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12">
        <f t="shared" si="47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s="9">
        <f t="shared" si="44"/>
        <v>41936.208333333336</v>
      </c>
      <c r="N760" s="9">
        <f t="shared" si="45"/>
        <v>41945.208333333336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  <c r="T760" s="4">
        <f t="shared" si="46"/>
        <v>564.20608108108115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12">
        <f t="shared" si="47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s="9">
        <f t="shared" si="44"/>
        <v>43136.25</v>
      </c>
      <c r="N761" s="9">
        <f t="shared" si="45"/>
        <v>43166.25</v>
      </c>
      <c r="O761" t="b">
        <v>0</v>
      </c>
      <c r="P761" t="b">
        <v>0</v>
      </c>
      <c r="Q761" t="s">
        <v>50</v>
      </c>
      <c r="R761" t="s">
        <v>2034</v>
      </c>
      <c r="S761" t="s">
        <v>2058</v>
      </c>
      <c r="T761" s="4">
        <f t="shared" si="46"/>
        <v>68.426865671641792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12">
        <f t="shared" si="47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s="9">
        <f t="shared" si="44"/>
        <v>43678.208333333328</v>
      </c>
      <c r="N762" s="9">
        <f t="shared" si="45"/>
        <v>43707.208333333328</v>
      </c>
      <c r="O762" t="b">
        <v>0</v>
      </c>
      <c r="P762" t="b">
        <v>1</v>
      </c>
      <c r="Q762" t="s">
        <v>89</v>
      </c>
      <c r="R762" t="s">
        <v>2036</v>
      </c>
      <c r="S762" t="s">
        <v>2060</v>
      </c>
      <c r="T762" s="4">
        <f t="shared" si="46"/>
        <v>34.351966873706004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12">
        <f t="shared" si="47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s="9">
        <f t="shared" si="44"/>
        <v>42938.208333333328</v>
      </c>
      <c r="N763" s="9">
        <f t="shared" si="45"/>
        <v>42943.208333333328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  <c r="T763" s="4">
        <f t="shared" si="46"/>
        <v>655.4545454545455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12">
        <f t="shared" si="47"/>
        <v>62.04</v>
      </c>
      <c r="I764" t="s">
        <v>26</v>
      </c>
      <c r="J764" t="s">
        <v>27</v>
      </c>
      <c r="K764">
        <v>1354082400</v>
      </c>
      <c r="L764">
        <v>1355032800</v>
      </c>
      <c r="M764" s="9">
        <f t="shared" si="44"/>
        <v>41241.25</v>
      </c>
      <c r="N764" s="9">
        <f t="shared" si="45"/>
        <v>41252.25</v>
      </c>
      <c r="O764" t="b">
        <v>0</v>
      </c>
      <c r="P764" t="b">
        <v>0</v>
      </c>
      <c r="Q764" t="s">
        <v>159</v>
      </c>
      <c r="R764" t="s">
        <v>2034</v>
      </c>
      <c r="S764" t="s">
        <v>2051</v>
      </c>
      <c r="T764" s="4">
        <f t="shared" si="46"/>
        <v>177.25714285714284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12">
        <f t="shared" si="47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s="9">
        <f t="shared" si="44"/>
        <v>41037.208333333336</v>
      </c>
      <c r="N765" s="9">
        <f t="shared" si="45"/>
        <v>41072.208333333336</v>
      </c>
      <c r="O765" t="b">
        <v>0</v>
      </c>
      <c r="P765" t="b">
        <v>1</v>
      </c>
      <c r="Q765" t="s">
        <v>33</v>
      </c>
      <c r="R765" t="s">
        <v>2040</v>
      </c>
      <c r="S765" t="s">
        <v>2041</v>
      </c>
      <c r="T765" s="4">
        <f t="shared" si="46"/>
        <v>113.17857142857144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12">
        <f t="shared" si="47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s="9">
        <f t="shared" si="44"/>
        <v>40676.208333333336</v>
      </c>
      <c r="N766" s="9">
        <f t="shared" si="45"/>
        <v>40684.208333333336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  <c r="T766" s="4">
        <f t="shared" si="46"/>
        <v>728.18181818181824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12">
        <f t="shared" si="47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s="9">
        <f t="shared" si="44"/>
        <v>42840.208333333328</v>
      </c>
      <c r="N767" s="9">
        <f t="shared" si="45"/>
        <v>42865.208333333328</v>
      </c>
      <c r="O767" t="b">
        <v>1</v>
      </c>
      <c r="P767" t="b">
        <v>1</v>
      </c>
      <c r="Q767" t="s">
        <v>60</v>
      </c>
      <c r="R767" t="s">
        <v>2034</v>
      </c>
      <c r="S767" t="s">
        <v>2059</v>
      </c>
      <c r="T767" s="4">
        <f t="shared" si="46"/>
        <v>208.33333333333334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12">
        <f t="shared" si="47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s="9">
        <f t="shared" si="44"/>
        <v>43362.208333333328</v>
      </c>
      <c r="N768" s="9">
        <f t="shared" si="45"/>
        <v>43363.208333333328</v>
      </c>
      <c r="O768" t="b">
        <v>0</v>
      </c>
      <c r="P768" t="b">
        <v>0</v>
      </c>
      <c r="Q768" t="s">
        <v>474</v>
      </c>
      <c r="R768" t="s">
        <v>2057</v>
      </c>
      <c r="S768" t="s">
        <v>2065</v>
      </c>
      <c r="T768" s="4">
        <f t="shared" si="46"/>
        <v>31.171232876712331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12">
        <f t="shared" si="47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s="9">
        <f t="shared" si="44"/>
        <v>42283.208333333328</v>
      </c>
      <c r="N769" s="9">
        <f t="shared" si="45"/>
        <v>42328.25</v>
      </c>
      <c r="O769" t="b">
        <v>0</v>
      </c>
      <c r="P769" t="b">
        <v>0</v>
      </c>
      <c r="Q769" t="s">
        <v>206</v>
      </c>
      <c r="R769" t="s">
        <v>2045</v>
      </c>
      <c r="S769" t="s">
        <v>2052</v>
      </c>
      <c r="T769" s="4">
        <f t="shared" si="46"/>
        <v>56.967078189300416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12">
        <f t="shared" si="47"/>
        <v>73.92</v>
      </c>
      <c r="I770" t="s">
        <v>21</v>
      </c>
      <c r="J770" t="s">
        <v>22</v>
      </c>
      <c r="K770">
        <v>1386741600</v>
      </c>
      <c r="L770">
        <v>1388037600</v>
      </c>
      <c r="M770" s="9">
        <f t="shared" ref="M770:M833" si="48">(((K770/60)/60)/24)+DATE(1970,1,1)</f>
        <v>41619.25</v>
      </c>
      <c r="N770" s="9">
        <f t="shared" ref="N770:N833" si="49">(((L770/60)/60)/24)+DATE(1970,1,1)</f>
        <v>41634.25</v>
      </c>
      <c r="O770" t="b">
        <v>0</v>
      </c>
      <c r="P770" t="b">
        <v>0</v>
      </c>
      <c r="Q770" t="s">
        <v>33</v>
      </c>
      <c r="R770" t="s">
        <v>2040</v>
      </c>
      <c r="S770" t="s">
        <v>2041</v>
      </c>
      <c r="T770" s="4">
        <f t="shared" ref="T770:T833" si="50">E770/D770*100</f>
        <v>231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12">
        <f t="shared" ref="H771:H834" si="51">IF(G771=0,0,(E771/G771))</f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s="9">
        <f t="shared" si="48"/>
        <v>41501.208333333336</v>
      </c>
      <c r="N771" s="9">
        <f t="shared" si="49"/>
        <v>41527.208333333336</v>
      </c>
      <c r="O771" t="b">
        <v>0</v>
      </c>
      <c r="P771" t="b">
        <v>0</v>
      </c>
      <c r="Q771" t="s">
        <v>89</v>
      </c>
      <c r="R771" t="s">
        <v>2036</v>
      </c>
      <c r="S771" t="s">
        <v>2060</v>
      </c>
      <c r="T771" s="4">
        <f t="shared" si="50"/>
        <v>86.867834394904463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12">
        <f t="shared" si="51"/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s="9">
        <f t="shared" si="48"/>
        <v>41743.208333333336</v>
      </c>
      <c r="N772" s="9">
        <f t="shared" si="49"/>
        <v>41750.208333333336</v>
      </c>
      <c r="O772" t="b">
        <v>0</v>
      </c>
      <c r="P772" t="b">
        <v>1</v>
      </c>
      <c r="Q772" t="s">
        <v>33</v>
      </c>
      <c r="R772" t="s">
        <v>2040</v>
      </c>
      <c r="S772" t="s">
        <v>2041</v>
      </c>
      <c r="T772" s="4">
        <f t="shared" si="50"/>
        <v>270.74418604651163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12">
        <f t="shared" si="51"/>
        <v>106.5</v>
      </c>
      <c r="I773" t="s">
        <v>21</v>
      </c>
      <c r="J773" t="s">
        <v>22</v>
      </c>
      <c r="K773">
        <v>1548482400</v>
      </c>
      <c r="L773">
        <v>1550815200</v>
      </c>
      <c r="M773" s="9">
        <f t="shared" si="48"/>
        <v>43491.25</v>
      </c>
      <c r="N773" s="9">
        <f t="shared" si="49"/>
        <v>43518.25</v>
      </c>
      <c r="O773" t="b">
        <v>0</v>
      </c>
      <c r="P773" t="b">
        <v>0</v>
      </c>
      <c r="Q773" t="s">
        <v>33</v>
      </c>
      <c r="R773" t="s">
        <v>2040</v>
      </c>
      <c r="S773" t="s">
        <v>2041</v>
      </c>
      <c r="T773" s="4">
        <f t="shared" si="50"/>
        <v>49.446428571428569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12">
        <f t="shared" si="51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s="9">
        <f t="shared" si="48"/>
        <v>43505.25</v>
      </c>
      <c r="N774" s="9">
        <f t="shared" si="49"/>
        <v>43509.25</v>
      </c>
      <c r="O774" t="b">
        <v>0</v>
      </c>
      <c r="P774" t="b">
        <v>0</v>
      </c>
      <c r="Q774" t="s">
        <v>60</v>
      </c>
      <c r="R774" t="s">
        <v>2034</v>
      </c>
      <c r="S774" t="s">
        <v>2059</v>
      </c>
      <c r="T774" s="4">
        <f t="shared" si="50"/>
        <v>113.3596256684492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12">
        <f t="shared" si="51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s="9">
        <f t="shared" si="48"/>
        <v>42838.208333333328</v>
      </c>
      <c r="N775" s="9">
        <f t="shared" si="49"/>
        <v>42848.208333333328</v>
      </c>
      <c r="O775" t="b">
        <v>0</v>
      </c>
      <c r="P775" t="b">
        <v>0</v>
      </c>
      <c r="Q775" t="s">
        <v>33</v>
      </c>
      <c r="R775" t="s">
        <v>2040</v>
      </c>
      <c r="S775" t="s">
        <v>2041</v>
      </c>
      <c r="T775" s="4">
        <f t="shared" si="50"/>
        <v>190.55555555555554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12">
        <f t="shared" si="51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s="9">
        <f t="shared" si="48"/>
        <v>42513.208333333328</v>
      </c>
      <c r="N776" s="9">
        <f t="shared" si="49"/>
        <v>42554.208333333328</v>
      </c>
      <c r="O776" t="b">
        <v>0</v>
      </c>
      <c r="P776" t="b">
        <v>0</v>
      </c>
      <c r="Q776" t="s">
        <v>28</v>
      </c>
      <c r="R776" t="s">
        <v>2038</v>
      </c>
      <c r="S776" t="s">
        <v>2039</v>
      </c>
      <c r="T776" s="4">
        <f t="shared" si="50"/>
        <v>135.5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12">
        <f t="shared" si="51"/>
        <v>96.8</v>
      </c>
      <c r="I777" t="s">
        <v>21</v>
      </c>
      <c r="J777" t="s">
        <v>22</v>
      </c>
      <c r="K777">
        <v>1415253600</v>
      </c>
      <c r="L777">
        <v>1416117600</v>
      </c>
      <c r="M777" s="9">
        <f t="shared" si="48"/>
        <v>41949.25</v>
      </c>
      <c r="N777" s="9">
        <f t="shared" si="49"/>
        <v>41959.25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  <c r="T777" s="4">
        <f t="shared" si="50"/>
        <v>10.297872340425531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12">
        <f t="shared" si="51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s="9">
        <f t="shared" si="48"/>
        <v>43650.208333333328</v>
      </c>
      <c r="N778" s="9">
        <f t="shared" si="49"/>
        <v>43668.208333333328</v>
      </c>
      <c r="O778" t="b">
        <v>0</v>
      </c>
      <c r="P778" t="b">
        <v>0</v>
      </c>
      <c r="Q778" t="s">
        <v>33</v>
      </c>
      <c r="R778" t="s">
        <v>2040</v>
      </c>
      <c r="S778" t="s">
        <v>2041</v>
      </c>
      <c r="T778" s="4">
        <f t="shared" si="50"/>
        <v>65.544223826714799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12">
        <f t="shared" si="51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s="9">
        <f t="shared" si="48"/>
        <v>40809.208333333336</v>
      </c>
      <c r="N779" s="9">
        <f t="shared" si="49"/>
        <v>40838.208333333336</v>
      </c>
      <c r="O779" t="b">
        <v>0</v>
      </c>
      <c r="P779" t="b">
        <v>0</v>
      </c>
      <c r="Q779" t="s">
        <v>33</v>
      </c>
      <c r="R779" t="s">
        <v>2040</v>
      </c>
      <c r="S779" t="s">
        <v>2041</v>
      </c>
      <c r="T779" s="4">
        <f t="shared" si="50"/>
        <v>49.026652452025587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12">
        <f t="shared" si="51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s="9">
        <f t="shared" si="48"/>
        <v>40768.208333333336</v>
      </c>
      <c r="N780" s="9">
        <f t="shared" si="49"/>
        <v>40773.208333333336</v>
      </c>
      <c r="O780" t="b">
        <v>0</v>
      </c>
      <c r="P780" t="b">
        <v>0</v>
      </c>
      <c r="Q780" t="s">
        <v>71</v>
      </c>
      <c r="R780" t="s">
        <v>2057</v>
      </c>
      <c r="S780" t="s">
        <v>2047</v>
      </c>
      <c r="T780" s="4">
        <f t="shared" si="50"/>
        <v>787.92307692307691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12">
        <f t="shared" si="51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s="9">
        <f t="shared" si="48"/>
        <v>42230.208333333328</v>
      </c>
      <c r="N781" s="9">
        <f t="shared" si="49"/>
        <v>42239.208333333328</v>
      </c>
      <c r="O781" t="b">
        <v>0</v>
      </c>
      <c r="P781" t="b">
        <v>1</v>
      </c>
      <c r="Q781" t="s">
        <v>33</v>
      </c>
      <c r="R781" t="s">
        <v>2040</v>
      </c>
      <c r="S781" t="s">
        <v>2041</v>
      </c>
      <c r="T781" s="4">
        <f t="shared" si="50"/>
        <v>80.306347746090154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12">
        <f t="shared" si="51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s="9">
        <f t="shared" si="48"/>
        <v>42573.208333333328</v>
      </c>
      <c r="N782" s="9">
        <f t="shared" si="49"/>
        <v>42592.208333333328</v>
      </c>
      <c r="O782" t="b">
        <v>0</v>
      </c>
      <c r="P782" t="b">
        <v>1</v>
      </c>
      <c r="Q782" t="s">
        <v>53</v>
      </c>
      <c r="R782" t="s">
        <v>2057</v>
      </c>
      <c r="S782" t="s">
        <v>2043</v>
      </c>
      <c r="T782" s="4">
        <f t="shared" si="50"/>
        <v>106.29411764705883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12">
        <f t="shared" si="51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s="9">
        <f t="shared" si="48"/>
        <v>40482.208333333336</v>
      </c>
      <c r="N783" s="9">
        <f t="shared" si="49"/>
        <v>40533.25</v>
      </c>
      <c r="O783" t="b">
        <v>0</v>
      </c>
      <c r="P783" t="b">
        <v>0</v>
      </c>
      <c r="Q783" t="s">
        <v>33</v>
      </c>
      <c r="R783" t="s">
        <v>2040</v>
      </c>
      <c r="S783" t="s">
        <v>2041</v>
      </c>
      <c r="T783" s="4">
        <f t="shared" si="50"/>
        <v>50.735632183908038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12">
        <f t="shared" si="51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s="9">
        <f t="shared" si="48"/>
        <v>40603.25</v>
      </c>
      <c r="N784" s="9">
        <f t="shared" si="49"/>
        <v>40631.208333333336</v>
      </c>
      <c r="O784" t="b">
        <v>0</v>
      </c>
      <c r="P784" t="b">
        <v>1</v>
      </c>
      <c r="Q784" t="s">
        <v>71</v>
      </c>
      <c r="R784" t="s">
        <v>2057</v>
      </c>
      <c r="S784" t="s">
        <v>2047</v>
      </c>
      <c r="T784" s="4">
        <f t="shared" si="50"/>
        <v>215.31372549019611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12">
        <f t="shared" si="51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s="9">
        <f t="shared" si="48"/>
        <v>41625.25</v>
      </c>
      <c r="N785" s="9">
        <f t="shared" si="49"/>
        <v>41632.25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  <c r="T785" s="4">
        <f t="shared" si="50"/>
        <v>141.22972972972974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12">
        <f t="shared" si="51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s="9">
        <f t="shared" si="48"/>
        <v>42435.25</v>
      </c>
      <c r="N786" s="9">
        <f t="shared" si="49"/>
        <v>42446.208333333328</v>
      </c>
      <c r="O786" t="b">
        <v>0</v>
      </c>
      <c r="P786" t="b">
        <v>0</v>
      </c>
      <c r="Q786" t="s">
        <v>28</v>
      </c>
      <c r="R786" t="s">
        <v>2038</v>
      </c>
      <c r="S786" t="s">
        <v>2039</v>
      </c>
      <c r="T786" s="4">
        <f t="shared" si="50"/>
        <v>115.33745781777279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12">
        <f t="shared" si="51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s="9">
        <f t="shared" si="48"/>
        <v>43582.208333333328</v>
      </c>
      <c r="N787" s="9">
        <f t="shared" si="49"/>
        <v>43616.208333333328</v>
      </c>
      <c r="O787" t="b">
        <v>0</v>
      </c>
      <c r="P787" t="b">
        <v>1</v>
      </c>
      <c r="Q787" t="s">
        <v>71</v>
      </c>
      <c r="R787" t="s">
        <v>2057</v>
      </c>
      <c r="S787" t="s">
        <v>2047</v>
      </c>
      <c r="T787" s="4">
        <f t="shared" si="50"/>
        <v>193.11940298507463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12">
        <f t="shared" si="51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s="9">
        <f t="shared" si="48"/>
        <v>43186.208333333328</v>
      </c>
      <c r="N788" s="9">
        <f t="shared" si="49"/>
        <v>43193.208333333328</v>
      </c>
      <c r="O788" t="b">
        <v>0</v>
      </c>
      <c r="P788" t="b">
        <v>1</v>
      </c>
      <c r="Q788" t="s">
        <v>159</v>
      </c>
      <c r="R788" t="s">
        <v>2034</v>
      </c>
      <c r="S788" t="s">
        <v>2051</v>
      </c>
      <c r="T788" s="4">
        <f t="shared" si="50"/>
        <v>729.73333333333335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12">
        <f t="shared" si="51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s="9">
        <f t="shared" si="48"/>
        <v>40684.208333333336</v>
      </c>
      <c r="N789" s="9">
        <f t="shared" si="49"/>
        <v>40693.208333333336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  <c r="T789" s="4">
        <f t="shared" si="50"/>
        <v>99.66339869281046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12">
        <f t="shared" si="51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s="9">
        <f t="shared" si="48"/>
        <v>41202.208333333336</v>
      </c>
      <c r="N790" s="9">
        <f t="shared" si="49"/>
        <v>41223.25</v>
      </c>
      <c r="O790" t="b">
        <v>0</v>
      </c>
      <c r="P790" t="b">
        <v>0</v>
      </c>
      <c r="Q790" t="s">
        <v>71</v>
      </c>
      <c r="R790" t="s">
        <v>2057</v>
      </c>
      <c r="S790" t="s">
        <v>2047</v>
      </c>
      <c r="T790" s="4">
        <f t="shared" si="50"/>
        <v>88.166666666666671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12">
        <f t="shared" si="51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s="9">
        <f t="shared" si="48"/>
        <v>41786.208333333336</v>
      </c>
      <c r="N791" s="9">
        <f t="shared" si="49"/>
        <v>41823.208333333336</v>
      </c>
      <c r="O791" t="b">
        <v>0</v>
      </c>
      <c r="P791" t="b">
        <v>0</v>
      </c>
      <c r="Q791" t="s">
        <v>33</v>
      </c>
      <c r="R791" t="s">
        <v>2040</v>
      </c>
      <c r="S791" t="s">
        <v>2041</v>
      </c>
      <c r="T791" s="4">
        <f t="shared" si="50"/>
        <v>37.233333333333334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12">
        <f t="shared" si="51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s="9">
        <f t="shared" si="48"/>
        <v>40223.25</v>
      </c>
      <c r="N792" s="9">
        <f t="shared" si="49"/>
        <v>40229.25</v>
      </c>
      <c r="O792" t="b">
        <v>0</v>
      </c>
      <c r="P792" t="b">
        <v>0</v>
      </c>
      <c r="Q792" t="s">
        <v>33</v>
      </c>
      <c r="R792" t="s">
        <v>2040</v>
      </c>
      <c r="S792" t="s">
        <v>2041</v>
      </c>
      <c r="T792" s="4">
        <f t="shared" si="50"/>
        <v>30.540075309306079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12">
        <f t="shared" si="51"/>
        <v>90</v>
      </c>
      <c r="I793" t="s">
        <v>21</v>
      </c>
      <c r="J793" t="s">
        <v>22</v>
      </c>
      <c r="K793">
        <v>1481436000</v>
      </c>
      <c r="L793">
        <v>1482818400</v>
      </c>
      <c r="M793" s="9">
        <f t="shared" si="48"/>
        <v>42715.25</v>
      </c>
      <c r="N793" s="9">
        <f t="shared" si="49"/>
        <v>42731.25</v>
      </c>
      <c r="O793" t="b">
        <v>0</v>
      </c>
      <c r="P793" t="b">
        <v>0</v>
      </c>
      <c r="Q793" t="s">
        <v>17</v>
      </c>
      <c r="R793" t="s">
        <v>2033</v>
      </c>
      <c r="S793" t="s">
        <v>2056</v>
      </c>
      <c r="T793" s="4">
        <f t="shared" si="50"/>
        <v>25.714285714285712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12">
        <f t="shared" si="51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s="9">
        <f t="shared" si="48"/>
        <v>41451.208333333336</v>
      </c>
      <c r="N794" s="9">
        <f t="shared" si="49"/>
        <v>41479.208333333336</v>
      </c>
      <c r="O794" t="b">
        <v>0</v>
      </c>
      <c r="P794" t="b">
        <v>1</v>
      </c>
      <c r="Q794" t="s">
        <v>33</v>
      </c>
      <c r="R794" t="s">
        <v>2040</v>
      </c>
      <c r="S794" t="s">
        <v>2041</v>
      </c>
      <c r="T794" s="4">
        <f t="shared" si="50"/>
        <v>34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12">
        <f t="shared" si="51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s="9">
        <f t="shared" si="48"/>
        <v>41450.208333333336</v>
      </c>
      <c r="N795" s="9">
        <f t="shared" si="49"/>
        <v>41454.208333333336</v>
      </c>
      <c r="O795" t="b">
        <v>0</v>
      </c>
      <c r="P795" t="b">
        <v>0</v>
      </c>
      <c r="Q795" t="s">
        <v>68</v>
      </c>
      <c r="R795" t="s">
        <v>2045</v>
      </c>
      <c r="S795" t="s">
        <v>2046</v>
      </c>
      <c r="T795" s="4">
        <f t="shared" si="50"/>
        <v>1185.909090909091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12">
        <f t="shared" si="51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s="9">
        <f t="shared" si="48"/>
        <v>43091.25</v>
      </c>
      <c r="N796" s="9">
        <f t="shared" si="49"/>
        <v>43103.25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  <c r="T796" s="4">
        <f t="shared" si="50"/>
        <v>125.39393939393939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12">
        <f t="shared" si="51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s="9">
        <f t="shared" si="48"/>
        <v>42675.208333333328</v>
      </c>
      <c r="N797" s="9">
        <f t="shared" si="49"/>
        <v>42678.208333333328</v>
      </c>
      <c r="O797" t="b">
        <v>0</v>
      </c>
      <c r="P797" t="b">
        <v>0</v>
      </c>
      <c r="Q797" t="s">
        <v>53</v>
      </c>
      <c r="R797" t="s">
        <v>2057</v>
      </c>
      <c r="S797" t="s">
        <v>2043</v>
      </c>
      <c r="T797" s="4">
        <f t="shared" si="50"/>
        <v>14.394366197183098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12">
        <f t="shared" si="51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s="9">
        <f t="shared" si="48"/>
        <v>41859.208333333336</v>
      </c>
      <c r="N798" s="9">
        <f t="shared" si="49"/>
        <v>41866.208333333336</v>
      </c>
      <c r="O798" t="b">
        <v>0</v>
      </c>
      <c r="P798" t="b">
        <v>1</v>
      </c>
      <c r="Q798" t="s">
        <v>292</v>
      </c>
      <c r="R798" t="s">
        <v>2036</v>
      </c>
      <c r="S798" t="s">
        <v>2063</v>
      </c>
      <c r="T798" s="4">
        <f t="shared" si="50"/>
        <v>54.807692307692314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12">
        <f t="shared" si="51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s="9">
        <f t="shared" si="48"/>
        <v>43464.25</v>
      </c>
      <c r="N799" s="9">
        <f t="shared" si="49"/>
        <v>43487.25</v>
      </c>
      <c r="O799" t="b">
        <v>0</v>
      </c>
      <c r="P799" t="b">
        <v>0</v>
      </c>
      <c r="Q799" t="s">
        <v>28</v>
      </c>
      <c r="R799" t="s">
        <v>2038</v>
      </c>
      <c r="S799" t="s">
        <v>2039</v>
      </c>
      <c r="T799" s="4">
        <f t="shared" si="50"/>
        <v>109.63157894736841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12">
        <f t="shared" si="51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s="9">
        <f t="shared" si="48"/>
        <v>41060.208333333336</v>
      </c>
      <c r="N800" s="9">
        <f t="shared" si="49"/>
        <v>41088.208333333336</v>
      </c>
      <c r="O800" t="b">
        <v>0</v>
      </c>
      <c r="P800" t="b">
        <v>1</v>
      </c>
      <c r="Q800" t="s">
        <v>33</v>
      </c>
      <c r="R800" t="s">
        <v>2040</v>
      </c>
      <c r="S800" t="s">
        <v>2041</v>
      </c>
      <c r="T800" s="4">
        <f t="shared" si="50"/>
        <v>188.47058823529412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12">
        <f t="shared" si="51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s="9">
        <f t="shared" si="48"/>
        <v>42399.25</v>
      </c>
      <c r="N801" s="9">
        <f t="shared" si="49"/>
        <v>42403.25</v>
      </c>
      <c r="O801" t="b">
        <v>0</v>
      </c>
      <c r="P801" t="b">
        <v>0</v>
      </c>
      <c r="Q801" t="s">
        <v>33</v>
      </c>
      <c r="R801" t="s">
        <v>2040</v>
      </c>
      <c r="S801" t="s">
        <v>2041</v>
      </c>
      <c r="T801" s="4">
        <f t="shared" si="50"/>
        <v>87.008284023668637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12">
        <f t="shared" si="51"/>
        <v>1</v>
      </c>
      <c r="I802" t="s">
        <v>98</v>
      </c>
      <c r="J802" t="s">
        <v>99</v>
      </c>
      <c r="K802">
        <v>1434085200</v>
      </c>
      <c r="L802">
        <v>1434430800</v>
      </c>
      <c r="M802" s="9">
        <f t="shared" si="48"/>
        <v>42167.208333333328</v>
      </c>
      <c r="N802" s="9">
        <f t="shared" si="49"/>
        <v>42171.208333333328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  <c r="T802" s="4">
        <f t="shared" si="50"/>
        <v>1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12">
        <f t="shared" si="51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s="9">
        <f t="shared" si="48"/>
        <v>43830.25</v>
      </c>
      <c r="N803" s="9">
        <f t="shared" si="49"/>
        <v>43852.25</v>
      </c>
      <c r="O803" t="b">
        <v>0</v>
      </c>
      <c r="P803" t="b">
        <v>1</v>
      </c>
      <c r="Q803" t="s">
        <v>122</v>
      </c>
      <c r="R803" t="s">
        <v>2049</v>
      </c>
      <c r="S803" t="s">
        <v>2061</v>
      </c>
      <c r="T803" s="4">
        <f t="shared" si="50"/>
        <v>202.9130434782609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12">
        <f t="shared" si="51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s="9">
        <f t="shared" si="48"/>
        <v>43650.208333333328</v>
      </c>
      <c r="N804" s="9">
        <f t="shared" si="49"/>
        <v>43652.208333333328</v>
      </c>
      <c r="O804" t="b">
        <v>0</v>
      </c>
      <c r="P804" t="b">
        <v>0</v>
      </c>
      <c r="Q804" t="s">
        <v>122</v>
      </c>
      <c r="R804" t="s">
        <v>2049</v>
      </c>
      <c r="S804" t="s">
        <v>2061</v>
      </c>
      <c r="T804" s="4">
        <f t="shared" si="50"/>
        <v>197.03225806451613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12">
        <f t="shared" si="51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s="9">
        <f t="shared" si="48"/>
        <v>43492.25</v>
      </c>
      <c r="N805" s="9">
        <f t="shared" si="49"/>
        <v>43526.25</v>
      </c>
      <c r="O805" t="b">
        <v>0</v>
      </c>
      <c r="P805" t="b">
        <v>0</v>
      </c>
      <c r="Q805" t="s">
        <v>33</v>
      </c>
      <c r="R805" t="s">
        <v>2040</v>
      </c>
      <c r="S805" t="s">
        <v>2041</v>
      </c>
      <c r="T805" s="4">
        <f t="shared" si="50"/>
        <v>107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12">
        <f t="shared" si="51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s="9">
        <f t="shared" si="48"/>
        <v>43102.25</v>
      </c>
      <c r="N806" s="9">
        <f t="shared" si="49"/>
        <v>43122.25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  <c r="T806" s="4">
        <f t="shared" si="50"/>
        <v>268.73076923076923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12">
        <f t="shared" si="51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s="9">
        <f t="shared" si="48"/>
        <v>41958.25</v>
      </c>
      <c r="N807" s="9">
        <f t="shared" si="49"/>
        <v>42009.25</v>
      </c>
      <c r="O807" t="b">
        <v>0</v>
      </c>
      <c r="P807" t="b">
        <v>0</v>
      </c>
      <c r="Q807" t="s">
        <v>42</v>
      </c>
      <c r="R807" t="s">
        <v>2057</v>
      </c>
      <c r="S807" t="s">
        <v>2042</v>
      </c>
      <c r="T807" s="4">
        <f t="shared" si="50"/>
        <v>50.845360824742272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12">
        <f t="shared" si="51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s="9">
        <f t="shared" si="48"/>
        <v>40973.25</v>
      </c>
      <c r="N808" s="9">
        <f t="shared" si="49"/>
        <v>40997.208333333336</v>
      </c>
      <c r="O808" t="b">
        <v>0</v>
      </c>
      <c r="P808" t="b">
        <v>1</v>
      </c>
      <c r="Q808" t="s">
        <v>53</v>
      </c>
      <c r="R808" t="s">
        <v>2057</v>
      </c>
      <c r="S808" t="s">
        <v>2043</v>
      </c>
      <c r="T808" s="4">
        <f t="shared" si="50"/>
        <v>1180.2857142857142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12">
        <f t="shared" si="51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s="9">
        <f t="shared" si="48"/>
        <v>43753.208333333328</v>
      </c>
      <c r="N809" s="9">
        <f t="shared" si="49"/>
        <v>43797.25</v>
      </c>
      <c r="O809" t="b">
        <v>0</v>
      </c>
      <c r="P809" t="b">
        <v>1</v>
      </c>
      <c r="Q809" t="s">
        <v>33</v>
      </c>
      <c r="R809" t="s">
        <v>2040</v>
      </c>
      <c r="S809" t="s">
        <v>2041</v>
      </c>
      <c r="T809" s="4">
        <f t="shared" si="50"/>
        <v>264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12">
        <f t="shared" si="51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s="9">
        <f t="shared" si="48"/>
        <v>42507.208333333328</v>
      </c>
      <c r="N810" s="9">
        <f t="shared" si="49"/>
        <v>42524.208333333328</v>
      </c>
      <c r="O810" t="b">
        <v>0</v>
      </c>
      <c r="P810" t="b">
        <v>0</v>
      </c>
      <c r="Q810" t="s">
        <v>17</v>
      </c>
      <c r="R810" t="s">
        <v>2033</v>
      </c>
      <c r="S810" t="s">
        <v>2056</v>
      </c>
      <c r="T810" s="4">
        <f t="shared" si="50"/>
        <v>30.44230769230769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12">
        <f t="shared" si="51"/>
        <v>42</v>
      </c>
      <c r="I811" t="s">
        <v>98</v>
      </c>
      <c r="J811" t="s">
        <v>99</v>
      </c>
      <c r="K811">
        <v>1344920400</v>
      </c>
      <c r="L811">
        <v>1345006800</v>
      </c>
      <c r="M811" s="9">
        <f t="shared" si="48"/>
        <v>41135.208333333336</v>
      </c>
      <c r="N811" s="9">
        <f t="shared" si="49"/>
        <v>41136.208333333336</v>
      </c>
      <c r="O811" t="b">
        <v>0</v>
      </c>
      <c r="P811" t="b">
        <v>0</v>
      </c>
      <c r="Q811" t="s">
        <v>42</v>
      </c>
      <c r="R811" t="s">
        <v>2057</v>
      </c>
      <c r="S811" t="s">
        <v>2042</v>
      </c>
      <c r="T811" s="4">
        <f t="shared" si="50"/>
        <v>62.880681818181813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12">
        <f t="shared" si="51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s="9">
        <f t="shared" si="48"/>
        <v>43067.25</v>
      </c>
      <c r="N812" s="9">
        <f t="shared" si="49"/>
        <v>43077.25</v>
      </c>
      <c r="O812" t="b">
        <v>0</v>
      </c>
      <c r="P812" t="b">
        <v>1</v>
      </c>
      <c r="Q812" t="s">
        <v>33</v>
      </c>
      <c r="R812" t="s">
        <v>2040</v>
      </c>
      <c r="S812" t="s">
        <v>2041</v>
      </c>
      <c r="T812" s="4">
        <f t="shared" si="50"/>
        <v>193.125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12">
        <f t="shared" si="51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s="9">
        <f t="shared" si="48"/>
        <v>42378.25</v>
      </c>
      <c r="N813" s="9">
        <f t="shared" si="49"/>
        <v>42380.25</v>
      </c>
      <c r="O813" t="b">
        <v>0</v>
      </c>
      <c r="P813" t="b">
        <v>1</v>
      </c>
      <c r="Q813" t="s">
        <v>89</v>
      </c>
      <c r="R813" t="s">
        <v>2036</v>
      </c>
      <c r="S813" t="s">
        <v>2060</v>
      </c>
      <c r="T813" s="4">
        <f t="shared" si="50"/>
        <v>77.102702702702715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12">
        <f t="shared" si="51"/>
        <v>48</v>
      </c>
      <c r="I814" t="s">
        <v>15</v>
      </c>
      <c r="J814" t="s">
        <v>16</v>
      </c>
      <c r="K814">
        <v>1523854800</v>
      </c>
      <c r="L814">
        <v>1524286800</v>
      </c>
      <c r="M814" s="9">
        <f t="shared" si="48"/>
        <v>43206.208333333328</v>
      </c>
      <c r="N814" s="9">
        <f t="shared" si="49"/>
        <v>43211.208333333328</v>
      </c>
      <c r="O814" t="b">
        <v>0</v>
      </c>
      <c r="P814" t="b">
        <v>0</v>
      </c>
      <c r="Q814" t="s">
        <v>68</v>
      </c>
      <c r="R814" t="s">
        <v>2045</v>
      </c>
      <c r="S814" t="s">
        <v>2046</v>
      </c>
      <c r="T814" s="4">
        <f t="shared" si="50"/>
        <v>225.52763819095478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12">
        <f t="shared" si="51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s="9">
        <f t="shared" si="48"/>
        <v>41148.208333333336</v>
      </c>
      <c r="N815" s="9">
        <f t="shared" si="49"/>
        <v>41158.208333333336</v>
      </c>
      <c r="O815" t="b">
        <v>0</v>
      </c>
      <c r="P815" t="b">
        <v>0</v>
      </c>
      <c r="Q815" t="s">
        <v>89</v>
      </c>
      <c r="R815" t="s">
        <v>2036</v>
      </c>
      <c r="S815" t="s">
        <v>2060</v>
      </c>
      <c r="T815" s="4">
        <f t="shared" si="50"/>
        <v>239.40625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12">
        <f t="shared" si="51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s="9">
        <f t="shared" si="48"/>
        <v>42517.208333333328</v>
      </c>
      <c r="N816" s="9">
        <f t="shared" si="49"/>
        <v>42519.208333333328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  <c r="T816" s="4">
        <f t="shared" si="50"/>
        <v>92.1875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12">
        <f t="shared" si="51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s="9">
        <f t="shared" si="48"/>
        <v>43068.25</v>
      </c>
      <c r="N817" s="9">
        <f t="shared" si="49"/>
        <v>43094.25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  <c r="T817" s="4">
        <f t="shared" si="50"/>
        <v>130.23333333333335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12">
        <f t="shared" si="51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s="9">
        <f t="shared" si="48"/>
        <v>41680.25</v>
      </c>
      <c r="N818" s="9">
        <f t="shared" si="49"/>
        <v>41682.25</v>
      </c>
      <c r="O818" t="b">
        <v>1</v>
      </c>
      <c r="P818" t="b">
        <v>1</v>
      </c>
      <c r="Q818" t="s">
        <v>33</v>
      </c>
      <c r="R818" t="s">
        <v>2040</v>
      </c>
      <c r="S818" t="s">
        <v>2041</v>
      </c>
      <c r="T818" s="4">
        <f t="shared" si="50"/>
        <v>615.21739130434787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12">
        <f t="shared" si="51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s="9">
        <f t="shared" si="48"/>
        <v>43589.208333333328</v>
      </c>
      <c r="N819" s="9">
        <f t="shared" si="49"/>
        <v>43617.208333333328</v>
      </c>
      <c r="O819" t="b">
        <v>0</v>
      </c>
      <c r="P819" t="b">
        <v>1</v>
      </c>
      <c r="Q819" t="s">
        <v>68</v>
      </c>
      <c r="R819" t="s">
        <v>2045</v>
      </c>
      <c r="S819" t="s">
        <v>2046</v>
      </c>
      <c r="T819" s="4">
        <f t="shared" si="50"/>
        <v>368.79532163742692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12">
        <f t="shared" si="51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s="9">
        <f t="shared" si="48"/>
        <v>43486.25</v>
      </c>
      <c r="N820" s="9">
        <f t="shared" si="49"/>
        <v>43499.25</v>
      </c>
      <c r="O820" t="b">
        <v>0</v>
      </c>
      <c r="P820" t="b">
        <v>1</v>
      </c>
      <c r="Q820" t="s">
        <v>33</v>
      </c>
      <c r="R820" t="s">
        <v>2040</v>
      </c>
      <c r="S820" t="s">
        <v>2041</v>
      </c>
      <c r="T820" s="4">
        <f t="shared" si="50"/>
        <v>1094.8571428571429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12">
        <f t="shared" si="51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s="9">
        <f t="shared" si="48"/>
        <v>41237.25</v>
      </c>
      <c r="N821" s="9">
        <f t="shared" si="49"/>
        <v>41252.25</v>
      </c>
      <c r="O821" t="b">
        <v>1</v>
      </c>
      <c r="P821" t="b">
        <v>0</v>
      </c>
      <c r="Q821" t="s">
        <v>89</v>
      </c>
      <c r="R821" t="s">
        <v>2036</v>
      </c>
      <c r="S821" t="s">
        <v>2060</v>
      </c>
      <c r="T821" s="4">
        <f t="shared" si="50"/>
        <v>50.662921348314605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12">
        <f t="shared" si="51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s="9">
        <f t="shared" si="48"/>
        <v>43310.208333333328</v>
      </c>
      <c r="N822" s="9">
        <f t="shared" si="49"/>
        <v>43323.208333333328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  <c r="T822" s="4">
        <f t="shared" si="50"/>
        <v>800.6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12">
        <f t="shared" si="51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s="9">
        <f t="shared" si="48"/>
        <v>42794.25</v>
      </c>
      <c r="N823" s="9">
        <f t="shared" si="49"/>
        <v>42807.208333333328</v>
      </c>
      <c r="O823" t="b">
        <v>0</v>
      </c>
      <c r="P823" t="b">
        <v>0</v>
      </c>
      <c r="Q823" t="s">
        <v>42</v>
      </c>
      <c r="R823" t="s">
        <v>2057</v>
      </c>
      <c r="S823" t="s">
        <v>2042</v>
      </c>
      <c r="T823" s="4">
        <f t="shared" si="50"/>
        <v>291.28571428571428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12">
        <f t="shared" si="51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s="9">
        <f t="shared" si="48"/>
        <v>41698.25</v>
      </c>
      <c r="N824" s="9">
        <f t="shared" si="49"/>
        <v>41715.208333333336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  <c r="T824" s="4">
        <f t="shared" si="50"/>
        <v>349.9666666666667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12">
        <f t="shared" si="51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s="9">
        <f t="shared" si="48"/>
        <v>41892.208333333336</v>
      </c>
      <c r="N825" s="9">
        <f t="shared" si="49"/>
        <v>41917.208333333336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  <c r="T825" s="4">
        <f t="shared" si="50"/>
        <v>357.07317073170731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12">
        <f t="shared" si="51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s="9">
        <f t="shared" si="48"/>
        <v>40348.208333333336</v>
      </c>
      <c r="N826" s="9">
        <f t="shared" si="49"/>
        <v>40380.208333333336</v>
      </c>
      <c r="O826" t="b">
        <v>0</v>
      </c>
      <c r="P826" t="b">
        <v>1</v>
      </c>
      <c r="Q826" t="s">
        <v>68</v>
      </c>
      <c r="R826" t="s">
        <v>2045</v>
      </c>
      <c r="S826" t="s">
        <v>2046</v>
      </c>
      <c r="T826" s="4">
        <f t="shared" si="50"/>
        <v>126.48941176470588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12">
        <f t="shared" si="51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s="9">
        <f t="shared" si="48"/>
        <v>42941.208333333328</v>
      </c>
      <c r="N827" s="9">
        <f t="shared" si="49"/>
        <v>42953.208333333328</v>
      </c>
      <c r="O827" t="b">
        <v>0</v>
      </c>
      <c r="P827" t="b">
        <v>0</v>
      </c>
      <c r="Q827" t="s">
        <v>100</v>
      </c>
      <c r="R827" t="s">
        <v>2057</v>
      </c>
      <c r="S827" t="s">
        <v>2048</v>
      </c>
      <c r="T827" s="4">
        <f t="shared" si="50"/>
        <v>387.5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12">
        <f t="shared" si="51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s="9">
        <f t="shared" si="48"/>
        <v>40525.25</v>
      </c>
      <c r="N828" s="9">
        <f t="shared" si="49"/>
        <v>40553.25</v>
      </c>
      <c r="O828" t="b">
        <v>0</v>
      </c>
      <c r="P828" t="b">
        <v>1</v>
      </c>
      <c r="Q828" t="s">
        <v>33</v>
      </c>
      <c r="R828" t="s">
        <v>2040</v>
      </c>
      <c r="S828" t="s">
        <v>2041</v>
      </c>
      <c r="T828" s="4">
        <f t="shared" si="50"/>
        <v>457.03571428571428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12">
        <f t="shared" si="51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s="9">
        <f t="shared" si="48"/>
        <v>40666.208333333336</v>
      </c>
      <c r="N829" s="9">
        <f t="shared" si="49"/>
        <v>40678.208333333336</v>
      </c>
      <c r="O829" t="b">
        <v>0</v>
      </c>
      <c r="P829" t="b">
        <v>1</v>
      </c>
      <c r="Q829" t="s">
        <v>53</v>
      </c>
      <c r="R829" t="s">
        <v>2057</v>
      </c>
      <c r="S829" t="s">
        <v>2043</v>
      </c>
      <c r="T829" s="4">
        <f t="shared" si="50"/>
        <v>266.69565217391306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12">
        <f t="shared" si="51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s="9">
        <f t="shared" si="48"/>
        <v>43340.208333333328</v>
      </c>
      <c r="N830" s="9">
        <f t="shared" si="49"/>
        <v>43365.208333333328</v>
      </c>
      <c r="O830" t="b">
        <v>0</v>
      </c>
      <c r="P830" t="b">
        <v>0</v>
      </c>
      <c r="Q830" t="s">
        <v>33</v>
      </c>
      <c r="R830" t="s">
        <v>2040</v>
      </c>
      <c r="S830" t="s">
        <v>2041</v>
      </c>
      <c r="T830" s="4">
        <f t="shared" si="50"/>
        <v>69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12">
        <f t="shared" si="51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s="9">
        <f t="shared" si="48"/>
        <v>42164.208333333328</v>
      </c>
      <c r="N831" s="9">
        <f t="shared" si="49"/>
        <v>42179.208333333328</v>
      </c>
      <c r="O831" t="b">
        <v>0</v>
      </c>
      <c r="P831" t="b">
        <v>0</v>
      </c>
      <c r="Q831" t="s">
        <v>33</v>
      </c>
      <c r="R831" t="s">
        <v>2040</v>
      </c>
      <c r="S831" t="s">
        <v>2041</v>
      </c>
      <c r="T831" s="4">
        <f t="shared" si="50"/>
        <v>51.34375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12">
        <f t="shared" si="51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s="9">
        <f t="shared" si="48"/>
        <v>43103.25</v>
      </c>
      <c r="N832" s="9">
        <f t="shared" si="49"/>
        <v>43162.25</v>
      </c>
      <c r="O832" t="b">
        <v>0</v>
      </c>
      <c r="P832" t="b">
        <v>0</v>
      </c>
      <c r="Q832" t="s">
        <v>33</v>
      </c>
      <c r="R832" t="s">
        <v>2040</v>
      </c>
      <c r="S832" t="s">
        <v>2041</v>
      </c>
      <c r="T832" s="4">
        <f t="shared" si="50"/>
        <v>1.1710526315789473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12">
        <f t="shared" si="51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s="9">
        <f t="shared" si="48"/>
        <v>40994.208333333336</v>
      </c>
      <c r="N833" s="9">
        <f t="shared" si="49"/>
        <v>41028.208333333336</v>
      </c>
      <c r="O833" t="b">
        <v>0</v>
      </c>
      <c r="P833" t="b">
        <v>0</v>
      </c>
      <c r="Q833" t="s">
        <v>122</v>
      </c>
      <c r="R833" t="s">
        <v>2049</v>
      </c>
      <c r="S833" t="s">
        <v>2061</v>
      </c>
      <c r="T833" s="4">
        <f t="shared" si="50"/>
        <v>108.97734294541709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12">
        <f t="shared" si="51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s="9">
        <f t="shared" ref="M834:M897" si="52">(((K834/60)/60)/24)+DATE(1970,1,1)</f>
        <v>42299.208333333328</v>
      </c>
      <c r="N834" s="9">
        <f t="shared" ref="N834:N897" si="53">(((L834/60)/60)/24)+DATE(1970,1,1)</f>
        <v>42333.25</v>
      </c>
      <c r="O834" t="b">
        <v>1</v>
      </c>
      <c r="P834" t="b">
        <v>0</v>
      </c>
      <c r="Q834" t="s">
        <v>206</v>
      </c>
      <c r="R834" t="s">
        <v>2045</v>
      </c>
      <c r="S834" t="s">
        <v>2052</v>
      </c>
      <c r="T834" s="4">
        <f t="shared" ref="T834:T897" si="54">E834/D834*100</f>
        <v>315.17592592592592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12">
        <f t="shared" ref="H835:H898" si="55">IF(G835=0,0,(E835/G835))</f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s="9">
        <f t="shared" si="52"/>
        <v>40588.25</v>
      </c>
      <c r="N835" s="9">
        <f t="shared" si="53"/>
        <v>40599.25</v>
      </c>
      <c r="O835" t="b">
        <v>0</v>
      </c>
      <c r="P835" t="b">
        <v>0</v>
      </c>
      <c r="Q835" t="s">
        <v>206</v>
      </c>
      <c r="R835" t="s">
        <v>2045</v>
      </c>
      <c r="S835" t="s">
        <v>2052</v>
      </c>
      <c r="T835" s="4">
        <f t="shared" si="54"/>
        <v>157.69117647058823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12">
        <f t="shared" si="55"/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s="9">
        <f t="shared" si="52"/>
        <v>41448.208333333336</v>
      </c>
      <c r="N836" s="9">
        <f t="shared" si="53"/>
        <v>41454.208333333336</v>
      </c>
      <c r="O836" t="b">
        <v>0</v>
      </c>
      <c r="P836" t="b">
        <v>0</v>
      </c>
      <c r="Q836" t="s">
        <v>33</v>
      </c>
      <c r="R836" t="s">
        <v>2040</v>
      </c>
      <c r="S836" t="s">
        <v>2041</v>
      </c>
      <c r="T836" s="4">
        <f t="shared" si="54"/>
        <v>153.8082191780822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12">
        <f t="shared" si="55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s="9">
        <f t="shared" si="52"/>
        <v>42063.25</v>
      </c>
      <c r="N837" s="9">
        <f t="shared" si="53"/>
        <v>42069.25</v>
      </c>
      <c r="O837" t="b">
        <v>0</v>
      </c>
      <c r="P837" t="b">
        <v>0</v>
      </c>
      <c r="Q837" t="s">
        <v>28</v>
      </c>
      <c r="R837" t="s">
        <v>2038</v>
      </c>
      <c r="S837" t="s">
        <v>2039</v>
      </c>
      <c r="T837" s="4">
        <f t="shared" si="54"/>
        <v>89.738979118329468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12">
        <f t="shared" si="55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s="9">
        <f t="shared" si="52"/>
        <v>40214.25</v>
      </c>
      <c r="N838" s="9">
        <f t="shared" si="53"/>
        <v>40225.25</v>
      </c>
      <c r="O838" t="b">
        <v>0</v>
      </c>
      <c r="P838" t="b">
        <v>0</v>
      </c>
      <c r="Q838" t="s">
        <v>60</v>
      </c>
      <c r="R838" t="s">
        <v>2034</v>
      </c>
      <c r="S838" t="s">
        <v>2059</v>
      </c>
      <c r="T838" s="4">
        <f t="shared" si="54"/>
        <v>75.135802469135797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12">
        <f t="shared" si="55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s="9">
        <f t="shared" si="52"/>
        <v>40629.208333333336</v>
      </c>
      <c r="N839" s="9">
        <f t="shared" si="53"/>
        <v>40683.208333333336</v>
      </c>
      <c r="O839" t="b">
        <v>0</v>
      </c>
      <c r="P839" t="b">
        <v>0</v>
      </c>
      <c r="Q839" t="s">
        <v>159</v>
      </c>
      <c r="R839" t="s">
        <v>2034</v>
      </c>
      <c r="S839" t="s">
        <v>2051</v>
      </c>
      <c r="T839" s="4">
        <f t="shared" si="54"/>
        <v>852.88135593220341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12">
        <f t="shared" si="55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s="9">
        <f t="shared" si="52"/>
        <v>43370.208333333328</v>
      </c>
      <c r="N840" s="9">
        <f t="shared" si="53"/>
        <v>43379.208333333328</v>
      </c>
      <c r="O840" t="b">
        <v>0</v>
      </c>
      <c r="P840" t="b">
        <v>0</v>
      </c>
      <c r="Q840" t="s">
        <v>33</v>
      </c>
      <c r="R840" t="s">
        <v>2040</v>
      </c>
      <c r="S840" t="s">
        <v>2041</v>
      </c>
      <c r="T840" s="4">
        <f t="shared" si="54"/>
        <v>138.90625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12">
        <f t="shared" si="55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s="9">
        <f t="shared" si="52"/>
        <v>41715.208333333336</v>
      </c>
      <c r="N841" s="9">
        <f t="shared" si="53"/>
        <v>41760.208333333336</v>
      </c>
      <c r="O841" t="b">
        <v>0</v>
      </c>
      <c r="P841" t="b">
        <v>1</v>
      </c>
      <c r="Q841" t="s">
        <v>42</v>
      </c>
      <c r="R841" t="s">
        <v>2057</v>
      </c>
      <c r="S841" t="s">
        <v>2042</v>
      </c>
      <c r="T841" s="4">
        <f t="shared" si="54"/>
        <v>190.18181818181819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12">
        <f t="shared" si="55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s="9">
        <f t="shared" si="52"/>
        <v>41836.208333333336</v>
      </c>
      <c r="N842" s="9">
        <f t="shared" si="53"/>
        <v>41838.208333333336</v>
      </c>
      <c r="O842" t="b">
        <v>0</v>
      </c>
      <c r="P842" t="b">
        <v>1</v>
      </c>
      <c r="Q842" t="s">
        <v>33</v>
      </c>
      <c r="R842" t="s">
        <v>2040</v>
      </c>
      <c r="S842" t="s">
        <v>2041</v>
      </c>
      <c r="T842" s="4">
        <f t="shared" si="54"/>
        <v>100.24333619948409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12">
        <f t="shared" si="55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s="9">
        <f t="shared" si="52"/>
        <v>42419.25</v>
      </c>
      <c r="N843" s="9">
        <f t="shared" si="53"/>
        <v>42435.25</v>
      </c>
      <c r="O843" t="b">
        <v>0</v>
      </c>
      <c r="P843" t="b">
        <v>0</v>
      </c>
      <c r="Q843" t="s">
        <v>28</v>
      </c>
      <c r="R843" t="s">
        <v>2038</v>
      </c>
      <c r="S843" t="s">
        <v>2039</v>
      </c>
      <c r="T843" s="4">
        <f t="shared" si="54"/>
        <v>142.75824175824175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12">
        <f t="shared" si="55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s="9">
        <f t="shared" si="52"/>
        <v>43266.208333333328</v>
      </c>
      <c r="N844" s="9">
        <f t="shared" si="53"/>
        <v>43269.208333333328</v>
      </c>
      <c r="O844" t="b">
        <v>0</v>
      </c>
      <c r="P844" t="b">
        <v>0</v>
      </c>
      <c r="Q844" t="s">
        <v>65</v>
      </c>
      <c r="R844" t="s">
        <v>2038</v>
      </c>
      <c r="S844" t="s">
        <v>2044</v>
      </c>
      <c r="T844" s="4">
        <f t="shared" si="54"/>
        <v>563.13333333333333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12">
        <f t="shared" si="55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s="9">
        <f t="shared" si="52"/>
        <v>43338.208333333328</v>
      </c>
      <c r="N845" s="9">
        <f t="shared" si="53"/>
        <v>43344.208333333328</v>
      </c>
      <c r="O845" t="b">
        <v>0</v>
      </c>
      <c r="P845" t="b">
        <v>0</v>
      </c>
      <c r="Q845" t="s">
        <v>122</v>
      </c>
      <c r="R845" t="s">
        <v>2049</v>
      </c>
      <c r="S845" t="s">
        <v>2061</v>
      </c>
      <c r="T845" s="4">
        <f t="shared" si="54"/>
        <v>30.715909090909086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12">
        <f t="shared" si="55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s="9">
        <f t="shared" si="52"/>
        <v>40930.25</v>
      </c>
      <c r="N846" s="9">
        <f t="shared" si="53"/>
        <v>40933.25</v>
      </c>
      <c r="O846" t="b">
        <v>0</v>
      </c>
      <c r="P846" t="b">
        <v>0</v>
      </c>
      <c r="Q846" t="s">
        <v>42</v>
      </c>
      <c r="R846" t="s">
        <v>2057</v>
      </c>
      <c r="S846" t="s">
        <v>2042</v>
      </c>
      <c r="T846" s="4">
        <f t="shared" si="54"/>
        <v>99.39772727272728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12">
        <f t="shared" si="55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s="9">
        <f t="shared" si="52"/>
        <v>43235.208333333328</v>
      </c>
      <c r="N847" s="9">
        <f t="shared" si="53"/>
        <v>43272.208333333328</v>
      </c>
      <c r="O847" t="b">
        <v>0</v>
      </c>
      <c r="P847" t="b">
        <v>0</v>
      </c>
      <c r="Q847" t="s">
        <v>28</v>
      </c>
      <c r="R847" t="s">
        <v>2038</v>
      </c>
      <c r="S847" t="s">
        <v>2039</v>
      </c>
      <c r="T847" s="4">
        <f t="shared" si="54"/>
        <v>197.54935622317598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12">
        <f t="shared" si="55"/>
        <v>105.9375</v>
      </c>
      <c r="I848" t="s">
        <v>21</v>
      </c>
      <c r="J848" t="s">
        <v>22</v>
      </c>
      <c r="K848">
        <v>1532149200</v>
      </c>
      <c r="L848">
        <v>1535259600</v>
      </c>
      <c r="M848" s="9">
        <f t="shared" si="52"/>
        <v>43302.208333333328</v>
      </c>
      <c r="N848" s="9">
        <f t="shared" si="53"/>
        <v>43338.208333333328</v>
      </c>
      <c r="O848" t="b">
        <v>1</v>
      </c>
      <c r="P848" t="b">
        <v>1</v>
      </c>
      <c r="Q848" t="s">
        <v>28</v>
      </c>
      <c r="R848" t="s">
        <v>2038</v>
      </c>
      <c r="S848" t="s">
        <v>2039</v>
      </c>
      <c r="T848" s="4">
        <f t="shared" si="54"/>
        <v>508.5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12">
        <f t="shared" si="55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s="9">
        <f t="shared" si="52"/>
        <v>43107.25</v>
      </c>
      <c r="N849" s="9">
        <f t="shared" si="53"/>
        <v>43110.25</v>
      </c>
      <c r="O849" t="b">
        <v>0</v>
      </c>
      <c r="P849" t="b">
        <v>0</v>
      </c>
      <c r="Q849" t="s">
        <v>17</v>
      </c>
      <c r="R849" t="s">
        <v>2033</v>
      </c>
      <c r="S849" t="s">
        <v>2056</v>
      </c>
      <c r="T849" s="4">
        <f t="shared" si="54"/>
        <v>237.74468085106383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12">
        <f t="shared" si="55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s="9">
        <f t="shared" si="52"/>
        <v>40341.208333333336</v>
      </c>
      <c r="N850" s="9">
        <f t="shared" si="53"/>
        <v>40350.208333333336</v>
      </c>
      <c r="O850" t="b">
        <v>0</v>
      </c>
      <c r="P850" t="b">
        <v>0</v>
      </c>
      <c r="Q850" t="s">
        <v>53</v>
      </c>
      <c r="R850" t="s">
        <v>2057</v>
      </c>
      <c r="S850" t="s">
        <v>2043</v>
      </c>
      <c r="T850" s="4">
        <f t="shared" si="54"/>
        <v>338.46875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12">
        <f t="shared" si="55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s="9">
        <f t="shared" si="52"/>
        <v>40948.25</v>
      </c>
      <c r="N851" s="9">
        <f t="shared" si="53"/>
        <v>40951.25</v>
      </c>
      <c r="O851" t="b">
        <v>0</v>
      </c>
      <c r="P851" t="b">
        <v>1</v>
      </c>
      <c r="Q851" t="s">
        <v>60</v>
      </c>
      <c r="R851" t="s">
        <v>2034</v>
      </c>
      <c r="S851" t="s">
        <v>2059</v>
      </c>
      <c r="T851" s="4">
        <f t="shared" si="54"/>
        <v>133.08955223880596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12">
        <f t="shared" si="55"/>
        <v>1</v>
      </c>
      <c r="I852" t="s">
        <v>21</v>
      </c>
      <c r="J852" t="s">
        <v>22</v>
      </c>
      <c r="K852">
        <v>1321682400</v>
      </c>
      <c r="L852">
        <v>1322978400</v>
      </c>
      <c r="M852" s="9">
        <f t="shared" si="52"/>
        <v>40866.25</v>
      </c>
      <c r="N852" s="9">
        <f t="shared" si="53"/>
        <v>40881.25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  <c r="T852" s="4">
        <f t="shared" si="54"/>
        <v>1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12">
        <f t="shared" si="55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s="9">
        <f t="shared" si="52"/>
        <v>41031.208333333336</v>
      </c>
      <c r="N853" s="9">
        <f t="shared" si="53"/>
        <v>41064.208333333336</v>
      </c>
      <c r="O853" t="b">
        <v>0</v>
      </c>
      <c r="P853" t="b">
        <v>0</v>
      </c>
      <c r="Q853" t="s">
        <v>50</v>
      </c>
      <c r="R853" t="s">
        <v>2034</v>
      </c>
      <c r="S853" t="s">
        <v>2058</v>
      </c>
      <c r="T853" s="4">
        <f t="shared" si="54"/>
        <v>207.79999999999998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12">
        <f t="shared" si="55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s="9">
        <f t="shared" si="52"/>
        <v>40740.208333333336</v>
      </c>
      <c r="N854" s="9">
        <f t="shared" si="53"/>
        <v>40750.208333333336</v>
      </c>
      <c r="O854" t="b">
        <v>0</v>
      </c>
      <c r="P854" t="b">
        <v>1</v>
      </c>
      <c r="Q854" t="s">
        <v>89</v>
      </c>
      <c r="R854" t="s">
        <v>2036</v>
      </c>
      <c r="S854" t="s">
        <v>2060</v>
      </c>
      <c r="T854" s="4">
        <f t="shared" si="54"/>
        <v>51.122448979591837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12">
        <f t="shared" si="55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s="9">
        <f t="shared" si="52"/>
        <v>40714.208333333336</v>
      </c>
      <c r="N855" s="9">
        <f t="shared" si="53"/>
        <v>40719.208333333336</v>
      </c>
      <c r="O855" t="b">
        <v>0</v>
      </c>
      <c r="P855" t="b">
        <v>1</v>
      </c>
      <c r="Q855" t="s">
        <v>60</v>
      </c>
      <c r="R855" t="s">
        <v>2034</v>
      </c>
      <c r="S855" t="s">
        <v>2059</v>
      </c>
      <c r="T855" s="4">
        <f t="shared" si="54"/>
        <v>652.05847953216369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12">
        <f t="shared" si="55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s="9">
        <f t="shared" si="52"/>
        <v>43787.25</v>
      </c>
      <c r="N856" s="9">
        <f t="shared" si="53"/>
        <v>43814.25</v>
      </c>
      <c r="O856" t="b">
        <v>0</v>
      </c>
      <c r="P856" t="b">
        <v>0</v>
      </c>
      <c r="Q856" t="s">
        <v>119</v>
      </c>
      <c r="R856" t="s">
        <v>2045</v>
      </c>
      <c r="S856" t="s">
        <v>2037</v>
      </c>
      <c r="T856" s="4">
        <f t="shared" si="54"/>
        <v>113.63099415204678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12">
        <f t="shared" si="55"/>
        <v>53</v>
      </c>
      <c r="I857" t="s">
        <v>26</v>
      </c>
      <c r="J857" t="s">
        <v>27</v>
      </c>
      <c r="K857">
        <v>1308373200</v>
      </c>
      <c r="L857">
        <v>1311051600</v>
      </c>
      <c r="M857" s="9">
        <f t="shared" si="52"/>
        <v>40712.208333333336</v>
      </c>
      <c r="N857" s="9">
        <f t="shared" si="53"/>
        <v>40743.208333333336</v>
      </c>
      <c r="O857" t="b">
        <v>0</v>
      </c>
      <c r="P857" t="b">
        <v>0</v>
      </c>
      <c r="Q857" t="s">
        <v>33</v>
      </c>
      <c r="R857" t="s">
        <v>2040</v>
      </c>
      <c r="S857" t="s">
        <v>2041</v>
      </c>
      <c r="T857" s="4">
        <f t="shared" si="54"/>
        <v>102.37606837606839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12">
        <f t="shared" si="55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s="9">
        <f t="shared" si="52"/>
        <v>41023.208333333336</v>
      </c>
      <c r="N858" s="9">
        <f t="shared" si="53"/>
        <v>41040.208333333336</v>
      </c>
      <c r="O858" t="b">
        <v>0</v>
      </c>
      <c r="P858" t="b">
        <v>0</v>
      </c>
      <c r="Q858" t="s">
        <v>17</v>
      </c>
      <c r="R858" t="s">
        <v>2033</v>
      </c>
      <c r="S858" t="s">
        <v>2056</v>
      </c>
      <c r="T858" s="4">
        <f t="shared" si="54"/>
        <v>356.58333333333331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12">
        <f t="shared" si="55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s="9">
        <f t="shared" si="52"/>
        <v>40944.25</v>
      </c>
      <c r="N859" s="9">
        <f t="shared" si="53"/>
        <v>40967.25</v>
      </c>
      <c r="O859" t="b">
        <v>1</v>
      </c>
      <c r="P859" t="b">
        <v>0</v>
      </c>
      <c r="Q859" t="s">
        <v>100</v>
      </c>
      <c r="R859" t="s">
        <v>2057</v>
      </c>
      <c r="S859" t="s">
        <v>2048</v>
      </c>
      <c r="T859" s="4">
        <f t="shared" si="54"/>
        <v>139.86792452830187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12">
        <f t="shared" si="55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s="9">
        <f t="shared" si="52"/>
        <v>43211.208333333328</v>
      </c>
      <c r="N860" s="9">
        <f t="shared" si="53"/>
        <v>43218.208333333328</v>
      </c>
      <c r="O860" t="b">
        <v>1</v>
      </c>
      <c r="P860" t="b">
        <v>0</v>
      </c>
      <c r="Q860" t="s">
        <v>17</v>
      </c>
      <c r="R860" t="s">
        <v>2033</v>
      </c>
      <c r="S860" t="s">
        <v>2056</v>
      </c>
      <c r="T860" s="4">
        <f t="shared" si="54"/>
        <v>69.45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12">
        <f t="shared" si="55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s="9">
        <f t="shared" si="52"/>
        <v>41334.25</v>
      </c>
      <c r="N861" s="9">
        <f t="shared" si="53"/>
        <v>41352.208333333336</v>
      </c>
      <c r="O861" t="b">
        <v>0</v>
      </c>
      <c r="P861" t="b">
        <v>1</v>
      </c>
      <c r="Q861" t="s">
        <v>33</v>
      </c>
      <c r="R861" t="s">
        <v>2040</v>
      </c>
      <c r="S861" t="s">
        <v>2041</v>
      </c>
      <c r="T861" s="4">
        <f t="shared" si="54"/>
        <v>35.534246575342465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12">
        <f t="shared" si="55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s="9">
        <f t="shared" si="52"/>
        <v>43515.25</v>
      </c>
      <c r="N862" s="9">
        <f t="shared" si="53"/>
        <v>43525.25</v>
      </c>
      <c r="O862" t="b">
        <v>0</v>
      </c>
      <c r="P862" t="b">
        <v>1</v>
      </c>
      <c r="Q862" t="s">
        <v>65</v>
      </c>
      <c r="R862" t="s">
        <v>2038</v>
      </c>
      <c r="S862" t="s">
        <v>2044</v>
      </c>
      <c r="T862" s="4">
        <f t="shared" si="54"/>
        <v>251.65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12">
        <f t="shared" si="55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s="9">
        <f t="shared" si="52"/>
        <v>40258.208333333336</v>
      </c>
      <c r="N863" s="9">
        <f t="shared" si="53"/>
        <v>40266.208333333336</v>
      </c>
      <c r="O863" t="b">
        <v>0</v>
      </c>
      <c r="P863" t="b">
        <v>0</v>
      </c>
      <c r="Q863" t="s">
        <v>33</v>
      </c>
      <c r="R863" t="s">
        <v>2040</v>
      </c>
      <c r="S863" t="s">
        <v>2041</v>
      </c>
      <c r="T863" s="4">
        <f t="shared" si="54"/>
        <v>105.87500000000001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12">
        <f t="shared" si="55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s="9">
        <f t="shared" si="52"/>
        <v>40756.208333333336</v>
      </c>
      <c r="N864" s="9">
        <f t="shared" si="53"/>
        <v>40760.208333333336</v>
      </c>
      <c r="O864" t="b">
        <v>0</v>
      </c>
      <c r="P864" t="b">
        <v>0</v>
      </c>
      <c r="Q864" t="s">
        <v>33</v>
      </c>
      <c r="R864" t="s">
        <v>2040</v>
      </c>
      <c r="S864" t="s">
        <v>2041</v>
      </c>
      <c r="T864" s="4">
        <f t="shared" si="54"/>
        <v>187.42857142857144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12">
        <f t="shared" si="55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s="9">
        <f t="shared" si="52"/>
        <v>42172.208333333328</v>
      </c>
      <c r="N865" s="9">
        <f t="shared" si="53"/>
        <v>42195.208333333328</v>
      </c>
      <c r="O865" t="b">
        <v>0</v>
      </c>
      <c r="P865" t="b">
        <v>1</v>
      </c>
      <c r="Q865" t="s">
        <v>269</v>
      </c>
      <c r="R865" t="s">
        <v>2057</v>
      </c>
      <c r="S865" t="s">
        <v>2053</v>
      </c>
      <c r="T865" s="4">
        <f t="shared" si="54"/>
        <v>386.78571428571428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12">
        <f t="shared" si="55"/>
        <v>97.18</v>
      </c>
      <c r="I866" t="s">
        <v>21</v>
      </c>
      <c r="J866" t="s">
        <v>22</v>
      </c>
      <c r="K866">
        <v>1471582800</v>
      </c>
      <c r="L866">
        <v>1472014800</v>
      </c>
      <c r="M866" s="9">
        <f t="shared" si="52"/>
        <v>42601.208333333328</v>
      </c>
      <c r="N866" s="9">
        <f t="shared" si="53"/>
        <v>42606.208333333328</v>
      </c>
      <c r="O866" t="b">
        <v>0</v>
      </c>
      <c r="P866" t="b">
        <v>0</v>
      </c>
      <c r="Q866" t="s">
        <v>100</v>
      </c>
      <c r="R866" t="s">
        <v>2057</v>
      </c>
      <c r="S866" t="s">
        <v>2048</v>
      </c>
      <c r="T866" s="4">
        <f t="shared" si="54"/>
        <v>347.07142857142856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12">
        <f t="shared" si="55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s="9">
        <f t="shared" si="52"/>
        <v>41897.208333333336</v>
      </c>
      <c r="N867" s="9">
        <f t="shared" si="53"/>
        <v>41906.208333333336</v>
      </c>
      <c r="O867" t="b">
        <v>0</v>
      </c>
      <c r="P867" t="b">
        <v>0</v>
      </c>
      <c r="Q867" t="s">
        <v>33</v>
      </c>
      <c r="R867" t="s">
        <v>2040</v>
      </c>
      <c r="S867" t="s">
        <v>2041</v>
      </c>
      <c r="T867" s="4">
        <f t="shared" si="54"/>
        <v>185.82098765432099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12">
        <f t="shared" si="55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s="9">
        <f t="shared" si="52"/>
        <v>40671.208333333336</v>
      </c>
      <c r="N868" s="9">
        <f t="shared" si="53"/>
        <v>40672.208333333336</v>
      </c>
      <c r="O868" t="b">
        <v>0</v>
      </c>
      <c r="P868" t="b">
        <v>0</v>
      </c>
      <c r="Q868" t="s">
        <v>122</v>
      </c>
      <c r="R868" t="s">
        <v>2049</v>
      </c>
      <c r="S868" t="s">
        <v>2061</v>
      </c>
      <c r="T868" s="4">
        <f t="shared" si="54"/>
        <v>43.241247264770237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12">
        <f t="shared" si="55"/>
        <v>25.99</v>
      </c>
      <c r="I869" t="s">
        <v>21</v>
      </c>
      <c r="J869" t="s">
        <v>22</v>
      </c>
      <c r="K869">
        <v>1539061200</v>
      </c>
      <c r="L869">
        <v>1539579600</v>
      </c>
      <c r="M869" s="9">
        <f t="shared" si="52"/>
        <v>43382.208333333328</v>
      </c>
      <c r="N869" s="9">
        <f t="shared" si="53"/>
        <v>43388.208333333328</v>
      </c>
      <c r="O869" t="b">
        <v>0</v>
      </c>
      <c r="P869" t="b">
        <v>0</v>
      </c>
      <c r="Q869" t="s">
        <v>17</v>
      </c>
      <c r="R869" t="s">
        <v>2033</v>
      </c>
      <c r="S869" t="s">
        <v>2056</v>
      </c>
      <c r="T869" s="4">
        <f t="shared" si="54"/>
        <v>162.4375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12">
        <f t="shared" si="55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s="9">
        <f t="shared" si="52"/>
        <v>41559.208333333336</v>
      </c>
      <c r="N870" s="9">
        <f t="shared" si="53"/>
        <v>41570.208333333336</v>
      </c>
      <c r="O870" t="b">
        <v>0</v>
      </c>
      <c r="P870" t="b">
        <v>0</v>
      </c>
      <c r="Q870" t="s">
        <v>33</v>
      </c>
      <c r="R870" t="s">
        <v>2040</v>
      </c>
      <c r="S870" t="s">
        <v>2041</v>
      </c>
      <c r="T870" s="4">
        <f t="shared" si="54"/>
        <v>184.84285714285716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12">
        <f t="shared" si="55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s="9">
        <f t="shared" si="52"/>
        <v>40350.208333333336</v>
      </c>
      <c r="N871" s="9">
        <f t="shared" si="53"/>
        <v>40364.208333333336</v>
      </c>
      <c r="O871" t="b">
        <v>0</v>
      </c>
      <c r="P871" t="b">
        <v>0</v>
      </c>
      <c r="Q871" t="s">
        <v>53</v>
      </c>
      <c r="R871" t="s">
        <v>2057</v>
      </c>
      <c r="S871" t="s">
        <v>2043</v>
      </c>
      <c r="T871" s="4">
        <f t="shared" si="54"/>
        <v>23.703520691785052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12">
        <f t="shared" si="55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s="9">
        <f t="shared" si="52"/>
        <v>42240.208333333328</v>
      </c>
      <c r="N872" s="9">
        <f t="shared" si="53"/>
        <v>42265.208333333328</v>
      </c>
      <c r="O872" t="b">
        <v>0</v>
      </c>
      <c r="P872" t="b">
        <v>0</v>
      </c>
      <c r="Q872" t="s">
        <v>33</v>
      </c>
      <c r="R872" t="s">
        <v>2040</v>
      </c>
      <c r="S872" t="s">
        <v>2041</v>
      </c>
      <c r="T872" s="4">
        <f t="shared" si="54"/>
        <v>89.870129870129873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12">
        <f t="shared" si="55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s="9">
        <f t="shared" si="52"/>
        <v>43040.208333333328</v>
      </c>
      <c r="N873" s="9">
        <f t="shared" si="53"/>
        <v>43058.25</v>
      </c>
      <c r="O873" t="b">
        <v>0</v>
      </c>
      <c r="P873" t="b">
        <v>1</v>
      </c>
      <c r="Q873" t="s">
        <v>33</v>
      </c>
      <c r="R873" t="s">
        <v>2040</v>
      </c>
      <c r="S873" t="s">
        <v>2041</v>
      </c>
      <c r="T873" s="4">
        <f t="shared" si="54"/>
        <v>272.6041958041958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12">
        <f t="shared" si="55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s="9">
        <f t="shared" si="52"/>
        <v>43346.208333333328</v>
      </c>
      <c r="N874" s="9">
        <f t="shared" si="53"/>
        <v>43351.208333333328</v>
      </c>
      <c r="O874" t="b">
        <v>0</v>
      </c>
      <c r="P874" t="b">
        <v>0</v>
      </c>
      <c r="Q874" t="s">
        <v>474</v>
      </c>
      <c r="R874" t="s">
        <v>2057</v>
      </c>
      <c r="S874" t="s">
        <v>2065</v>
      </c>
      <c r="T874" s="4">
        <f t="shared" si="54"/>
        <v>170.04255319148936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12">
        <f t="shared" si="55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s="9">
        <f t="shared" si="52"/>
        <v>41647.25</v>
      </c>
      <c r="N875" s="9">
        <f t="shared" si="53"/>
        <v>41652.25</v>
      </c>
      <c r="O875" t="b">
        <v>0</v>
      </c>
      <c r="P875" t="b">
        <v>0</v>
      </c>
      <c r="Q875" t="s">
        <v>122</v>
      </c>
      <c r="R875" t="s">
        <v>2049</v>
      </c>
      <c r="S875" t="s">
        <v>2061</v>
      </c>
      <c r="T875" s="4">
        <f t="shared" si="54"/>
        <v>188.28503562945369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12">
        <f t="shared" si="55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s="9">
        <f t="shared" si="52"/>
        <v>40291.208333333336</v>
      </c>
      <c r="N876" s="9">
        <f t="shared" si="53"/>
        <v>40329.208333333336</v>
      </c>
      <c r="O876" t="b">
        <v>0</v>
      </c>
      <c r="P876" t="b">
        <v>1</v>
      </c>
      <c r="Q876" t="s">
        <v>122</v>
      </c>
      <c r="R876" t="s">
        <v>2049</v>
      </c>
      <c r="S876" t="s">
        <v>2061</v>
      </c>
      <c r="T876" s="4">
        <f t="shared" si="54"/>
        <v>346.93532338308455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12">
        <f t="shared" si="55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s="9">
        <f t="shared" si="52"/>
        <v>40556.25</v>
      </c>
      <c r="N877" s="9">
        <f t="shared" si="53"/>
        <v>40557.25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  <c r="T877" s="4">
        <f t="shared" si="54"/>
        <v>69.177215189873422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12">
        <f t="shared" si="55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s="9">
        <f t="shared" si="52"/>
        <v>43624.208333333328</v>
      </c>
      <c r="N878" s="9">
        <f t="shared" si="53"/>
        <v>43648.208333333328</v>
      </c>
      <c r="O878" t="b">
        <v>0</v>
      </c>
      <c r="P878" t="b">
        <v>0</v>
      </c>
      <c r="Q878" t="s">
        <v>122</v>
      </c>
      <c r="R878" t="s">
        <v>2049</v>
      </c>
      <c r="S878" t="s">
        <v>2061</v>
      </c>
      <c r="T878" s="4">
        <f t="shared" si="54"/>
        <v>25.433734939759034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12">
        <f t="shared" si="55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s="9">
        <f t="shared" si="52"/>
        <v>42577.208333333328</v>
      </c>
      <c r="N879" s="9">
        <f t="shared" si="53"/>
        <v>42578.208333333328</v>
      </c>
      <c r="O879" t="b">
        <v>0</v>
      </c>
      <c r="P879" t="b">
        <v>0</v>
      </c>
      <c r="Q879" t="s">
        <v>17</v>
      </c>
      <c r="R879" t="s">
        <v>2033</v>
      </c>
      <c r="S879" t="s">
        <v>2056</v>
      </c>
      <c r="T879" s="4">
        <f t="shared" si="54"/>
        <v>77.400977995110026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12">
        <f t="shared" si="55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s="9">
        <f t="shared" si="52"/>
        <v>43845.25</v>
      </c>
      <c r="N880" s="9">
        <f t="shared" si="53"/>
        <v>43869.25</v>
      </c>
      <c r="O880" t="b">
        <v>0</v>
      </c>
      <c r="P880" t="b">
        <v>0</v>
      </c>
      <c r="Q880" t="s">
        <v>148</v>
      </c>
      <c r="R880" t="s">
        <v>2034</v>
      </c>
      <c r="S880" t="s">
        <v>2050</v>
      </c>
      <c r="T880" s="4">
        <f t="shared" si="54"/>
        <v>37.481481481481481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12">
        <f t="shared" si="55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s="9">
        <f t="shared" si="52"/>
        <v>42788.25</v>
      </c>
      <c r="N881" s="9">
        <f t="shared" si="53"/>
        <v>42797.25</v>
      </c>
      <c r="O881" t="b">
        <v>0</v>
      </c>
      <c r="P881" t="b">
        <v>0</v>
      </c>
      <c r="Q881" t="s">
        <v>68</v>
      </c>
      <c r="R881" t="s">
        <v>2045</v>
      </c>
      <c r="S881" t="s">
        <v>2046</v>
      </c>
      <c r="T881" s="4">
        <f t="shared" si="54"/>
        <v>543.79999999999995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12">
        <f t="shared" si="55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s="9">
        <f t="shared" si="52"/>
        <v>43667.208333333328</v>
      </c>
      <c r="N882" s="9">
        <f t="shared" si="53"/>
        <v>43669.208333333328</v>
      </c>
      <c r="O882" t="b">
        <v>0</v>
      </c>
      <c r="P882" t="b">
        <v>0</v>
      </c>
      <c r="Q882" t="s">
        <v>50</v>
      </c>
      <c r="R882" t="s">
        <v>2034</v>
      </c>
      <c r="S882" t="s">
        <v>2058</v>
      </c>
      <c r="T882" s="4">
        <f t="shared" si="54"/>
        <v>228.52189349112427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12">
        <f t="shared" si="55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s="9">
        <f t="shared" si="52"/>
        <v>42194.208333333328</v>
      </c>
      <c r="N883" s="9">
        <f t="shared" si="53"/>
        <v>42223.208333333328</v>
      </c>
      <c r="O883" t="b">
        <v>0</v>
      </c>
      <c r="P883" t="b">
        <v>1</v>
      </c>
      <c r="Q883" t="s">
        <v>33</v>
      </c>
      <c r="R883" t="s">
        <v>2040</v>
      </c>
      <c r="S883" t="s">
        <v>2041</v>
      </c>
      <c r="T883" s="4">
        <f t="shared" si="54"/>
        <v>38.948339483394832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12">
        <f t="shared" si="55"/>
        <v>37</v>
      </c>
      <c r="I884" t="s">
        <v>21</v>
      </c>
      <c r="J884" t="s">
        <v>22</v>
      </c>
      <c r="K884">
        <v>1421820000</v>
      </c>
      <c r="L884">
        <v>1422165600</v>
      </c>
      <c r="M884" s="9">
        <f t="shared" si="52"/>
        <v>42025.25</v>
      </c>
      <c r="N884" s="9">
        <f t="shared" si="53"/>
        <v>42029.25</v>
      </c>
      <c r="O884" t="b">
        <v>0</v>
      </c>
      <c r="P884" t="b">
        <v>0</v>
      </c>
      <c r="Q884" t="s">
        <v>33</v>
      </c>
      <c r="R884" t="s">
        <v>2040</v>
      </c>
      <c r="S884" t="s">
        <v>2041</v>
      </c>
      <c r="T884" s="4">
        <f t="shared" si="54"/>
        <v>370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12">
        <f t="shared" si="55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s="9">
        <f t="shared" si="52"/>
        <v>40323.208333333336</v>
      </c>
      <c r="N885" s="9">
        <f t="shared" si="53"/>
        <v>40359.208333333336</v>
      </c>
      <c r="O885" t="b">
        <v>0</v>
      </c>
      <c r="P885" t="b">
        <v>0</v>
      </c>
      <c r="Q885" t="s">
        <v>100</v>
      </c>
      <c r="R885" t="s">
        <v>2057</v>
      </c>
      <c r="S885" t="s">
        <v>2048</v>
      </c>
      <c r="T885" s="4">
        <f t="shared" si="54"/>
        <v>237.91176470588232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12">
        <f t="shared" si="55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s="9">
        <f t="shared" si="52"/>
        <v>41763.208333333336</v>
      </c>
      <c r="N886" s="9">
        <f t="shared" si="53"/>
        <v>41765.208333333336</v>
      </c>
      <c r="O886" t="b">
        <v>0</v>
      </c>
      <c r="P886" t="b">
        <v>1</v>
      </c>
      <c r="Q886" t="s">
        <v>33</v>
      </c>
      <c r="R886" t="s">
        <v>2040</v>
      </c>
      <c r="S886" t="s">
        <v>2041</v>
      </c>
      <c r="T886" s="4">
        <f t="shared" si="54"/>
        <v>64.036299765807954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12">
        <f t="shared" si="55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s="9">
        <f t="shared" si="52"/>
        <v>40335.208333333336</v>
      </c>
      <c r="N887" s="9">
        <f t="shared" si="53"/>
        <v>40373.208333333336</v>
      </c>
      <c r="O887" t="b">
        <v>0</v>
      </c>
      <c r="P887" t="b">
        <v>0</v>
      </c>
      <c r="Q887" t="s">
        <v>33</v>
      </c>
      <c r="R887" t="s">
        <v>2040</v>
      </c>
      <c r="S887" t="s">
        <v>2041</v>
      </c>
      <c r="T887" s="4">
        <f t="shared" si="54"/>
        <v>118.27777777777777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12">
        <f t="shared" si="55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s="9">
        <f t="shared" si="52"/>
        <v>40416.208333333336</v>
      </c>
      <c r="N888" s="9">
        <f t="shared" si="53"/>
        <v>40434.208333333336</v>
      </c>
      <c r="O888" t="b">
        <v>0</v>
      </c>
      <c r="P888" t="b">
        <v>0</v>
      </c>
      <c r="Q888" t="s">
        <v>60</v>
      </c>
      <c r="R888" t="s">
        <v>2034</v>
      </c>
      <c r="S888" t="s">
        <v>2059</v>
      </c>
      <c r="T888" s="4">
        <f t="shared" si="54"/>
        <v>84.824037184594957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12">
        <f t="shared" si="55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s="9">
        <f t="shared" si="52"/>
        <v>42202.208333333328</v>
      </c>
      <c r="N889" s="9">
        <f t="shared" si="53"/>
        <v>42249.208333333328</v>
      </c>
      <c r="O889" t="b">
        <v>0</v>
      </c>
      <c r="P889" t="b">
        <v>1</v>
      </c>
      <c r="Q889" t="s">
        <v>33</v>
      </c>
      <c r="R889" t="s">
        <v>2040</v>
      </c>
      <c r="S889" t="s">
        <v>2041</v>
      </c>
      <c r="T889" s="4">
        <f t="shared" si="54"/>
        <v>29.346153846153843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12">
        <f t="shared" si="55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s="9">
        <f t="shared" si="52"/>
        <v>42836.208333333328</v>
      </c>
      <c r="N890" s="9">
        <f t="shared" si="53"/>
        <v>42855.208333333328</v>
      </c>
      <c r="O890" t="b">
        <v>0</v>
      </c>
      <c r="P890" t="b">
        <v>0</v>
      </c>
      <c r="Q890" t="s">
        <v>33</v>
      </c>
      <c r="R890" t="s">
        <v>2040</v>
      </c>
      <c r="S890" t="s">
        <v>2041</v>
      </c>
      <c r="T890" s="4">
        <f t="shared" si="54"/>
        <v>209.89655172413794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12">
        <f t="shared" si="55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s="9">
        <f t="shared" si="52"/>
        <v>41710.208333333336</v>
      </c>
      <c r="N891" s="9">
        <f t="shared" si="53"/>
        <v>41717.208333333336</v>
      </c>
      <c r="O891" t="b">
        <v>0</v>
      </c>
      <c r="P891" t="b">
        <v>1</v>
      </c>
      <c r="Q891" t="s">
        <v>50</v>
      </c>
      <c r="R891" t="s">
        <v>2034</v>
      </c>
      <c r="S891" t="s">
        <v>2058</v>
      </c>
      <c r="T891" s="4">
        <f t="shared" si="54"/>
        <v>169.78571428571431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12">
        <f t="shared" si="55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s="9">
        <f t="shared" si="52"/>
        <v>43640.208333333328</v>
      </c>
      <c r="N892" s="9">
        <f t="shared" si="53"/>
        <v>43641.208333333328</v>
      </c>
      <c r="O892" t="b">
        <v>0</v>
      </c>
      <c r="P892" t="b">
        <v>0</v>
      </c>
      <c r="Q892" t="s">
        <v>60</v>
      </c>
      <c r="R892" t="s">
        <v>2034</v>
      </c>
      <c r="S892" t="s">
        <v>2059</v>
      </c>
      <c r="T892" s="4">
        <f t="shared" si="54"/>
        <v>115.95907738095239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12">
        <f t="shared" si="55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s="9">
        <f t="shared" si="52"/>
        <v>40880.25</v>
      </c>
      <c r="N893" s="9">
        <f t="shared" si="53"/>
        <v>40924.25</v>
      </c>
      <c r="O893" t="b">
        <v>0</v>
      </c>
      <c r="P893" t="b">
        <v>0</v>
      </c>
      <c r="Q893" t="s">
        <v>42</v>
      </c>
      <c r="R893" t="s">
        <v>2057</v>
      </c>
      <c r="S893" t="s">
        <v>2042</v>
      </c>
      <c r="T893" s="4">
        <f t="shared" si="54"/>
        <v>258.59999999999997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12">
        <f t="shared" si="55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s="9">
        <f t="shared" si="52"/>
        <v>40319.208333333336</v>
      </c>
      <c r="N894" s="9">
        <f t="shared" si="53"/>
        <v>40360.208333333336</v>
      </c>
      <c r="O894" t="b">
        <v>0</v>
      </c>
      <c r="P894" t="b">
        <v>0</v>
      </c>
      <c r="Q894" t="s">
        <v>206</v>
      </c>
      <c r="R894" t="s">
        <v>2045</v>
      </c>
      <c r="S894" t="s">
        <v>2052</v>
      </c>
      <c r="T894" s="4">
        <f t="shared" si="54"/>
        <v>230.58333333333331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12">
        <f t="shared" si="55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s="9">
        <f t="shared" si="52"/>
        <v>42170.208333333328</v>
      </c>
      <c r="N895" s="9">
        <f t="shared" si="53"/>
        <v>42174.208333333328</v>
      </c>
      <c r="O895" t="b">
        <v>0</v>
      </c>
      <c r="P895" t="b">
        <v>1</v>
      </c>
      <c r="Q895" t="s">
        <v>42</v>
      </c>
      <c r="R895" t="s">
        <v>2057</v>
      </c>
      <c r="S895" t="s">
        <v>2042</v>
      </c>
      <c r="T895" s="4">
        <f t="shared" si="54"/>
        <v>128.21428571428572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12">
        <f t="shared" si="55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s="9">
        <f t="shared" si="52"/>
        <v>41466.208333333336</v>
      </c>
      <c r="N896" s="9">
        <f t="shared" si="53"/>
        <v>41496.208333333336</v>
      </c>
      <c r="O896" t="b">
        <v>0</v>
      </c>
      <c r="P896" t="b">
        <v>1</v>
      </c>
      <c r="Q896" t="s">
        <v>269</v>
      </c>
      <c r="R896" t="s">
        <v>2057</v>
      </c>
      <c r="S896" t="s">
        <v>2053</v>
      </c>
      <c r="T896" s="4">
        <f t="shared" si="54"/>
        <v>188.70588235294116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12">
        <f t="shared" si="55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s="9">
        <f t="shared" si="52"/>
        <v>43134.25</v>
      </c>
      <c r="N897" s="9">
        <f t="shared" si="53"/>
        <v>43143.25</v>
      </c>
      <c r="O897" t="b">
        <v>0</v>
      </c>
      <c r="P897" t="b">
        <v>0</v>
      </c>
      <c r="Q897" t="s">
        <v>33</v>
      </c>
      <c r="R897" t="s">
        <v>2040</v>
      </c>
      <c r="S897" t="s">
        <v>2041</v>
      </c>
      <c r="T897" s="4">
        <f t="shared" si="54"/>
        <v>6.9511889862327907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12">
        <f t="shared" si="55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s="9">
        <f t="shared" ref="M898:M961" si="56">(((K898/60)/60)/24)+DATE(1970,1,1)</f>
        <v>40738.208333333336</v>
      </c>
      <c r="N898" s="9">
        <f t="shared" ref="N898:N961" si="57">(((L898/60)/60)/24)+DATE(1970,1,1)</f>
        <v>40741.208333333336</v>
      </c>
      <c r="O898" t="b">
        <v>0</v>
      </c>
      <c r="P898" t="b">
        <v>1</v>
      </c>
      <c r="Q898" t="s">
        <v>17</v>
      </c>
      <c r="R898" t="s">
        <v>2033</v>
      </c>
      <c r="S898" t="s">
        <v>2056</v>
      </c>
      <c r="T898" s="4">
        <f t="shared" ref="T898:T961" si="58">E898/D898*100</f>
        <v>774.43434343434342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12">
        <f t="shared" ref="H899:H962" si="59">IF(G899=0,0,(E899/G899))</f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s="9">
        <f t="shared" si="56"/>
        <v>43583.208333333328</v>
      </c>
      <c r="N899" s="9">
        <f t="shared" si="57"/>
        <v>43585.208333333328</v>
      </c>
      <c r="O899" t="b">
        <v>0</v>
      </c>
      <c r="P899" t="b">
        <v>0</v>
      </c>
      <c r="Q899" t="s">
        <v>33</v>
      </c>
      <c r="R899" t="s">
        <v>2040</v>
      </c>
      <c r="S899" t="s">
        <v>2041</v>
      </c>
      <c r="T899" s="4">
        <f t="shared" si="58"/>
        <v>27.693181818181817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12">
        <f t="shared" si="59"/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s="9">
        <f t="shared" si="56"/>
        <v>43815.25</v>
      </c>
      <c r="N900" s="9">
        <f t="shared" si="57"/>
        <v>43821.25</v>
      </c>
      <c r="O900" t="b">
        <v>0</v>
      </c>
      <c r="P900" t="b">
        <v>0</v>
      </c>
      <c r="Q900" t="s">
        <v>42</v>
      </c>
      <c r="R900" t="s">
        <v>2057</v>
      </c>
      <c r="S900" t="s">
        <v>2042</v>
      </c>
      <c r="T900" s="4">
        <f t="shared" si="58"/>
        <v>52.479620323841424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12">
        <f t="shared" si="59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s="9">
        <f t="shared" si="56"/>
        <v>41554.208333333336</v>
      </c>
      <c r="N901" s="9">
        <f t="shared" si="57"/>
        <v>41572.208333333336</v>
      </c>
      <c r="O901" t="b">
        <v>0</v>
      </c>
      <c r="P901" t="b">
        <v>0</v>
      </c>
      <c r="Q901" t="s">
        <v>159</v>
      </c>
      <c r="R901" t="s">
        <v>2034</v>
      </c>
      <c r="S901" t="s">
        <v>2051</v>
      </c>
      <c r="T901" s="4">
        <f t="shared" si="58"/>
        <v>407.09677419354841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12">
        <f t="shared" si="59"/>
        <v>2</v>
      </c>
      <c r="I902" t="s">
        <v>21</v>
      </c>
      <c r="J902" t="s">
        <v>22</v>
      </c>
      <c r="K902">
        <v>1411102800</v>
      </c>
      <c r="L902">
        <v>1411189200</v>
      </c>
      <c r="M902" s="9">
        <f t="shared" si="56"/>
        <v>41901.208333333336</v>
      </c>
      <c r="N902" s="9">
        <f t="shared" si="57"/>
        <v>41902.208333333336</v>
      </c>
      <c r="O902" t="b">
        <v>0</v>
      </c>
      <c r="P902" t="b">
        <v>1</v>
      </c>
      <c r="Q902" t="s">
        <v>28</v>
      </c>
      <c r="R902" t="s">
        <v>2038</v>
      </c>
      <c r="S902" t="s">
        <v>2039</v>
      </c>
      <c r="T902" s="4">
        <f t="shared" si="58"/>
        <v>2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12">
        <f t="shared" si="59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s="9">
        <f t="shared" si="56"/>
        <v>43298.208333333328</v>
      </c>
      <c r="N903" s="9">
        <f t="shared" si="57"/>
        <v>43331.208333333328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  <c r="T903" s="4">
        <f t="shared" si="58"/>
        <v>156.17857142857144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12">
        <f t="shared" si="59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s="9">
        <f t="shared" si="56"/>
        <v>42399.25</v>
      </c>
      <c r="N904" s="9">
        <f t="shared" si="57"/>
        <v>42441.25</v>
      </c>
      <c r="O904" t="b">
        <v>0</v>
      </c>
      <c r="P904" t="b">
        <v>0</v>
      </c>
      <c r="Q904" t="s">
        <v>28</v>
      </c>
      <c r="R904" t="s">
        <v>2038</v>
      </c>
      <c r="S904" t="s">
        <v>2039</v>
      </c>
      <c r="T904" s="4">
        <f t="shared" si="58"/>
        <v>252.42857142857144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12">
        <f t="shared" si="59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s="9">
        <f t="shared" si="56"/>
        <v>41034.208333333336</v>
      </c>
      <c r="N905" s="9">
        <f t="shared" si="57"/>
        <v>41049.208333333336</v>
      </c>
      <c r="O905" t="b">
        <v>0</v>
      </c>
      <c r="P905" t="b">
        <v>1</v>
      </c>
      <c r="Q905" t="s">
        <v>68</v>
      </c>
      <c r="R905" t="s">
        <v>2045</v>
      </c>
      <c r="S905" t="s">
        <v>2046</v>
      </c>
      <c r="T905" s="4">
        <f t="shared" si="58"/>
        <v>1.729268292682927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12">
        <f t="shared" si="59"/>
        <v>49.6875</v>
      </c>
      <c r="I906" t="s">
        <v>21</v>
      </c>
      <c r="J906" t="s">
        <v>22</v>
      </c>
      <c r="K906">
        <v>1349326800</v>
      </c>
      <c r="L906">
        <v>1349672400</v>
      </c>
      <c r="M906" s="9">
        <f t="shared" si="56"/>
        <v>41186.208333333336</v>
      </c>
      <c r="N906" s="9">
        <f t="shared" si="57"/>
        <v>41190.208333333336</v>
      </c>
      <c r="O906" t="b">
        <v>0</v>
      </c>
      <c r="P906" t="b">
        <v>0</v>
      </c>
      <c r="Q906" t="s">
        <v>133</v>
      </c>
      <c r="R906" t="s">
        <v>2045</v>
      </c>
      <c r="S906" t="s">
        <v>2062</v>
      </c>
      <c r="T906" s="4">
        <f t="shared" si="58"/>
        <v>12.230769230769232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12">
        <f t="shared" si="59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s="9">
        <f t="shared" si="56"/>
        <v>41536.208333333336</v>
      </c>
      <c r="N907" s="9">
        <f t="shared" si="57"/>
        <v>41539.208333333336</v>
      </c>
      <c r="O907" t="b">
        <v>0</v>
      </c>
      <c r="P907" t="b">
        <v>0</v>
      </c>
      <c r="Q907" t="s">
        <v>33</v>
      </c>
      <c r="R907" t="s">
        <v>2040</v>
      </c>
      <c r="S907" t="s">
        <v>2041</v>
      </c>
      <c r="T907" s="4">
        <f t="shared" si="58"/>
        <v>163.98734177215189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12">
        <f t="shared" si="59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s="9">
        <f t="shared" si="56"/>
        <v>42868.208333333328</v>
      </c>
      <c r="N908" s="9">
        <f t="shared" si="57"/>
        <v>42904.208333333328</v>
      </c>
      <c r="O908" t="b">
        <v>1</v>
      </c>
      <c r="P908" t="b">
        <v>1</v>
      </c>
      <c r="Q908" t="s">
        <v>42</v>
      </c>
      <c r="R908" t="s">
        <v>2057</v>
      </c>
      <c r="S908" t="s">
        <v>2042</v>
      </c>
      <c r="T908" s="4">
        <f t="shared" si="58"/>
        <v>162.98181818181817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12">
        <f t="shared" si="59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s="9">
        <f t="shared" si="56"/>
        <v>40660.208333333336</v>
      </c>
      <c r="N909" s="9">
        <f t="shared" si="57"/>
        <v>40667.208333333336</v>
      </c>
      <c r="O909" t="b">
        <v>0</v>
      </c>
      <c r="P909" t="b">
        <v>0</v>
      </c>
      <c r="Q909" t="s">
        <v>33</v>
      </c>
      <c r="R909" t="s">
        <v>2040</v>
      </c>
      <c r="S909" t="s">
        <v>2041</v>
      </c>
      <c r="T909" s="4">
        <f t="shared" si="58"/>
        <v>20.252747252747252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12">
        <f t="shared" si="59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s="9">
        <f t="shared" si="56"/>
        <v>41031.208333333336</v>
      </c>
      <c r="N910" s="9">
        <f t="shared" si="57"/>
        <v>41042.208333333336</v>
      </c>
      <c r="O910" t="b">
        <v>0</v>
      </c>
      <c r="P910" t="b">
        <v>0</v>
      </c>
      <c r="Q910" t="s">
        <v>89</v>
      </c>
      <c r="R910" t="s">
        <v>2036</v>
      </c>
      <c r="S910" t="s">
        <v>2060</v>
      </c>
      <c r="T910" s="4">
        <f t="shared" si="58"/>
        <v>319.24083769633506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12">
        <f t="shared" si="59"/>
        <v>107.7625</v>
      </c>
      <c r="I911" t="s">
        <v>15</v>
      </c>
      <c r="J911" t="s">
        <v>16</v>
      </c>
      <c r="K911">
        <v>1528088400</v>
      </c>
      <c r="L911">
        <v>1530421200</v>
      </c>
      <c r="M911" s="9">
        <f t="shared" si="56"/>
        <v>43255.208333333328</v>
      </c>
      <c r="N911" s="9">
        <f t="shared" si="57"/>
        <v>43282.208333333328</v>
      </c>
      <c r="O911" t="b">
        <v>0</v>
      </c>
      <c r="P911" t="b">
        <v>1</v>
      </c>
      <c r="Q911" t="s">
        <v>33</v>
      </c>
      <c r="R911" t="s">
        <v>2040</v>
      </c>
      <c r="S911" t="s">
        <v>2041</v>
      </c>
      <c r="T911" s="4">
        <f t="shared" si="58"/>
        <v>478.94444444444446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12">
        <f t="shared" si="59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s="9">
        <f t="shared" si="56"/>
        <v>42026.25</v>
      </c>
      <c r="N912" s="9">
        <f t="shared" si="57"/>
        <v>42027.25</v>
      </c>
      <c r="O912" t="b">
        <v>0</v>
      </c>
      <c r="P912" t="b">
        <v>0</v>
      </c>
      <c r="Q912" t="s">
        <v>33</v>
      </c>
      <c r="R912" t="s">
        <v>2040</v>
      </c>
      <c r="S912" t="s">
        <v>2041</v>
      </c>
      <c r="T912" s="4">
        <f t="shared" si="58"/>
        <v>19.556634304207122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12">
        <f t="shared" si="59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s="9">
        <f t="shared" si="56"/>
        <v>43717.208333333328</v>
      </c>
      <c r="N913" s="9">
        <f t="shared" si="57"/>
        <v>43719.208333333328</v>
      </c>
      <c r="O913" t="b">
        <v>1</v>
      </c>
      <c r="P913" t="b">
        <v>0</v>
      </c>
      <c r="Q913" t="s">
        <v>28</v>
      </c>
      <c r="R913" t="s">
        <v>2038</v>
      </c>
      <c r="S913" t="s">
        <v>2039</v>
      </c>
      <c r="T913" s="4">
        <f t="shared" si="58"/>
        <v>198.94827586206895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12">
        <f t="shared" si="59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s="9">
        <f t="shared" si="56"/>
        <v>41157.208333333336</v>
      </c>
      <c r="N914" s="9">
        <f t="shared" si="57"/>
        <v>41170.208333333336</v>
      </c>
      <c r="O914" t="b">
        <v>1</v>
      </c>
      <c r="P914" t="b">
        <v>0</v>
      </c>
      <c r="Q914" t="s">
        <v>53</v>
      </c>
      <c r="R914" t="s">
        <v>2057</v>
      </c>
      <c r="S914" t="s">
        <v>2043</v>
      </c>
      <c r="T914" s="4">
        <f t="shared" si="58"/>
        <v>795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12">
        <f t="shared" si="59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s="9">
        <f t="shared" si="56"/>
        <v>43597.208333333328</v>
      </c>
      <c r="N915" s="9">
        <f t="shared" si="57"/>
        <v>43610.208333333328</v>
      </c>
      <c r="O915" t="b">
        <v>0</v>
      </c>
      <c r="P915" t="b">
        <v>0</v>
      </c>
      <c r="Q915" t="s">
        <v>53</v>
      </c>
      <c r="R915" t="s">
        <v>2057</v>
      </c>
      <c r="S915" t="s">
        <v>2043</v>
      </c>
      <c r="T915" s="4">
        <f t="shared" si="58"/>
        <v>50.621082621082621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12">
        <f t="shared" si="59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s="9">
        <f t="shared" si="56"/>
        <v>41490.208333333336</v>
      </c>
      <c r="N916" s="9">
        <f t="shared" si="57"/>
        <v>41502.208333333336</v>
      </c>
      <c r="O916" t="b">
        <v>0</v>
      </c>
      <c r="P916" t="b">
        <v>0</v>
      </c>
      <c r="Q916" t="s">
        <v>33</v>
      </c>
      <c r="R916" t="s">
        <v>2040</v>
      </c>
      <c r="S916" t="s">
        <v>2041</v>
      </c>
      <c r="T916" s="4">
        <f t="shared" si="58"/>
        <v>57.4375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12">
        <f t="shared" si="59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s="9">
        <f t="shared" si="56"/>
        <v>42976.208333333328</v>
      </c>
      <c r="N917" s="9">
        <f t="shared" si="57"/>
        <v>42985.208333333328</v>
      </c>
      <c r="O917" t="b">
        <v>0</v>
      </c>
      <c r="P917" t="b">
        <v>0</v>
      </c>
      <c r="Q917" t="s">
        <v>269</v>
      </c>
      <c r="R917" t="s">
        <v>2057</v>
      </c>
      <c r="S917" t="s">
        <v>2053</v>
      </c>
      <c r="T917" s="4">
        <f t="shared" si="58"/>
        <v>155.62827640984909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12">
        <f t="shared" si="59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s="9">
        <f t="shared" si="56"/>
        <v>41991.25</v>
      </c>
      <c r="N918" s="9">
        <f t="shared" si="57"/>
        <v>42000.25</v>
      </c>
      <c r="O918" t="b">
        <v>0</v>
      </c>
      <c r="P918" t="b">
        <v>0</v>
      </c>
      <c r="Q918" t="s">
        <v>122</v>
      </c>
      <c r="R918" t="s">
        <v>2049</v>
      </c>
      <c r="S918" t="s">
        <v>2061</v>
      </c>
      <c r="T918" s="4">
        <f t="shared" si="58"/>
        <v>36.297297297297298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12">
        <f t="shared" si="59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s="9">
        <f t="shared" si="56"/>
        <v>40722.208333333336</v>
      </c>
      <c r="N919" s="9">
        <f t="shared" si="57"/>
        <v>40746.208333333336</v>
      </c>
      <c r="O919" t="b">
        <v>0</v>
      </c>
      <c r="P919" t="b">
        <v>1</v>
      </c>
      <c r="Q919" t="s">
        <v>100</v>
      </c>
      <c r="R919" t="s">
        <v>2057</v>
      </c>
      <c r="S919" t="s">
        <v>2048</v>
      </c>
      <c r="T919" s="4">
        <f t="shared" si="58"/>
        <v>58.25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12">
        <f t="shared" si="59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s="9">
        <f t="shared" si="56"/>
        <v>41117.208333333336</v>
      </c>
      <c r="N920" s="9">
        <f t="shared" si="57"/>
        <v>41128.208333333336</v>
      </c>
      <c r="O920" t="b">
        <v>0</v>
      </c>
      <c r="P920" t="b">
        <v>0</v>
      </c>
      <c r="Q920" t="s">
        <v>133</v>
      </c>
      <c r="R920" t="s">
        <v>2045</v>
      </c>
      <c r="S920" t="s">
        <v>2062</v>
      </c>
      <c r="T920" s="4">
        <f t="shared" si="58"/>
        <v>237.39473684210526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12">
        <f t="shared" si="59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s="9">
        <f t="shared" si="56"/>
        <v>43022.208333333328</v>
      </c>
      <c r="N921" s="9">
        <f t="shared" si="57"/>
        <v>43054.25</v>
      </c>
      <c r="O921" t="b">
        <v>0</v>
      </c>
      <c r="P921" t="b">
        <v>1</v>
      </c>
      <c r="Q921" t="s">
        <v>33</v>
      </c>
      <c r="R921" t="s">
        <v>2040</v>
      </c>
      <c r="S921" t="s">
        <v>2041</v>
      </c>
      <c r="T921" s="4">
        <f t="shared" si="58"/>
        <v>58.75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12">
        <f t="shared" si="59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s="9">
        <f t="shared" si="56"/>
        <v>43503.25</v>
      </c>
      <c r="N922" s="9">
        <f t="shared" si="57"/>
        <v>43523.25</v>
      </c>
      <c r="O922" t="b">
        <v>1</v>
      </c>
      <c r="P922" t="b">
        <v>0</v>
      </c>
      <c r="Q922" t="s">
        <v>71</v>
      </c>
      <c r="R922" t="s">
        <v>2057</v>
      </c>
      <c r="S922" t="s">
        <v>2047</v>
      </c>
      <c r="T922" s="4">
        <f t="shared" si="58"/>
        <v>182.56603773584905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12">
        <f t="shared" si="59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s="9">
        <f t="shared" si="56"/>
        <v>40951.25</v>
      </c>
      <c r="N923" s="9">
        <f t="shared" si="57"/>
        <v>40965.25</v>
      </c>
      <c r="O923" t="b">
        <v>0</v>
      </c>
      <c r="P923" t="b">
        <v>0</v>
      </c>
      <c r="Q923" t="s">
        <v>28</v>
      </c>
      <c r="R923" t="s">
        <v>2038</v>
      </c>
      <c r="S923" t="s">
        <v>2039</v>
      </c>
      <c r="T923" s="4">
        <f t="shared" si="58"/>
        <v>0.75436408977556113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12">
        <f t="shared" si="59"/>
        <v>40</v>
      </c>
      <c r="I924" t="s">
        <v>21</v>
      </c>
      <c r="J924" t="s">
        <v>22</v>
      </c>
      <c r="K924">
        <v>1544335200</v>
      </c>
      <c r="L924">
        <v>1545112800</v>
      </c>
      <c r="M924" s="9">
        <f t="shared" si="56"/>
        <v>43443.25</v>
      </c>
      <c r="N924" s="9">
        <f t="shared" si="57"/>
        <v>43452.25</v>
      </c>
      <c r="O924" t="b">
        <v>0</v>
      </c>
      <c r="P924" t="b">
        <v>1</v>
      </c>
      <c r="Q924" t="s">
        <v>319</v>
      </c>
      <c r="R924" t="s">
        <v>2034</v>
      </c>
      <c r="S924" t="s">
        <v>2064</v>
      </c>
      <c r="T924" s="4">
        <f t="shared" si="58"/>
        <v>175.95330739299609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12">
        <f t="shared" si="59"/>
        <v>101.1</v>
      </c>
      <c r="I925" t="s">
        <v>21</v>
      </c>
      <c r="J925" t="s">
        <v>22</v>
      </c>
      <c r="K925">
        <v>1279083600</v>
      </c>
      <c r="L925">
        <v>1279170000</v>
      </c>
      <c r="M925" s="9">
        <f t="shared" si="56"/>
        <v>40373.208333333336</v>
      </c>
      <c r="N925" s="9">
        <f t="shared" si="57"/>
        <v>40374.208333333336</v>
      </c>
      <c r="O925" t="b">
        <v>0</v>
      </c>
      <c r="P925" t="b">
        <v>0</v>
      </c>
      <c r="Q925" t="s">
        <v>33</v>
      </c>
      <c r="R925" t="s">
        <v>2040</v>
      </c>
      <c r="S925" t="s">
        <v>2041</v>
      </c>
      <c r="T925" s="4">
        <f t="shared" si="58"/>
        <v>237.88235294117646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12">
        <f t="shared" si="59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s="9">
        <f t="shared" si="56"/>
        <v>43769.208333333328</v>
      </c>
      <c r="N926" s="9">
        <f t="shared" si="57"/>
        <v>43780.25</v>
      </c>
      <c r="O926" t="b">
        <v>0</v>
      </c>
      <c r="P926" t="b">
        <v>0</v>
      </c>
      <c r="Q926" t="s">
        <v>33</v>
      </c>
      <c r="R926" t="s">
        <v>2040</v>
      </c>
      <c r="S926" t="s">
        <v>2041</v>
      </c>
      <c r="T926" s="4">
        <f t="shared" si="58"/>
        <v>488.05076142131981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12">
        <f t="shared" si="59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s="9">
        <f t="shared" si="56"/>
        <v>43000.208333333328</v>
      </c>
      <c r="N927" s="9">
        <f t="shared" si="57"/>
        <v>43012.208333333328</v>
      </c>
      <c r="O927" t="b">
        <v>0</v>
      </c>
      <c r="P927" t="b">
        <v>0</v>
      </c>
      <c r="Q927" t="s">
        <v>33</v>
      </c>
      <c r="R927" t="s">
        <v>2040</v>
      </c>
      <c r="S927" t="s">
        <v>2041</v>
      </c>
      <c r="T927" s="4">
        <f t="shared" si="58"/>
        <v>224.06666666666669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12">
        <f t="shared" si="59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s="9">
        <f t="shared" si="56"/>
        <v>42502.208333333328</v>
      </c>
      <c r="N928" s="9">
        <f t="shared" si="57"/>
        <v>42506.208333333328</v>
      </c>
      <c r="O928" t="b">
        <v>0</v>
      </c>
      <c r="P928" t="b">
        <v>0</v>
      </c>
      <c r="Q928" t="s">
        <v>17</v>
      </c>
      <c r="R928" t="s">
        <v>2033</v>
      </c>
      <c r="S928" t="s">
        <v>2056</v>
      </c>
      <c r="T928" s="4">
        <f t="shared" si="58"/>
        <v>18.126436781609197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12">
        <f t="shared" si="59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s="9">
        <f t="shared" si="56"/>
        <v>41102.208333333336</v>
      </c>
      <c r="N929" s="9">
        <f t="shared" si="57"/>
        <v>41131.208333333336</v>
      </c>
      <c r="O929" t="b">
        <v>0</v>
      </c>
      <c r="P929" t="b">
        <v>0</v>
      </c>
      <c r="Q929" t="s">
        <v>33</v>
      </c>
      <c r="R929" t="s">
        <v>2040</v>
      </c>
      <c r="S929" t="s">
        <v>2041</v>
      </c>
      <c r="T929" s="4">
        <f t="shared" si="58"/>
        <v>45.847222222222221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12">
        <f t="shared" si="59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s="9">
        <f t="shared" si="56"/>
        <v>41637.25</v>
      </c>
      <c r="N930" s="9">
        <f t="shared" si="57"/>
        <v>41646.25</v>
      </c>
      <c r="O930" t="b">
        <v>0</v>
      </c>
      <c r="P930" t="b">
        <v>0</v>
      </c>
      <c r="Q930" t="s">
        <v>28</v>
      </c>
      <c r="R930" t="s">
        <v>2038</v>
      </c>
      <c r="S930" t="s">
        <v>2039</v>
      </c>
      <c r="T930" s="4">
        <f t="shared" si="58"/>
        <v>117.31541218637993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12">
        <f t="shared" si="59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s="9">
        <f t="shared" si="56"/>
        <v>42858.208333333328</v>
      </c>
      <c r="N931" s="9">
        <f t="shared" si="57"/>
        <v>42872.208333333328</v>
      </c>
      <c r="O931" t="b">
        <v>0</v>
      </c>
      <c r="P931" t="b">
        <v>0</v>
      </c>
      <c r="Q931" t="s">
        <v>33</v>
      </c>
      <c r="R931" t="s">
        <v>2040</v>
      </c>
      <c r="S931" t="s">
        <v>2041</v>
      </c>
      <c r="T931" s="4">
        <f t="shared" si="58"/>
        <v>217.30909090909088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12">
        <f t="shared" si="59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s="9">
        <f t="shared" si="56"/>
        <v>42060.25</v>
      </c>
      <c r="N932" s="9">
        <f t="shared" si="57"/>
        <v>42067.25</v>
      </c>
      <c r="O932" t="b">
        <v>0</v>
      </c>
      <c r="P932" t="b">
        <v>1</v>
      </c>
      <c r="Q932" t="s">
        <v>33</v>
      </c>
      <c r="R932" t="s">
        <v>2040</v>
      </c>
      <c r="S932" t="s">
        <v>2041</v>
      </c>
      <c r="T932" s="4">
        <f t="shared" si="58"/>
        <v>112.28571428571428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12">
        <f t="shared" si="59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s="9">
        <f t="shared" si="56"/>
        <v>41818.208333333336</v>
      </c>
      <c r="N933" s="9">
        <f t="shared" si="57"/>
        <v>41820.208333333336</v>
      </c>
      <c r="O933" t="b">
        <v>0</v>
      </c>
      <c r="P933" t="b">
        <v>1</v>
      </c>
      <c r="Q933" t="s">
        <v>33</v>
      </c>
      <c r="R933" t="s">
        <v>2040</v>
      </c>
      <c r="S933" t="s">
        <v>2041</v>
      </c>
      <c r="T933" s="4">
        <f t="shared" si="58"/>
        <v>72.51898734177216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12">
        <f t="shared" si="59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s="9">
        <f t="shared" si="56"/>
        <v>41709.208333333336</v>
      </c>
      <c r="N934" s="9">
        <f t="shared" si="57"/>
        <v>41712.208333333336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  <c r="T934" s="4">
        <f t="shared" si="58"/>
        <v>212.30434782608697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12">
        <f t="shared" si="59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s="9">
        <f t="shared" si="56"/>
        <v>41372.208333333336</v>
      </c>
      <c r="N935" s="9">
        <f t="shared" si="57"/>
        <v>41385.208333333336</v>
      </c>
      <c r="O935" t="b">
        <v>0</v>
      </c>
      <c r="P935" t="b">
        <v>0</v>
      </c>
      <c r="Q935" t="s">
        <v>33</v>
      </c>
      <c r="R935" t="s">
        <v>2040</v>
      </c>
      <c r="S935" t="s">
        <v>2041</v>
      </c>
      <c r="T935" s="4">
        <f t="shared" si="58"/>
        <v>239.74657534246577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12">
        <f t="shared" si="59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s="9">
        <f t="shared" si="56"/>
        <v>42422.25</v>
      </c>
      <c r="N936" s="9">
        <f t="shared" si="57"/>
        <v>42428.25</v>
      </c>
      <c r="O936" t="b">
        <v>0</v>
      </c>
      <c r="P936" t="b">
        <v>0</v>
      </c>
      <c r="Q936" t="s">
        <v>33</v>
      </c>
      <c r="R936" t="s">
        <v>2040</v>
      </c>
      <c r="S936" t="s">
        <v>2041</v>
      </c>
      <c r="T936" s="4">
        <f t="shared" si="58"/>
        <v>181.93548387096774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12">
        <f t="shared" si="59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s="9">
        <f t="shared" si="56"/>
        <v>42209.208333333328</v>
      </c>
      <c r="N937" s="9">
        <f t="shared" si="57"/>
        <v>42216.208333333328</v>
      </c>
      <c r="O937" t="b">
        <v>0</v>
      </c>
      <c r="P937" t="b">
        <v>0</v>
      </c>
      <c r="Q937" t="s">
        <v>33</v>
      </c>
      <c r="R937" t="s">
        <v>2040</v>
      </c>
      <c r="S937" t="s">
        <v>2041</v>
      </c>
      <c r="T937" s="4">
        <f t="shared" si="58"/>
        <v>164.13114754098362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12">
        <f t="shared" si="59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s="9">
        <f t="shared" si="56"/>
        <v>43668.208333333328</v>
      </c>
      <c r="N938" s="9">
        <f t="shared" si="57"/>
        <v>43671.208333333328</v>
      </c>
      <c r="O938" t="b">
        <v>1</v>
      </c>
      <c r="P938" t="b">
        <v>0</v>
      </c>
      <c r="Q938" t="s">
        <v>33</v>
      </c>
      <c r="R938" t="s">
        <v>2040</v>
      </c>
      <c r="S938" t="s">
        <v>2041</v>
      </c>
      <c r="T938" s="4">
        <f t="shared" si="58"/>
        <v>1.6375968992248062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12">
        <f t="shared" si="59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s="9">
        <f t="shared" si="56"/>
        <v>42334.25</v>
      </c>
      <c r="N939" s="9">
        <f t="shared" si="57"/>
        <v>42343.25</v>
      </c>
      <c r="O939" t="b">
        <v>0</v>
      </c>
      <c r="P939" t="b">
        <v>0</v>
      </c>
      <c r="Q939" t="s">
        <v>42</v>
      </c>
      <c r="R939" t="s">
        <v>2057</v>
      </c>
      <c r="S939" t="s">
        <v>2042</v>
      </c>
      <c r="T939" s="4">
        <f t="shared" si="58"/>
        <v>49.64385964912281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12">
        <f t="shared" si="59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s="9">
        <f t="shared" si="56"/>
        <v>43263.208333333328</v>
      </c>
      <c r="N940" s="9">
        <f t="shared" si="57"/>
        <v>43299.208333333328</v>
      </c>
      <c r="O940" t="b">
        <v>0</v>
      </c>
      <c r="P940" t="b">
        <v>1</v>
      </c>
      <c r="Q940" t="s">
        <v>119</v>
      </c>
      <c r="R940" t="s">
        <v>2045</v>
      </c>
      <c r="S940" t="s">
        <v>2037</v>
      </c>
      <c r="T940" s="4">
        <f t="shared" si="58"/>
        <v>109.70652173913042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12">
        <f t="shared" si="59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s="9">
        <f t="shared" si="56"/>
        <v>40670.208333333336</v>
      </c>
      <c r="N941" s="9">
        <f t="shared" si="57"/>
        <v>40687.208333333336</v>
      </c>
      <c r="O941" t="b">
        <v>0</v>
      </c>
      <c r="P941" t="b">
        <v>1</v>
      </c>
      <c r="Q941" t="s">
        <v>89</v>
      </c>
      <c r="R941" t="s">
        <v>2036</v>
      </c>
      <c r="S941" t="s">
        <v>2060</v>
      </c>
      <c r="T941" s="4">
        <f t="shared" si="58"/>
        <v>49.217948717948715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12">
        <f t="shared" si="59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s="9">
        <f t="shared" si="56"/>
        <v>41244.25</v>
      </c>
      <c r="N942" s="9">
        <f t="shared" si="57"/>
        <v>41266.25</v>
      </c>
      <c r="O942" t="b">
        <v>0</v>
      </c>
      <c r="P942" t="b">
        <v>0</v>
      </c>
      <c r="Q942" t="s">
        <v>28</v>
      </c>
      <c r="R942" t="s">
        <v>2038</v>
      </c>
      <c r="S942" t="s">
        <v>2039</v>
      </c>
      <c r="T942" s="4">
        <f t="shared" si="58"/>
        <v>62.232323232323225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12">
        <f t="shared" si="59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s="9">
        <f t="shared" si="56"/>
        <v>40552.25</v>
      </c>
      <c r="N943" s="9">
        <f t="shared" si="57"/>
        <v>40587.25</v>
      </c>
      <c r="O943" t="b">
        <v>1</v>
      </c>
      <c r="P943" t="b">
        <v>0</v>
      </c>
      <c r="Q943" t="s">
        <v>33</v>
      </c>
      <c r="R943" t="s">
        <v>2040</v>
      </c>
      <c r="S943" t="s">
        <v>2041</v>
      </c>
      <c r="T943" s="4">
        <f t="shared" si="58"/>
        <v>13.05813953488372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12">
        <f t="shared" si="59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s="9">
        <f t="shared" si="56"/>
        <v>40568.25</v>
      </c>
      <c r="N944" s="9">
        <f t="shared" si="57"/>
        <v>40571.25</v>
      </c>
      <c r="O944" t="b">
        <v>0</v>
      </c>
      <c r="P944" t="b">
        <v>0</v>
      </c>
      <c r="Q944" t="s">
        <v>33</v>
      </c>
      <c r="R944" t="s">
        <v>2040</v>
      </c>
      <c r="S944" t="s">
        <v>2041</v>
      </c>
      <c r="T944" s="4">
        <f t="shared" si="58"/>
        <v>64.635416666666671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12">
        <f t="shared" si="59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s="9">
        <f t="shared" si="56"/>
        <v>41906.208333333336</v>
      </c>
      <c r="N945" s="9">
        <f t="shared" si="57"/>
        <v>41941.208333333336</v>
      </c>
      <c r="O945" t="b">
        <v>0</v>
      </c>
      <c r="P945" t="b">
        <v>0</v>
      </c>
      <c r="Q945" t="s">
        <v>17</v>
      </c>
      <c r="R945" t="s">
        <v>2033</v>
      </c>
      <c r="S945" t="s">
        <v>2056</v>
      </c>
      <c r="T945" s="4">
        <f t="shared" si="58"/>
        <v>159.58666666666667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12">
        <f t="shared" si="59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s="9">
        <f t="shared" si="56"/>
        <v>42776.25</v>
      </c>
      <c r="N946" s="9">
        <f t="shared" si="57"/>
        <v>42795.25</v>
      </c>
      <c r="O946" t="b">
        <v>0</v>
      </c>
      <c r="P946" t="b">
        <v>0</v>
      </c>
      <c r="Q946" t="s">
        <v>122</v>
      </c>
      <c r="R946" t="s">
        <v>2049</v>
      </c>
      <c r="S946" t="s">
        <v>2061</v>
      </c>
      <c r="T946" s="4">
        <f t="shared" si="58"/>
        <v>81.42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12">
        <f t="shared" si="59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s="9">
        <f t="shared" si="56"/>
        <v>41004.208333333336</v>
      </c>
      <c r="N947" s="9">
        <f t="shared" si="57"/>
        <v>41019.208333333336</v>
      </c>
      <c r="O947" t="b">
        <v>1</v>
      </c>
      <c r="P947" t="b">
        <v>0</v>
      </c>
      <c r="Q947" t="s">
        <v>122</v>
      </c>
      <c r="R947" t="s">
        <v>2049</v>
      </c>
      <c r="S947" t="s">
        <v>2061</v>
      </c>
      <c r="T947" s="4">
        <f t="shared" si="58"/>
        <v>32.444767441860463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12">
        <f t="shared" si="59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s="9">
        <f t="shared" si="56"/>
        <v>40710.208333333336</v>
      </c>
      <c r="N948" s="9">
        <f t="shared" si="57"/>
        <v>40712.208333333336</v>
      </c>
      <c r="O948" t="b">
        <v>0</v>
      </c>
      <c r="P948" t="b">
        <v>0</v>
      </c>
      <c r="Q948" t="s">
        <v>33</v>
      </c>
      <c r="R948" t="s">
        <v>2040</v>
      </c>
      <c r="S948" t="s">
        <v>2041</v>
      </c>
      <c r="T948" s="4">
        <f t="shared" si="58"/>
        <v>9.9141184124918666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12">
        <f t="shared" si="59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s="9">
        <f t="shared" si="56"/>
        <v>41908.208333333336</v>
      </c>
      <c r="N949" s="9">
        <f t="shared" si="57"/>
        <v>41915.208333333336</v>
      </c>
      <c r="O949" t="b">
        <v>0</v>
      </c>
      <c r="P949" t="b">
        <v>0</v>
      </c>
      <c r="Q949" t="s">
        <v>33</v>
      </c>
      <c r="R949" t="s">
        <v>2040</v>
      </c>
      <c r="S949" t="s">
        <v>2041</v>
      </c>
      <c r="T949" s="4">
        <f t="shared" si="58"/>
        <v>26.694444444444443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12">
        <f t="shared" si="59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s="9">
        <f t="shared" si="56"/>
        <v>41985.25</v>
      </c>
      <c r="N950" s="9">
        <f t="shared" si="57"/>
        <v>41995.25</v>
      </c>
      <c r="O950" t="b">
        <v>1</v>
      </c>
      <c r="P950" t="b">
        <v>1</v>
      </c>
      <c r="Q950" t="s">
        <v>42</v>
      </c>
      <c r="R950" t="s">
        <v>2057</v>
      </c>
      <c r="S950" t="s">
        <v>2042</v>
      </c>
      <c r="T950" s="4">
        <f t="shared" si="58"/>
        <v>62.957446808510639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12">
        <f t="shared" si="59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s="9">
        <f t="shared" si="56"/>
        <v>42112.208333333328</v>
      </c>
      <c r="N951" s="9">
        <f t="shared" si="57"/>
        <v>42131.208333333328</v>
      </c>
      <c r="O951" t="b">
        <v>0</v>
      </c>
      <c r="P951" t="b">
        <v>0</v>
      </c>
      <c r="Q951" t="s">
        <v>28</v>
      </c>
      <c r="R951" t="s">
        <v>2038</v>
      </c>
      <c r="S951" t="s">
        <v>2039</v>
      </c>
      <c r="T951" s="4">
        <f t="shared" si="58"/>
        <v>161.35593220338984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12">
        <f t="shared" si="59"/>
        <v>5</v>
      </c>
      <c r="I952" t="s">
        <v>21</v>
      </c>
      <c r="J952" t="s">
        <v>22</v>
      </c>
      <c r="K952">
        <v>1555390800</v>
      </c>
      <c r="L952">
        <v>1555822800</v>
      </c>
      <c r="M952" s="9">
        <f t="shared" si="56"/>
        <v>43571.208333333328</v>
      </c>
      <c r="N952" s="9">
        <f t="shared" si="57"/>
        <v>43576.208333333328</v>
      </c>
      <c r="O952" t="b">
        <v>0</v>
      </c>
      <c r="P952" t="b">
        <v>1</v>
      </c>
      <c r="Q952" t="s">
        <v>33</v>
      </c>
      <c r="R952" t="s">
        <v>2040</v>
      </c>
      <c r="S952" t="s">
        <v>2041</v>
      </c>
      <c r="T952" s="4">
        <f t="shared" si="58"/>
        <v>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12">
        <f t="shared" si="59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s="9">
        <f t="shared" si="56"/>
        <v>42730.25</v>
      </c>
      <c r="N953" s="9">
        <f t="shared" si="57"/>
        <v>42731.25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  <c r="T953" s="4">
        <f t="shared" si="58"/>
        <v>1096.9379310344827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12">
        <f t="shared" si="59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s="9">
        <f t="shared" si="56"/>
        <v>42591.208333333328</v>
      </c>
      <c r="N954" s="9">
        <f t="shared" si="57"/>
        <v>42605.208333333328</v>
      </c>
      <c r="O954" t="b">
        <v>0</v>
      </c>
      <c r="P954" t="b">
        <v>0</v>
      </c>
      <c r="Q954" t="s">
        <v>42</v>
      </c>
      <c r="R954" t="s">
        <v>2057</v>
      </c>
      <c r="S954" t="s">
        <v>2042</v>
      </c>
      <c r="T954" s="4">
        <f t="shared" si="58"/>
        <v>70.094158075601371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12">
        <f t="shared" si="59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s="9">
        <f t="shared" si="56"/>
        <v>42358.25</v>
      </c>
      <c r="N955" s="9">
        <f t="shared" si="57"/>
        <v>42394.25</v>
      </c>
      <c r="O955" t="b">
        <v>0</v>
      </c>
      <c r="P955" t="b">
        <v>1</v>
      </c>
      <c r="Q955" t="s">
        <v>474</v>
      </c>
      <c r="R955" t="s">
        <v>2057</v>
      </c>
      <c r="S955" t="s">
        <v>2065</v>
      </c>
      <c r="T955" s="4">
        <f t="shared" si="58"/>
        <v>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12">
        <f t="shared" si="59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s="9">
        <f t="shared" si="56"/>
        <v>41174.208333333336</v>
      </c>
      <c r="N956" s="9">
        <f t="shared" si="57"/>
        <v>41198.208333333336</v>
      </c>
      <c r="O956" t="b">
        <v>0</v>
      </c>
      <c r="P956" t="b">
        <v>0</v>
      </c>
      <c r="Q956" t="s">
        <v>28</v>
      </c>
      <c r="R956" t="s">
        <v>2038</v>
      </c>
      <c r="S956" t="s">
        <v>2039</v>
      </c>
      <c r="T956" s="4">
        <f t="shared" si="58"/>
        <v>367.0985915492958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12">
        <f t="shared" si="59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s="9">
        <f t="shared" si="56"/>
        <v>41238.25</v>
      </c>
      <c r="N957" s="9">
        <f t="shared" si="57"/>
        <v>41240.25</v>
      </c>
      <c r="O957" t="b">
        <v>0</v>
      </c>
      <c r="P957" t="b">
        <v>0</v>
      </c>
      <c r="Q957" t="s">
        <v>33</v>
      </c>
      <c r="R957" t="s">
        <v>2040</v>
      </c>
      <c r="S957" t="s">
        <v>2041</v>
      </c>
      <c r="T957" s="4">
        <f t="shared" si="58"/>
        <v>1109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12">
        <f t="shared" si="59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s="9">
        <f t="shared" si="56"/>
        <v>42360.25</v>
      </c>
      <c r="N958" s="9">
        <f t="shared" si="57"/>
        <v>42364.25</v>
      </c>
      <c r="O958" t="b">
        <v>0</v>
      </c>
      <c r="P958" t="b">
        <v>0</v>
      </c>
      <c r="Q958" t="s">
        <v>474</v>
      </c>
      <c r="R958" t="s">
        <v>2057</v>
      </c>
      <c r="S958" t="s">
        <v>2065</v>
      </c>
      <c r="T958" s="4">
        <f t="shared" si="58"/>
        <v>19.028784648187631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12">
        <f t="shared" si="59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s="9">
        <f t="shared" si="56"/>
        <v>40955.25</v>
      </c>
      <c r="N959" s="9">
        <f t="shared" si="57"/>
        <v>40958.25</v>
      </c>
      <c r="O959" t="b">
        <v>0</v>
      </c>
      <c r="P959" t="b">
        <v>0</v>
      </c>
      <c r="Q959" t="s">
        <v>33</v>
      </c>
      <c r="R959" t="s">
        <v>2040</v>
      </c>
      <c r="S959" t="s">
        <v>2041</v>
      </c>
      <c r="T959" s="4">
        <f t="shared" si="58"/>
        <v>126.87755102040816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12">
        <f t="shared" si="59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9">
        <f t="shared" si="56"/>
        <v>40350.208333333336</v>
      </c>
      <c r="N960" s="9">
        <f t="shared" si="57"/>
        <v>40372.208333333336</v>
      </c>
      <c r="O960" t="b">
        <v>0</v>
      </c>
      <c r="P960" t="b">
        <v>0</v>
      </c>
      <c r="Q960" t="s">
        <v>71</v>
      </c>
      <c r="R960" t="s">
        <v>2057</v>
      </c>
      <c r="S960" t="s">
        <v>2047</v>
      </c>
      <c r="T960" s="4">
        <f t="shared" si="58"/>
        <v>734.63636363636363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12">
        <f t="shared" si="59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s="9">
        <f t="shared" si="56"/>
        <v>40357.208333333336</v>
      </c>
      <c r="N961" s="9">
        <f t="shared" si="57"/>
        <v>40385.208333333336</v>
      </c>
      <c r="O961" t="b">
        <v>0</v>
      </c>
      <c r="P961" t="b">
        <v>0</v>
      </c>
      <c r="Q961" t="s">
        <v>206</v>
      </c>
      <c r="R961" t="s">
        <v>2045</v>
      </c>
      <c r="S961" t="s">
        <v>2052</v>
      </c>
      <c r="T961" s="4">
        <f t="shared" si="58"/>
        <v>4.5731034482758623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12">
        <f t="shared" si="59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s="9">
        <f t="shared" ref="M962:M1000" si="60">(((K962/60)/60)/24)+DATE(1970,1,1)</f>
        <v>42408.25</v>
      </c>
      <c r="N962" s="9">
        <f t="shared" ref="N962:N1000" si="61">(((L962/60)/60)/24)+DATE(1970,1,1)</f>
        <v>42445.208333333328</v>
      </c>
      <c r="O962" t="b">
        <v>0</v>
      </c>
      <c r="P962" t="b">
        <v>0</v>
      </c>
      <c r="Q962" t="s">
        <v>28</v>
      </c>
      <c r="R962" t="s">
        <v>2038</v>
      </c>
      <c r="S962" t="s">
        <v>2039</v>
      </c>
      <c r="T962" s="4">
        <f t="shared" ref="T962:T1000" si="62">E962/D962*100</f>
        <v>85.054545454545448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12">
        <f t="shared" ref="H963:H1001" si="63">IF(G963=0,0,(E963/G963))</f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s="9">
        <f t="shared" si="60"/>
        <v>40591.25</v>
      </c>
      <c r="N963" s="9">
        <f t="shared" si="61"/>
        <v>40595.25</v>
      </c>
      <c r="O963" t="b">
        <v>0</v>
      </c>
      <c r="P963" t="b">
        <v>0</v>
      </c>
      <c r="Q963" t="s">
        <v>206</v>
      </c>
      <c r="R963" t="s">
        <v>2045</v>
      </c>
      <c r="S963" t="s">
        <v>2052</v>
      </c>
      <c r="T963" s="4">
        <f t="shared" si="62"/>
        <v>119.29824561403508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12">
        <f t="shared" si="63"/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s="9">
        <f t="shared" si="60"/>
        <v>41592.25</v>
      </c>
      <c r="N964" s="9">
        <f t="shared" si="61"/>
        <v>41613.25</v>
      </c>
      <c r="O964" t="b">
        <v>0</v>
      </c>
      <c r="P964" t="b">
        <v>0</v>
      </c>
      <c r="Q964" t="s">
        <v>17</v>
      </c>
      <c r="R964" t="s">
        <v>2033</v>
      </c>
      <c r="S964" t="s">
        <v>2056</v>
      </c>
      <c r="T964" s="4">
        <f t="shared" si="62"/>
        <v>296.02777777777777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12">
        <f t="shared" si="63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s="9">
        <f t="shared" si="60"/>
        <v>40607.25</v>
      </c>
      <c r="N965" s="9">
        <f t="shared" si="61"/>
        <v>40613.25</v>
      </c>
      <c r="O965" t="b">
        <v>0</v>
      </c>
      <c r="P965" t="b">
        <v>1</v>
      </c>
      <c r="Q965" t="s">
        <v>122</v>
      </c>
      <c r="R965" t="s">
        <v>2049</v>
      </c>
      <c r="S965" t="s">
        <v>2061</v>
      </c>
      <c r="T965" s="4">
        <f t="shared" si="62"/>
        <v>84.694915254237287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12">
        <f t="shared" si="63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s="9">
        <f t="shared" si="60"/>
        <v>42135.208333333328</v>
      </c>
      <c r="N966" s="9">
        <f t="shared" si="61"/>
        <v>42140.208333333328</v>
      </c>
      <c r="O966" t="b">
        <v>0</v>
      </c>
      <c r="P966" t="b">
        <v>0</v>
      </c>
      <c r="Q966" t="s">
        <v>33</v>
      </c>
      <c r="R966" t="s">
        <v>2040</v>
      </c>
      <c r="S966" t="s">
        <v>2041</v>
      </c>
      <c r="T966" s="4">
        <f t="shared" si="62"/>
        <v>355.7837837837838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12">
        <f t="shared" si="63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s="9">
        <f t="shared" si="60"/>
        <v>40203.25</v>
      </c>
      <c r="N967" s="9">
        <f t="shared" si="61"/>
        <v>40243.25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  <c r="T967" s="4">
        <f t="shared" si="62"/>
        <v>386.40909090909093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12">
        <f t="shared" si="63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s="9">
        <f t="shared" si="60"/>
        <v>42901.208333333328</v>
      </c>
      <c r="N968" s="9">
        <f t="shared" si="61"/>
        <v>42903.208333333328</v>
      </c>
      <c r="O968" t="b">
        <v>0</v>
      </c>
      <c r="P968" t="b">
        <v>0</v>
      </c>
      <c r="Q968" t="s">
        <v>33</v>
      </c>
      <c r="R968" t="s">
        <v>2040</v>
      </c>
      <c r="S968" t="s">
        <v>2041</v>
      </c>
      <c r="T968" s="4">
        <f t="shared" si="62"/>
        <v>792.23529411764707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12">
        <f t="shared" si="63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s="9">
        <f t="shared" si="60"/>
        <v>41005.208333333336</v>
      </c>
      <c r="N969" s="9">
        <f t="shared" si="61"/>
        <v>41042.208333333336</v>
      </c>
      <c r="O969" t="b">
        <v>0</v>
      </c>
      <c r="P969" t="b">
        <v>0</v>
      </c>
      <c r="Q969" t="s">
        <v>319</v>
      </c>
      <c r="R969" t="s">
        <v>2034</v>
      </c>
      <c r="S969" t="s">
        <v>2064</v>
      </c>
      <c r="T969" s="4">
        <f t="shared" si="62"/>
        <v>137.03393665158373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12">
        <f t="shared" si="63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s="9">
        <f t="shared" si="60"/>
        <v>40544.25</v>
      </c>
      <c r="N970" s="9">
        <f t="shared" si="61"/>
        <v>40559.25</v>
      </c>
      <c r="O970" t="b">
        <v>0</v>
      </c>
      <c r="P970" t="b">
        <v>0</v>
      </c>
      <c r="Q970" t="s">
        <v>17</v>
      </c>
      <c r="R970" t="s">
        <v>2033</v>
      </c>
      <c r="S970" t="s">
        <v>2056</v>
      </c>
      <c r="T970" s="4">
        <f t="shared" si="62"/>
        <v>338.20833333333337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12">
        <f t="shared" si="63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s="9">
        <f t="shared" si="60"/>
        <v>43821.25</v>
      </c>
      <c r="N971" s="9">
        <f t="shared" si="61"/>
        <v>43828.25</v>
      </c>
      <c r="O971" t="b">
        <v>0</v>
      </c>
      <c r="P971" t="b">
        <v>0</v>
      </c>
      <c r="Q971" t="s">
        <v>33</v>
      </c>
      <c r="R971" t="s">
        <v>2040</v>
      </c>
      <c r="S971" t="s">
        <v>2041</v>
      </c>
      <c r="T971" s="4">
        <f t="shared" si="62"/>
        <v>108.22784810126582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12">
        <f t="shared" si="63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s="9">
        <f t="shared" si="60"/>
        <v>40672.208333333336</v>
      </c>
      <c r="N972" s="9">
        <f t="shared" si="61"/>
        <v>40673.208333333336</v>
      </c>
      <c r="O972" t="b">
        <v>0</v>
      </c>
      <c r="P972" t="b">
        <v>0</v>
      </c>
      <c r="Q972" t="s">
        <v>33</v>
      </c>
      <c r="R972" t="s">
        <v>2040</v>
      </c>
      <c r="S972" t="s">
        <v>2041</v>
      </c>
      <c r="T972" s="4">
        <f t="shared" si="62"/>
        <v>60.757639620653315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12">
        <f t="shared" si="63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s="9">
        <f t="shared" si="60"/>
        <v>41555.208333333336</v>
      </c>
      <c r="N973" s="9">
        <f t="shared" si="61"/>
        <v>41561.208333333336</v>
      </c>
      <c r="O973" t="b">
        <v>0</v>
      </c>
      <c r="P973" t="b">
        <v>0</v>
      </c>
      <c r="Q973" t="s">
        <v>269</v>
      </c>
      <c r="R973" t="s">
        <v>2057</v>
      </c>
      <c r="S973" t="s">
        <v>2053</v>
      </c>
      <c r="T973" s="4">
        <f t="shared" si="62"/>
        <v>27.725490196078432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12">
        <f t="shared" si="63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s="9">
        <f t="shared" si="60"/>
        <v>41792.208333333336</v>
      </c>
      <c r="N974" s="9">
        <f t="shared" si="61"/>
        <v>41801.208333333336</v>
      </c>
      <c r="O974" t="b">
        <v>0</v>
      </c>
      <c r="P974" t="b">
        <v>1</v>
      </c>
      <c r="Q974" t="s">
        <v>28</v>
      </c>
      <c r="R974" t="s">
        <v>2038</v>
      </c>
      <c r="S974" t="s">
        <v>2039</v>
      </c>
      <c r="T974" s="4">
        <f t="shared" si="62"/>
        <v>228.3934426229508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12">
        <f t="shared" si="63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s="9">
        <f t="shared" si="60"/>
        <v>40522.25</v>
      </c>
      <c r="N975" s="9">
        <f t="shared" si="61"/>
        <v>40524.25</v>
      </c>
      <c r="O975" t="b">
        <v>0</v>
      </c>
      <c r="P975" t="b">
        <v>1</v>
      </c>
      <c r="Q975" t="s">
        <v>33</v>
      </c>
      <c r="R975" t="s">
        <v>2040</v>
      </c>
      <c r="S975" t="s">
        <v>2041</v>
      </c>
      <c r="T975" s="4">
        <f t="shared" si="62"/>
        <v>21.615194054500414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12">
        <f t="shared" si="63"/>
        <v>93.46875</v>
      </c>
      <c r="I976" t="s">
        <v>21</v>
      </c>
      <c r="J976" t="s">
        <v>22</v>
      </c>
      <c r="K976">
        <v>1368853200</v>
      </c>
      <c r="L976">
        <v>1368939600</v>
      </c>
      <c r="M976" s="9">
        <f t="shared" si="60"/>
        <v>41412.208333333336</v>
      </c>
      <c r="N976" s="9">
        <f t="shared" si="61"/>
        <v>41413.208333333336</v>
      </c>
      <c r="O976" t="b">
        <v>0</v>
      </c>
      <c r="P976" t="b">
        <v>0</v>
      </c>
      <c r="Q976" t="s">
        <v>60</v>
      </c>
      <c r="R976" t="s">
        <v>2034</v>
      </c>
      <c r="S976" t="s">
        <v>2059</v>
      </c>
      <c r="T976" s="4">
        <f t="shared" si="62"/>
        <v>373.875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12">
        <f t="shared" si="63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s="9">
        <f t="shared" si="60"/>
        <v>42337.25</v>
      </c>
      <c r="N977" s="9">
        <f t="shared" si="61"/>
        <v>42376.25</v>
      </c>
      <c r="O977" t="b">
        <v>0</v>
      </c>
      <c r="P977" t="b">
        <v>1</v>
      </c>
      <c r="Q977" t="s">
        <v>33</v>
      </c>
      <c r="R977" t="s">
        <v>2040</v>
      </c>
      <c r="S977" t="s">
        <v>2041</v>
      </c>
      <c r="T977" s="4">
        <f t="shared" si="62"/>
        <v>154.92592592592592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12">
        <f t="shared" si="63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s="9">
        <f t="shared" si="60"/>
        <v>40571.25</v>
      </c>
      <c r="N978" s="9">
        <f t="shared" si="61"/>
        <v>40577.25</v>
      </c>
      <c r="O978" t="b">
        <v>0</v>
      </c>
      <c r="P978" t="b">
        <v>1</v>
      </c>
      <c r="Q978" t="s">
        <v>33</v>
      </c>
      <c r="R978" t="s">
        <v>2040</v>
      </c>
      <c r="S978" t="s">
        <v>2041</v>
      </c>
      <c r="T978" s="4">
        <f t="shared" si="62"/>
        <v>322.14999999999998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12">
        <f t="shared" si="63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s="9">
        <f t="shared" si="60"/>
        <v>43138.25</v>
      </c>
      <c r="N979" s="9">
        <f t="shared" si="61"/>
        <v>43170.25</v>
      </c>
      <c r="O979" t="b">
        <v>0</v>
      </c>
      <c r="P979" t="b">
        <v>0</v>
      </c>
      <c r="Q979" t="s">
        <v>17</v>
      </c>
      <c r="R979" t="s">
        <v>2033</v>
      </c>
      <c r="S979" t="s">
        <v>2056</v>
      </c>
      <c r="T979" s="4">
        <f t="shared" si="62"/>
        <v>73.957142857142856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12">
        <f t="shared" si="63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s="9">
        <f t="shared" si="60"/>
        <v>42686.25</v>
      </c>
      <c r="N980" s="9">
        <f t="shared" si="61"/>
        <v>42708.25</v>
      </c>
      <c r="O980" t="b">
        <v>0</v>
      </c>
      <c r="P980" t="b">
        <v>0</v>
      </c>
      <c r="Q980" t="s">
        <v>89</v>
      </c>
      <c r="R980" t="s">
        <v>2036</v>
      </c>
      <c r="S980" t="s">
        <v>2060</v>
      </c>
      <c r="T980" s="4">
        <f t="shared" si="62"/>
        <v>864.1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12">
        <f t="shared" si="63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s="9">
        <f t="shared" si="60"/>
        <v>42078.208333333328</v>
      </c>
      <c r="N981" s="9">
        <f t="shared" si="61"/>
        <v>42084.208333333328</v>
      </c>
      <c r="O981" t="b">
        <v>0</v>
      </c>
      <c r="P981" t="b">
        <v>0</v>
      </c>
      <c r="Q981" t="s">
        <v>33</v>
      </c>
      <c r="R981" t="s">
        <v>2040</v>
      </c>
      <c r="S981" t="s">
        <v>2041</v>
      </c>
      <c r="T981" s="4">
        <f t="shared" si="62"/>
        <v>143.26245847176079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12">
        <f t="shared" si="63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s="9">
        <f t="shared" si="60"/>
        <v>42307.208333333328</v>
      </c>
      <c r="N982" s="9">
        <f t="shared" si="61"/>
        <v>42312.25</v>
      </c>
      <c r="O982" t="b">
        <v>1</v>
      </c>
      <c r="P982" t="b">
        <v>0</v>
      </c>
      <c r="Q982" t="s">
        <v>68</v>
      </c>
      <c r="R982" t="s">
        <v>2045</v>
      </c>
      <c r="S982" t="s">
        <v>2046</v>
      </c>
      <c r="T982" s="4">
        <f t="shared" si="62"/>
        <v>40.281762295081968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12">
        <f t="shared" si="63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s="9">
        <f t="shared" si="60"/>
        <v>43094.25</v>
      </c>
      <c r="N983" s="9">
        <f t="shared" si="61"/>
        <v>43127.25</v>
      </c>
      <c r="O983" t="b">
        <v>0</v>
      </c>
      <c r="P983" t="b">
        <v>0</v>
      </c>
      <c r="Q983" t="s">
        <v>28</v>
      </c>
      <c r="R983" t="s">
        <v>2038</v>
      </c>
      <c r="S983" t="s">
        <v>2039</v>
      </c>
      <c r="T983" s="4">
        <f t="shared" si="62"/>
        <v>178.22388059701493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12">
        <f t="shared" si="63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s="9">
        <f t="shared" si="60"/>
        <v>40743.208333333336</v>
      </c>
      <c r="N984" s="9">
        <f t="shared" si="61"/>
        <v>40745.208333333336</v>
      </c>
      <c r="O984" t="b">
        <v>0</v>
      </c>
      <c r="P984" t="b">
        <v>1</v>
      </c>
      <c r="Q984" t="s">
        <v>42</v>
      </c>
      <c r="R984" t="s">
        <v>2057</v>
      </c>
      <c r="S984" t="s">
        <v>2042</v>
      </c>
      <c r="T984" s="4">
        <f t="shared" si="62"/>
        <v>84.930555555555557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12">
        <f t="shared" si="63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s="9">
        <f t="shared" si="60"/>
        <v>43681.208333333328</v>
      </c>
      <c r="N985" s="9">
        <f t="shared" si="61"/>
        <v>43696.208333333328</v>
      </c>
      <c r="O985" t="b">
        <v>0</v>
      </c>
      <c r="P985" t="b">
        <v>0</v>
      </c>
      <c r="Q985" t="s">
        <v>42</v>
      </c>
      <c r="R985" t="s">
        <v>2057</v>
      </c>
      <c r="S985" t="s">
        <v>2042</v>
      </c>
      <c r="T985" s="4">
        <f t="shared" si="62"/>
        <v>145.93648334624322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12">
        <f t="shared" si="63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s="9">
        <f t="shared" si="60"/>
        <v>43716.208333333328</v>
      </c>
      <c r="N986" s="9">
        <f t="shared" si="61"/>
        <v>43742.208333333328</v>
      </c>
      <c r="O986" t="b">
        <v>0</v>
      </c>
      <c r="P986" t="b">
        <v>0</v>
      </c>
      <c r="Q986" t="s">
        <v>33</v>
      </c>
      <c r="R986" t="s">
        <v>2040</v>
      </c>
      <c r="S986" t="s">
        <v>2041</v>
      </c>
      <c r="T986" s="4">
        <f t="shared" si="62"/>
        <v>152.46153846153848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12">
        <f t="shared" si="63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s="9">
        <f t="shared" si="60"/>
        <v>41614.25</v>
      </c>
      <c r="N987" s="9">
        <f t="shared" si="61"/>
        <v>41640.25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  <c r="T987" s="4">
        <f t="shared" si="62"/>
        <v>67.129542790152414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12">
        <f t="shared" si="63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s="9">
        <f t="shared" si="60"/>
        <v>40638.208333333336</v>
      </c>
      <c r="N988" s="9">
        <f t="shared" si="61"/>
        <v>40652.208333333336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  <c r="T988" s="4">
        <f t="shared" si="62"/>
        <v>40.307692307692307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12">
        <f t="shared" si="63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s="9">
        <f t="shared" si="60"/>
        <v>42852.208333333328</v>
      </c>
      <c r="N989" s="9">
        <f t="shared" si="61"/>
        <v>42866.208333333328</v>
      </c>
      <c r="O989" t="b">
        <v>0</v>
      </c>
      <c r="P989" t="b">
        <v>0</v>
      </c>
      <c r="Q989" t="s">
        <v>42</v>
      </c>
      <c r="R989" t="s">
        <v>2057</v>
      </c>
      <c r="S989" t="s">
        <v>2042</v>
      </c>
      <c r="T989" s="4">
        <f t="shared" si="62"/>
        <v>216.79032258064518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12">
        <f t="shared" si="63"/>
        <v>76.546875</v>
      </c>
      <c r="I990" t="s">
        <v>21</v>
      </c>
      <c r="J990" t="s">
        <v>22</v>
      </c>
      <c r="K990">
        <v>1478930400</v>
      </c>
      <c r="L990">
        <v>1480744800</v>
      </c>
      <c r="M990" s="9">
        <f t="shared" si="60"/>
        <v>42686.25</v>
      </c>
      <c r="N990" s="9">
        <f t="shared" si="61"/>
        <v>42707.25</v>
      </c>
      <c r="O990" t="b">
        <v>0</v>
      </c>
      <c r="P990" t="b">
        <v>0</v>
      </c>
      <c r="Q990" t="s">
        <v>133</v>
      </c>
      <c r="R990" t="s">
        <v>2045</v>
      </c>
      <c r="S990" t="s">
        <v>2062</v>
      </c>
      <c r="T990" s="4">
        <f t="shared" si="62"/>
        <v>52.117021276595743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12">
        <f t="shared" si="63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s="9">
        <f t="shared" si="60"/>
        <v>43571.208333333328</v>
      </c>
      <c r="N991" s="9">
        <f t="shared" si="61"/>
        <v>43576.208333333328</v>
      </c>
      <c r="O991" t="b">
        <v>0</v>
      </c>
      <c r="P991" t="b">
        <v>0</v>
      </c>
      <c r="Q991" t="s">
        <v>206</v>
      </c>
      <c r="R991" t="s">
        <v>2045</v>
      </c>
      <c r="S991" t="s">
        <v>2052</v>
      </c>
      <c r="T991" s="4">
        <f t="shared" si="62"/>
        <v>499.58333333333337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12">
        <f t="shared" si="63"/>
        <v>106.859375</v>
      </c>
      <c r="I992" t="s">
        <v>21</v>
      </c>
      <c r="J992" t="s">
        <v>22</v>
      </c>
      <c r="K992">
        <v>1456984800</v>
      </c>
      <c r="L992">
        <v>1458882000</v>
      </c>
      <c r="M992" s="9">
        <f t="shared" si="60"/>
        <v>42432.25</v>
      </c>
      <c r="N992" s="9">
        <f t="shared" si="61"/>
        <v>42454.208333333328</v>
      </c>
      <c r="O992" t="b">
        <v>0</v>
      </c>
      <c r="P992" t="b">
        <v>1</v>
      </c>
      <c r="Q992" t="s">
        <v>53</v>
      </c>
      <c r="R992" t="s">
        <v>2057</v>
      </c>
      <c r="S992" t="s">
        <v>2043</v>
      </c>
      <c r="T992" s="4">
        <f t="shared" si="62"/>
        <v>87.679487179487182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12">
        <f t="shared" si="63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s="9">
        <f t="shared" si="60"/>
        <v>41907.208333333336</v>
      </c>
      <c r="N993" s="9">
        <f t="shared" si="61"/>
        <v>41911.208333333336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  <c r="T993" s="4">
        <f t="shared" si="62"/>
        <v>113.17346938775511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12">
        <f t="shared" si="63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s="9">
        <f t="shared" si="60"/>
        <v>43227.208333333328</v>
      </c>
      <c r="N994" s="9">
        <f t="shared" si="61"/>
        <v>43241.208333333328</v>
      </c>
      <c r="O994" t="b">
        <v>0</v>
      </c>
      <c r="P994" t="b">
        <v>1</v>
      </c>
      <c r="Q994" t="s">
        <v>53</v>
      </c>
      <c r="R994" t="s">
        <v>2057</v>
      </c>
      <c r="S994" t="s">
        <v>2043</v>
      </c>
      <c r="T994" s="4">
        <f t="shared" si="62"/>
        <v>426.54838709677421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12">
        <f t="shared" si="63"/>
        <v>101.44</v>
      </c>
      <c r="I995" t="s">
        <v>107</v>
      </c>
      <c r="J995" t="s">
        <v>108</v>
      </c>
      <c r="K995">
        <v>1450936800</v>
      </c>
      <c r="L995">
        <v>1452405600</v>
      </c>
      <c r="M995" s="9">
        <f t="shared" si="60"/>
        <v>42362.25</v>
      </c>
      <c r="N995" s="9">
        <f t="shared" si="61"/>
        <v>42379.25</v>
      </c>
      <c r="O995" t="b">
        <v>0</v>
      </c>
      <c r="P995" t="b">
        <v>1</v>
      </c>
      <c r="Q995" t="s">
        <v>122</v>
      </c>
      <c r="R995" t="s">
        <v>2049</v>
      </c>
      <c r="S995" t="s">
        <v>2061</v>
      </c>
      <c r="T995" s="4">
        <f t="shared" si="62"/>
        <v>77.632653061224488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12">
        <f t="shared" si="63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s="9">
        <f t="shared" si="60"/>
        <v>41929.208333333336</v>
      </c>
      <c r="N996" s="9">
        <f t="shared" si="61"/>
        <v>41935.208333333336</v>
      </c>
      <c r="O996" t="b">
        <v>0</v>
      </c>
      <c r="P996" t="b">
        <v>1</v>
      </c>
      <c r="Q996" t="s">
        <v>206</v>
      </c>
      <c r="R996" t="s">
        <v>2045</v>
      </c>
      <c r="S996" t="s">
        <v>2052</v>
      </c>
      <c r="T996" s="4">
        <f t="shared" si="62"/>
        <v>52.496810772501767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12">
        <f t="shared" si="63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s="9">
        <f t="shared" si="60"/>
        <v>43408.208333333328</v>
      </c>
      <c r="N997" s="9">
        <f t="shared" si="61"/>
        <v>43437.25</v>
      </c>
      <c r="O997" t="b">
        <v>0</v>
      </c>
      <c r="P997" t="b">
        <v>1</v>
      </c>
      <c r="Q997" t="s">
        <v>17</v>
      </c>
      <c r="R997" t="s">
        <v>2033</v>
      </c>
      <c r="S997" t="s">
        <v>2056</v>
      </c>
      <c r="T997" s="4">
        <f t="shared" si="62"/>
        <v>157.46762589928059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12">
        <f t="shared" si="63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s="9">
        <f t="shared" si="60"/>
        <v>41276.25</v>
      </c>
      <c r="N998" s="9">
        <f t="shared" si="61"/>
        <v>41306.25</v>
      </c>
      <c r="O998" t="b">
        <v>0</v>
      </c>
      <c r="P998" t="b">
        <v>0</v>
      </c>
      <c r="Q998" t="s">
        <v>33</v>
      </c>
      <c r="R998" t="s">
        <v>2040</v>
      </c>
      <c r="S998" t="s">
        <v>2041</v>
      </c>
      <c r="T998" s="4">
        <f t="shared" si="62"/>
        <v>72.939393939393938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12">
        <f t="shared" si="63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s="9">
        <f t="shared" si="60"/>
        <v>41659.25</v>
      </c>
      <c r="N999" s="9">
        <f t="shared" si="61"/>
        <v>41664.25</v>
      </c>
      <c r="O999" t="b">
        <v>0</v>
      </c>
      <c r="P999" t="b">
        <v>0</v>
      </c>
      <c r="Q999" t="s">
        <v>33</v>
      </c>
      <c r="R999" t="s">
        <v>2040</v>
      </c>
      <c r="S999" t="s">
        <v>2041</v>
      </c>
      <c r="T999" s="4">
        <f t="shared" si="62"/>
        <v>60.565789473684205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12">
        <f t="shared" si="63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s="9">
        <f t="shared" si="60"/>
        <v>40220.25</v>
      </c>
      <c r="N1000" s="9">
        <f t="shared" si="61"/>
        <v>40234.25</v>
      </c>
      <c r="O1000" t="b">
        <v>0</v>
      </c>
      <c r="P1000" t="b">
        <v>1</v>
      </c>
      <c r="Q1000" t="s">
        <v>60</v>
      </c>
      <c r="R1000" t="s">
        <v>2034</v>
      </c>
      <c r="S1000" t="s">
        <v>2059</v>
      </c>
      <c r="T1000" s="4">
        <f t="shared" si="62"/>
        <v>56.791291291291287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12">
        <f t="shared" si="63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s="9">
        <f t="shared" ref="M1001" si="64">(((K1001/60)/60)/24)+DATE(1970,1,1)</f>
        <v>42550.208333333328</v>
      </c>
      <c r="N1001" s="9">
        <f t="shared" ref="N1001" si="65">(((L1001/60)/60)/24)+DATE(1970,1,1)</f>
        <v>42557.208333333328</v>
      </c>
      <c r="O1001" t="b">
        <v>0</v>
      </c>
      <c r="P1001" t="b">
        <v>0</v>
      </c>
      <c r="Q1001" t="s">
        <v>17</v>
      </c>
      <c r="R1001" t="s">
        <v>2033</v>
      </c>
      <c r="S1001" t="s">
        <v>2056</v>
      </c>
      <c r="T1001" s="4">
        <f t="shared" ref="T1001" si="66">E1001/D1001*100</f>
        <v>56.542754275427541</v>
      </c>
    </row>
  </sheetData>
  <autoFilter ref="A1:V1001" xr:uid="{00000000-0001-0000-0000-000000000000}">
    <sortState xmlns:xlrd2="http://schemas.microsoft.com/office/spreadsheetml/2017/richdata2" ref="A2:U1000">
      <sortCondition ref="A1:A1001"/>
    </sortState>
  </autoFilter>
  <conditionalFormatting sqref="F1:F1048576">
    <cfRule type="containsText" dxfId="15" priority="4" operator="containsText" text="canceled">
      <formula>NOT(ISERROR(SEARCH("canceled",F1)))</formula>
    </cfRule>
    <cfRule type="containsText" dxfId="14" priority="5" operator="containsText" text="live">
      <formula>NOT(ISERROR(SEARCH("live",F1)))</formula>
    </cfRule>
    <cfRule type="containsText" dxfId="13" priority="6" operator="containsText" text="successful">
      <formula>NOT(ISERROR(SEARCH("successful",F1)))</formula>
    </cfRule>
    <cfRule type="containsText" dxfId="12" priority="7" operator="containsText" text="failed">
      <formula>NOT(ISERROR(SEARCH("failed",F1)))</formula>
    </cfRule>
  </conditionalFormatting>
  <conditionalFormatting sqref="T1:T1048576">
    <cfRule type="colorScale" priority="1">
      <colorScale>
        <cfvo type="num" val="0"/>
        <cfvo type="percentile" val="100"/>
        <cfvo type="num" val="200"/>
        <color rgb="FFC00000"/>
        <color rgb="FF00B050"/>
        <color theme="4"/>
      </colorScale>
    </cfRule>
    <cfRule type="colorScale" priority="2">
      <colorScale>
        <cfvo type="num" val="0"/>
        <cfvo type="percentile" val="100"/>
        <cfvo type="num" val="200"/>
        <color rgb="FFC00000"/>
        <color rgb="FF92D050"/>
        <color theme="4"/>
      </colorScale>
    </cfRule>
    <cfRule type="colorScale" priority="3">
      <colorScale>
        <cfvo type="min"/>
        <cfvo type="num" val="100"/>
        <cfvo type="max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93CF-2403-FD48-9A9A-3AE9F9E6AC4D}">
  <sheetPr codeName="Sheet5"/>
  <dimension ref="A1:J1001"/>
  <sheetViews>
    <sheetView workbookViewId="0">
      <selection activeCell="L21" sqref="L21"/>
    </sheetView>
  </sheetViews>
  <sheetFormatPr baseColWidth="10" defaultRowHeight="16" x14ac:dyDescent="0.2"/>
  <cols>
    <col min="1" max="1" width="26" customWidth="1"/>
    <col min="2" max="5" width="17.5" customWidth="1"/>
    <col min="6" max="6" width="20" customWidth="1"/>
    <col min="7" max="8" width="17.5" customWidth="1"/>
    <col min="9" max="9" width="15" customWidth="1"/>
  </cols>
  <sheetData>
    <row r="1" spans="1:10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  <c r="I1" s="1" t="s">
        <v>4</v>
      </c>
      <c r="J1" s="1" t="s">
        <v>2</v>
      </c>
    </row>
    <row r="2" spans="1:10" x14ac:dyDescent="0.2">
      <c r="A2" t="s">
        <v>2095</v>
      </c>
      <c r="B2">
        <f>COUNTIFS(J2:J1001, "&lt;1000",I2:I1001, "successful")</f>
        <v>30</v>
      </c>
      <c r="C2">
        <f>COUNTIFS(J2:J1001, "&lt;1000",I2:I1001, "failed")</f>
        <v>20</v>
      </c>
      <c r="D2">
        <f>COUNTIFS(J2:J1001, "&lt;1000",I2:I1001, "canceled")</f>
        <v>1</v>
      </c>
      <c r="E2">
        <f>SUM(B2:D2)</f>
        <v>51</v>
      </c>
      <c r="F2" s="10">
        <f>1*(B2/E2)</f>
        <v>0.58823529411764708</v>
      </c>
      <c r="G2" s="10">
        <f>1*C2/E2</f>
        <v>0.39215686274509803</v>
      </c>
      <c r="H2" s="10">
        <f>1*D2/E2</f>
        <v>1.9607843137254902E-2</v>
      </c>
      <c r="I2" t="s">
        <v>14</v>
      </c>
      <c r="J2">
        <v>100</v>
      </c>
    </row>
    <row r="3" spans="1:10" x14ac:dyDescent="0.2">
      <c r="A3" t="s">
        <v>2096</v>
      </c>
      <c r="B3">
        <f>COUNTIFS(J2:J1001, "&gt;=1000",J2:J1001,"&lt;=4999",I2:I1001, "successful")</f>
        <v>191</v>
      </c>
      <c r="C3">
        <f>COUNTIFS(J2:J1001, "&gt;=1000",J2:J1001,"&lt;=4999",I2:I1001, "failed")</f>
        <v>38</v>
      </c>
      <c r="D3">
        <f>COUNTIFS(J2:J1001, "&gt;=1000",J2:J1001,"&lt;=4999",I2:I1001, "canceled")</f>
        <v>2</v>
      </c>
      <c r="E3">
        <f t="shared" ref="E3:E13" si="0">SUM(B3:D3)</f>
        <v>231</v>
      </c>
      <c r="F3" s="10">
        <f t="shared" ref="F3:F13" si="1">1*(B3/E3)</f>
        <v>0.82683982683982682</v>
      </c>
      <c r="G3" s="10">
        <f t="shared" ref="G3:G13" si="2">1*C3/E3</f>
        <v>0.16450216450216451</v>
      </c>
      <c r="H3" s="10">
        <f t="shared" ref="H3:H13" si="3">1*D3/E3</f>
        <v>8.658008658008658E-3</v>
      </c>
      <c r="I3" t="s">
        <v>14</v>
      </c>
      <c r="J3">
        <v>100</v>
      </c>
    </row>
    <row r="4" spans="1:10" x14ac:dyDescent="0.2">
      <c r="A4" t="s">
        <v>2097</v>
      </c>
      <c r="B4">
        <f>COUNTIFS(J2:J1001, "&gt;=5000",J2:J1001,"&lt;=9999",I2:I1001, "successful")</f>
        <v>164</v>
      </c>
      <c r="C4">
        <f>COUNTIFS(J2:J1001, "&gt;=5000",J2:J1001,"&lt;=9999",I2:I1001, "failed")</f>
        <v>126</v>
      </c>
      <c r="D4">
        <f>COUNTIFS(J2:J1001, "&gt;=5000",J2:J1001,"&lt;=9999",I2:I1001,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  <c r="I4" t="s">
        <v>14</v>
      </c>
      <c r="J4">
        <v>100</v>
      </c>
    </row>
    <row r="5" spans="1:10" x14ac:dyDescent="0.2">
      <c r="A5" t="s">
        <v>2098</v>
      </c>
      <c r="B5">
        <f>COUNTIFS(J2:J1001, "&gt;=10000",J2:J1001,"&lt;=14999",I2:I1001, "successful")</f>
        <v>4</v>
      </c>
      <c r="C5">
        <f>COUNTIFS(J2:J1001, "&gt;=10000",J2:J1001,"&lt;=14999",I2:I1001, "failed")</f>
        <v>5</v>
      </c>
      <c r="D5">
        <f>COUNTIFS(J2:J1001, "&gt;=10000",J2:J1001,"&lt;=14999",I2:I1001,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  <c r="I5" t="s">
        <v>14</v>
      </c>
      <c r="J5">
        <v>100</v>
      </c>
    </row>
    <row r="6" spans="1:10" x14ac:dyDescent="0.2">
      <c r="A6" t="s">
        <v>2099</v>
      </c>
      <c r="B6">
        <f>COUNTIFS(J2:J1001, "&gt;=15000",J2:J1001,"&lt;=19999",I2:I1001, "successful")</f>
        <v>10</v>
      </c>
      <c r="C6">
        <f>COUNTIFS(J2:J1001, "&gt;=15000",J2:J1001,"&lt;=19999",I2:I1001, "failed")</f>
        <v>0</v>
      </c>
      <c r="D6">
        <f>COUNTIFS(J2:J1001, "&gt;=15000",J2:J1001,"&lt;=19999",I2:I1001,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  <c r="I6" t="s">
        <v>14</v>
      </c>
      <c r="J6">
        <v>100</v>
      </c>
    </row>
    <row r="7" spans="1:10" x14ac:dyDescent="0.2">
      <c r="A7" t="s">
        <v>2100</v>
      </c>
      <c r="B7">
        <f>COUNTIFS(J2:J1001, "&gt;=20000",J2:J1001,"&lt;=24999",I2:I1001, "successful")</f>
        <v>7</v>
      </c>
      <c r="C7">
        <f>COUNTIFS(J2:J1001, "&gt;=20000",J2:J1001,"&lt;=24999",I2:I1001, "failed")</f>
        <v>0</v>
      </c>
      <c r="D7">
        <f>COUNTIFS(J2:J1001, "&gt;=20000",J2:J1001,"&lt;=24999",I2:I1001,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  <c r="I7" t="s">
        <v>14</v>
      </c>
      <c r="J7">
        <v>100</v>
      </c>
    </row>
    <row r="8" spans="1:10" x14ac:dyDescent="0.2">
      <c r="A8" t="s">
        <v>2101</v>
      </c>
      <c r="B8">
        <f>COUNTIFS(J2:J1001, "&gt;=25000",J2:J1001,"&lt;=29999",I2:I1001, "successful")</f>
        <v>11</v>
      </c>
      <c r="C8">
        <f>COUNTIFS(J2:J1001, "&gt;=25000",J2:J1001,"&lt;=29999",I2:I1001, "failed")</f>
        <v>3</v>
      </c>
      <c r="D8">
        <f>COUNTIFS(J2:J1001, "&gt;=25000",J2:J1001,"&lt;=29999",I2:I1001,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  <c r="I8" t="s">
        <v>14</v>
      </c>
      <c r="J8">
        <v>100</v>
      </c>
    </row>
    <row r="9" spans="1:10" x14ac:dyDescent="0.2">
      <c r="A9" t="s">
        <v>2102</v>
      </c>
      <c r="B9">
        <f>COUNTIFS(J2:J1001, "&gt;=30000",J2:J1001,"&lt;=34999",I2:I1001, "successful")</f>
        <v>7</v>
      </c>
      <c r="C9">
        <f>COUNTIFS(J2:J1001, "&gt;=25000",J2:J1001,"&lt;=29999",I2:I1001, "failed")</f>
        <v>3</v>
      </c>
      <c r="D9">
        <f>COUNTIFS(J2:J1001, "&gt;=25000",J2:J1001,"&lt;=29999",I2:I1001, "canceled")</f>
        <v>0</v>
      </c>
      <c r="E9">
        <f t="shared" si="0"/>
        <v>10</v>
      </c>
      <c r="F9" s="10">
        <f t="shared" si="1"/>
        <v>0.7</v>
      </c>
      <c r="G9" s="10">
        <f t="shared" si="2"/>
        <v>0.3</v>
      </c>
      <c r="H9" s="10">
        <f t="shared" si="3"/>
        <v>0</v>
      </c>
      <c r="I9" t="s">
        <v>14</v>
      </c>
      <c r="J9">
        <v>100</v>
      </c>
    </row>
    <row r="10" spans="1:10" x14ac:dyDescent="0.2">
      <c r="A10" t="s">
        <v>2103</v>
      </c>
      <c r="B10">
        <f>COUNTIFS(J2:J1001, "&gt;=35000",J2:J1001,"&lt;=39999",I2:I1001, "successful")</f>
        <v>8</v>
      </c>
      <c r="C10">
        <f>COUNTIFS(J2:J1001, "&gt;=35000",J2:J1001,"&lt;=39999",I2:I1001, "failed")</f>
        <v>3</v>
      </c>
      <c r="D10">
        <f>COUNTIFS(J2:J1001, "&gt;=35000",J2:J1001,"&lt;=39999",I2:I1001,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  <c r="I10" t="s">
        <v>14</v>
      </c>
      <c r="J10">
        <v>100</v>
      </c>
    </row>
    <row r="11" spans="1:10" x14ac:dyDescent="0.2">
      <c r="A11" t="s">
        <v>2104</v>
      </c>
      <c r="B11">
        <f>COUNTIFS(J2:J1001, "&gt;=40000",J2:J1001,"&lt;=44999",I2:I1001, "successful")</f>
        <v>11</v>
      </c>
      <c r="C11">
        <f>COUNTIFS(J2:J1001, "&gt;=40000",J2:J1001,"&lt;=44999",I2:I1001, "failed")</f>
        <v>3</v>
      </c>
      <c r="D11">
        <f>COUNTIFS(J2:J1001, "&gt;=40000",J2:J1001,"&lt;=44999",I2:I1001, "canceledl")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  <c r="I11" t="s">
        <v>14</v>
      </c>
      <c r="J11">
        <v>100</v>
      </c>
    </row>
    <row r="12" spans="1:10" x14ac:dyDescent="0.2">
      <c r="A12" t="s">
        <v>2105</v>
      </c>
      <c r="B12">
        <f>COUNTIFS(J2:J1001, "&gt;=45000",J2:J1001,"&lt;=49999",I2:I1001, "successful")</f>
        <v>8</v>
      </c>
      <c r="C12">
        <f>COUNTIFS(J2:J1001, "&gt;=45000",J2:J1001,"&lt;=49999",I2:I1001, "failed")</f>
        <v>3</v>
      </c>
      <c r="D12">
        <f>COUNTIFS(J2:J1001, "&gt;=45000",J2:J1001,"&lt;=49999",I2:I1001,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  <c r="I12" t="s">
        <v>14</v>
      </c>
      <c r="J12">
        <v>100</v>
      </c>
    </row>
    <row r="13" spans="1:10" x14ac:dyDescent="0.2">
      <c r="A13" t="s">
        <v>2106</v>
      </c>
      <c r="B13">
        <f>COUNTIFS(J2:J1001, "&gt;50000",I2:I1001, "successful")</f>
        <v>114</v>
      </c>
      <c r="C13">
        <f>COUNTIFS(J2:J1001, "&gt;50000",I2:I1001, "failed")</f>
        <v>163</v>
      </c>
      <c r="D13">
        <f>COUNTIFS(J2:J1001, "&gt;50000",I2:I1001,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  <c r="I13" t="s">
        <v>74</v>
      </c>
      <c r="J13">
        <v>100</v>
      </c>
    </row>
    <row r="14" spans="1:10" x14ac:dyDescent="0.2">
      <c r="I14" t="s">
        <v>14</v>
      </c>
      <c r="J14">
        <v>100</v>
      </c>
    </row>
    <row r="15" spans="1:10" x14ac:dyDescent="0.2">
      <c r="I15" t="s">
        <v>14</v>
      </c>
      <c r="J15">
        <v>100</v>
      </c>
    </row>
    <row r="16" spans="1:10" x14ac:dyDescent="0.2">
      <c r="F16" s="10"/>
      <c r="I16" t="s">
        <v>14</v>
      </c>
      <c r="J16">
        <v>100</v>
      </c>
    </row>
    <row r="17" spans="9:10" x14ac:dyDescent="0.2">
      <c r="I17" t="s">
        <v>14</v>
      </c>
      <c r="J17">
        <v>100</v>
      </c>
    </row>
    <row r="18" spans="9:10" x14ac:dyDescent="0.2">
      <c r="I18" t="s">
        <v>14</v>
      </c>
      <c r="J18">
        <v>100</v>
      </c>
    </row>
    <row r="19" spans="9:10" x14ac:dyDescent="0.2">
      <c r="I19" t="s">
        <v>14</v>
      </c>
      <c r="J19">
        <v>100</v>
      </c>
    </row>
    <row r="20" spans="9:10" x14ac:dyDescent="0.2">
      <c r="I20" t="s">
        <v>14</v>
      </c>
      <c r="J20">
        <v>100</v>
      </c>
    </row>
    <row r="21" spans="9:10" x14ac:dyDescent="0.2">
      <c r="I21" t="s">
        <v>14</v>
      </c>
      <c r="J21">
        <v>100</v>
      </c>
    </row>
    <row r="22" spans="9:10" x14ac:dyDescent="0.2">
      <c r="I22" t="s">
        <v>20</v>
      </c>
      <c r="J22">
        <v>600</v>
      </c>
    </row>
    <row r="23" spans="9:10" x14ac:dyDescent="0.2">
      <c r="I23" t="s">
        <v>20</v>
      </c>
      <c r="J23">
        <v>600</v>
      </c>
    </row>
    <row r="24" spans="9:10" x14ac:dyDescent="0.2">
      <c r="I24" t="s">
        <v>20</v>
      </c>
      <c r="J24">
        <v>600</v>
      </c>
    </row>
    <row r="25" spans="9:10" x14ac:dyDescent="0.2">
      <c r="I25" t="s">
        <v>20</v>
      </c>
      <c r="J25">
        <v>600</v>
      </c>
    </row>
    <row r="26" spans="9:10" x14ac:dyDescent="0.2">
      <c r="I26" t="s">
        <v>20</v>
      </c>
      <c r="J26">
        <v>600</v>
      </c>
    </row>
    <row r="27" spans="9:10" x14ac:dyDescent="0.2">
      <c r="I27" t="s">
        <v>20</v>
      </c>
      <c r="J27">
        <v>700</v>
      </c>
    </row>
    <row r="28" spans="9:10" x14ac:dyDescent="0.2">
      <c r="I28" t="s">
        <v>20</v>
      </c>
      <c r="J28">
        <v>700</v>
      </c>
    </row>
    <row r="29" spans="9:10" x14ac:dyDescent="0.2">
      <c r="I29" t="s">
        <v>20</v>
      </c>
      <c r="J29">
        <v>700</v>
      </c>
    </row>
    <row r="30" spans="9:10" x14ac:dyDescent="0.2">
      <c r="I30" t="s">
        <v>20</v>
      </c>
      <c r="J30">
        <v>700</v>
      </c>
    </row>
    <row r="31" spans="9:10" x14ac:dyDescent="0.2">
      <c r="I31" t="s">
        <v>20</v>
      </c>
      <c r="J31">
        <v>700</v>
      </c>
    </row>
    <row r="32" spans="9:10" x14ac:dyDescent="0.2">
      <c r="I32" t="s">
        <v>20</v>
      </c>
      <c r="J32">
        <v>700</v>
      </c>
    </row>
    <row r="33" spans="9:10" x14ac:dyDescent="0.2">
      <c r="I33" t="s">
        <v>20</v>
      </c>
      <c r="J33">
        <v>700</v>
      </c>
    </row>
    <row r="34" spans="9:10" x14ac:dyDescent="0.2">
      <c r="I34" t="s">
        <v>20</v>
      </c>
      <c r="J34">
        <v>700</v>
      </c>
    </row>
    <row r="35" spans="9:10" x14ac:dyDescent="0.2">
      <c r="I35" t="s">
        <v>20</v>
      </c>
      <c r="J35">
        <v>800</v>
      </c>
    </row>
    <row r="36" spans="9:10" x14ac:dyDescent="0.2">
      <c r="I36" t="s">
        <v>20</v>
      </c>
      <c r="J36">
        <v>800</v>
      </c>
    </row>
    <row r="37" spans="9:10" x14ac:dyDescent="0.2">
      <c r="I37" t="s">
        <v>20</v>
      </c>
      <c r="J37">
        <v>800</v>
      </c>
    </row>
    <row r="38" spans="9:10" x14ac:dyDescent="0.2">
      <c r="I38" t="s">
        <v>20</v>
      </c>
      <c r="J38">
        <v>800</v>
      </c>
    </row>
    <row r="39" spans="9:10" x14ac:dyDescent="0.2">
      <c r="I39" t="s">
        <v>20</v>
      </c>
      <c r="J39">
        <v>800</v>
      </c>
    </row>
    <row r="40" spans="9:10" x14ac:dyDescent="0.2">
      <c r="I40" t="s">
        <v>20</v>
      </c>
      <c r="J40">
        <v>800</v>
      </c>
    </row>
    <row r="41" spans="9:10" x14ac:dyDescent="0.2">
      <c r="I41" t="s">
        <v>14</v>
      </c>
      <c r="J41">
        <v>800</v>
      </c>
    </row>
    <row r="42" spans="9:10" x14ac:dyDescent="0.2">
      <c r="I42" t="s">
        <v>20</v>
      </c>
      <c r="J42">
        <v>900</v>
      </c>
    </row>
    <row r="43" spans="9:10" x14ac:dyDescent="0.2">
      <c r="I43" t="s">
        <v>20</v>
      </c>
      <c r="J43">
        <v>900</v>
      </c>
    </row>
    <row r="44" spans="9:10" x14ac:dyDescent="0.2">
      <c r="I44" t="s">
        <v>20</v>
      </c>
      <c r="J44">
        <v>900</v>
      </c>
    </row>
    <row r="45" spans="9:10" x14ac:dyDescent="0.2">
      <c r="I45" t="s">
        <v>20</v>
      </c>
      <c r="J45">
        <v>900</v>
      </c>
    </row>
    <row r="46" spans="9:10" x14ac:dyDescent="0.2">
      <c r="I46" t="s">
        <v>20</v>
      </c>
      <c r="J46">
        <v>900</v>
      </c>
    </row>
    <row r="47" spans="9:10" x14ac:dyDescent="0.2">
      <c r="I47" t="s">
        <v>20</v>
      </c>
      <c r="J47">
        <v>900</v>
      </c>
    </row>
    <row r="48" spans="9:10" x14ac:dyDescent="0.2">
      <c r="I48" t="s">
        <v>20</v>
      </c>
      <c r="J48">
        <v>900</v>
      </c>
    </row>
    <row r="49" spans="9:10" x14ac:dyDescent="0.2">
      <c r="I49" t="s">
        <v>20</v>
      </c>
      <c r="J49">
        <v>900</v>
      </c>
    </row>
    <row r="50" spans="9:10" x14ac:dyDescent="0.2">
      <c r="I50" t="s">
        <v>20</v>
      </c>
      <c r="J50">
        <v>900</v>
      </c>
    </row>
    <row r="51" spans="9:10" x14ac:dyDescent="0.2">
      <c r="I51" t="s">
        <v>20</v>
      </c>
      <c r="J51">
        <v>900</v>
      </c>
    </row>
    <row r="52" spans="9:10" x14ac:dyDescent="0.2">
      <c r="I52" t="s">
        <v>20</v>
      </c>
      <c r="J52">
        <v>900</v>
      </c>
    </row>
    <row r="53" spans="9:10" x14ac:dyDescent="0.2">
      <c r="I53" t="s">
        <v>20</v>
      </c>
      <c r="J53">
        <v>1000</v>
      </c>
    </row>
    <row r="54" spans="9:10" x14ac:dyDescent="0.2">
      <c r="I54" t="s">
        <v>20</v>
      </c>
      <c r="J54">
        <v>1000</v>
      </c>
    </row>
    <row r="55" spans="9:10" x14ac:dyDescent="0.2">
      <c r="I55" t="s">
        <v>20</v>
      </c>
      <c r="J55">
        <v>1000</v>
      </c>
    </row>
    <row r="56" spans="9:10" x14ac:dyDescent="0.2">
      <c r="I56" t="s">
        <v>20</v>
      </c>
      <c r="J56">
        <v>1000</v>
      </c>
    </row>
    <row r="57" spans="9:10" x14ac:dyDescent="0.2">
      <c r="I57" t="s">
        <v>20</v>
      </c>
      <c r="J57">
        <v>1000</v>
      </c>
    </row>
    <row r="58" spans="9:10" x14ac:dyDescent="0.2">
      <c r="I58" t="s">
        <v>20</v>
      </c>
      <c r="J58">
        <v>1000</v>
      </c>
    </row>
    <row r="59" spans="9:10" x14ac:dyDescent="0.2">
      <c r="I59" t="s">
        <v>14</v>
      </c>
      <c r="J59">
        <v>1000</v>
      </c>
    </row>
    <row r="60" spans="9:10" x14ac:dyDescent="0.2">
      <c r="I60" t="s">
        <v>20</v>
      </c>
      <c r="J60">
        <v>1100</v>
      </c>
    </row>
    <row r="61" spans="9:10" x14ac:dyDescent="0.2">
      <c r="I61" t="s">
        <v>20</v>
      </c>
      <c r="J61">
        <v>1100</v>
      </c>
    </row>
    <row r="62" spans="9:10" x14ac:dyDescent="0.2">
      <c r="I62" t="s">
        <v>20</v>
      </c>
      <c r="J62">
        <v>1100</v>
      </c>
    </row>
    <row r="63" spans="9:10" x14ac:dyDescent="0.2">
      <c r="I63" t="s">
        <v>20</v>
      </c>
      <c r="J63">
        <v>1100</v>
      </c>
    </row>
    <row r="64" spans="9:10" x14ac:dyDescent="0.2">
      <c r="I64" t="s">
        <v>20</v>
      </c>
      <c r="J64">
        <v>1100</v>
      </c>
    </row>
    <row r="65" spans="9:10" x14ac:dyDescent="0.2">
      <c r="I65" t="s">
        <v>20</v>
      </c>
      <c r="J65">
        <v>1200</v>
      </c>
    </row>
    <row r="66" spans="9:10" x14ac:dyDescent="0.2">
      <c r="I66" t="s">
        <v>20</v>
      </c>
      <c r="J66">
        <v>1200</v>
      </c>
    </row>
    <row r="67" spans="9:10" x14ac:dyDescent="0.2">
      <c r="I67" t="s">
        <v>20</v>
      </c>
      <c r="J67">
        <v>1200</v>
      </c>
    </row>
    <row r="68" spans="9:10" x14ac:dyDescent="0.2">
      <c r="I68" t="s">
        <v>20</v>
      </c>
      <c r="J68">
        <v>1300</v>
      </c>
    </row>
    <row r="69" spans="9:10" x14ac:dyDescent="0.2">
      <c r="I69" t="s">
        <v>20</v>
      </c>
      <c r="J69">
        <v>1300</v>
      </c>
    </row>
    <row r="70" spans="9:10" x14ac:dyDescent="0.2">
      <c r="I70" t="s">
        <v>20</v>
      </c>
      <c r="J70">
        <v>1300</v>
      </c>
    </row>
    <row r="71" spans="9:10" x14ac:dyDescent="0.2">
      <c r="I71" t="s">
        <v>20</v>
      </c>
      <c r="J71">
        <v>1300</v>
      </c>
    </row>
    <row r="72" spans="9:10" x14ac:dyDescent="0.2">
      <c r="I72" t="s">
        <v>20</v>
      </c>
      <c r="J72">
        <v>1300</v>
      </c>
    </row>
    <row r="73" spans="9:10" x14ac:dyDescent="0.2">
      <c r="I73" t="s">
        <v>20</v>
      </c>
      <c r="J73">
        <v>1300</v>
      </c>
    </row>
    <row r="74" spans="9:10" x14ac:dyDescent="0.2">
      <c r="I74" t="s">
        <v>20</v>
      </c>
      <c r="J74">
        <v>1300</v>
      </c>
    </row>
    <row r="75" spans="9:10" x14ac:dyDescent="0.2">
      <c r="I75" t="s">
        <v>20</v>
      </c>
      <c r="J75">
        <v>1400</v>
      </c>
    </row>
    <row r="76" spans="9:10" x14ac:dyDescent="0.2">
      <c r="I76" t="s">
        <v>20</v>
      </c>
      <c r="J76">
        <v>1400</v>
      </c>
    </row>
    <row r="77" spans="9:10" x14ac:dyDescent="0.2">
      <c r="I77" t="s">
        <v>20</v>
      </c>
      <c r="J77">
        <v>1400</v>
      </c>
    </row>
    <row r="78" spans="9:10" x14ac:dyDescent="0.2">
      <c r="I78" t="s">
        <v>20</v>
      </c>
      <c r="J78">
        <v>1400</v>
      </c>
    </row>
    <row r="79" spans="9:10" x14ac:dyDescent="0.2">
      <c r="I79" t="s">
        <v>20</v>
      </c>
      <c r="J79">
        <v>1400</v>
      </c>
    </row>
    <row r="80" spans="9:10" x14ac:dyDescent="0.2">
      <c r="I80" t="s">
        <v>20</v>
      </c>
      <c r="J80">
        <v>1400</v>
      </c>
    </row>
    <row r="81" spans="9:10" x14ac:dyDescent="0.2">
      <c r="I81" t="s">
        <v>20</v>
      </c>
      <c r="J81">
        <v>1400</v>
      </c>
    </row>
    <row r="82" spans="9:10" x14ac:dyDescent="0.2">
      <c r="I82" t="s">
        <v>20</v>
      </c>
      <c r="J82">
        <v>1400</v>
      </c>
    </row>
    <row r="83" spans="9:10" x14ac:dyDescent="0.2">
      <c r="I83" t="s">
        <v>20</v>
      </c>
      <c r="J83">
        <v>1400</v>
      </c>
    </row>
    <row r="84" spans="9:10" x14ac:dyDescent="0.2">
      <c r="I84" t="s">
        <v>20</v>
      </c>
      <c r="J84">
        <v>1400</v>
      </c>
    </row>
    <row r="85" spans="9:10" x14ac:dyDescent="0.2">
      <c r="I85" t="s">
        <v>20</v>
      </c>
      <c r="J85">
        <v>1400</v>
      </c>
    </row>
    <row r="86" spans="9:10" x14ac:dyDescent="0.2">
      <c r="I86" t="s">
        <v>20</v>
      </c>
      <c r="J86">
        <v>1400</v>
      </c>
    </row>
    <row r="87" spans="9:10" x14ac:dyDescent="0.2">
      <c r="I87" t="s">
        <v>20</v>
      </c>
      <c r="J87">
        <v>1500</v>
      </c>
    </row>
    <row r="88" spans="9:10" x14ac:dyDescent="0.2">
      <c r="I88" t="s">
        <v>20</v>
      </c>
      <c r="J88">
        <v>1500</v>
      </c>
    </row>
    <row r="89" spans="9:10" x14ac:dyDescent="0.2">
      <c r="I89" t="s">
        <v>20</v>
      </c>
      <c r="J89">
        <v>1500</v>
      </c>
    </row>
    <row r="90" spans="9:10" x14ac:dyDescent="0.2">
      <c r="I90" t="s">
        <v>20</v>
      </c>
      <c r="J90">
        <v>1500</v>
      </c>
    </row>
    <row r="91" spans="9:10" x14ac:dyDescent="0.2">
      <c r="I91" t="s">
        <v>20</v>
      </c>
      <c r="J91">
        <v>1500</v>
      </c>
    </row>
    <row r="92" spans="9:10" x14ac:dyDescent="0.2">
      <c r="I92" t="s">
        <v>20</v>
      </c>
      <c r="J92">
        <v>1500</v>
      </c>
    </row>
    <row r="93" spans="9:10" x14ac:dyDescent="0.2">
      <c r="I93" t="s">
        <v>20</v>
      </c>
      <c r="J93">
        <v>1500</v>
      </c>
    </row>
    <row r="94" spans="9:10" x14ac:dyDescent="0.2">
      <c r="I94" t="s">
        <v>20</v>
      </c>
      <c r="J94">
        <v>1600</v>
      </c>
    </row>
    <row r="95" spans="9:10" x14ac:dyDescent="0.2">
      <c r="I95" t="s">
        <v>20</v>
      </c>
      <c r="J95">
        <v>1600</v>
      </c>
    </row>
    <row r="96" spans="9:10" x14ac:dyDescent="0.2">
      <c r="I96" t="s">
        <v>20</v>
      </c>
      <c r="J96">
        <v>1600</v>
      </c>
    </row>
    <row r="97" spans="9:10" x14ac:dyDescent="0.2">
      <c r="I97" t="s">
        <v>20</v>
      </c>
      <c r="J97">
        <v>1600</v>
      </c>
    </row>
    <row r="98" spans="9:10" x14ac:dyDescent="0.2">
      <c r="I98" t="s">
        <v>20</v>
      </c>
      <c r="J98">
        <v>1700</v>
      </c>
    </row>
    <row r="99" spans="9:10" x14ac:dyDescent="0.2">
      <c r="I99" t="s">
        <v>20</v>
      </c>
      <c r="J99">
        <v>1700</v>
      </c>
    </row>
    <row r="100" spans="9:10" x14ac:dyDescent="0.2">
      <c r="I100" t="s">
        <v>20</v>
      </c>
      <c r="J100">
        <v>1700</v>
      </c>
    </row>
    <row r="101" spans="9:10" x14ac:dyDescent="0.2">
      <c r="I101" t="s">
        <v>20</v>
      </c>
      <c r="J101">
        <v>1700</v>
      </c>
    </row>
    <row r="102" spans="9:10" x14ac:dyDescent="0.2">
      <c r="I102" t="s">
        <v>20</v>
      </c>
      <c r="J102">
        <v>1700</v>
      </c>
    </row>
    <row r="103" spans="9:10" x14ac:dyDescent="0.2">
      <c r="I103" t="s">
        <v>20</v>
      </c>
      <c r="J103">
        <v>1700</v>
      </c>
    </row>
    <row r="104" spans="9:10" x14ac:dyDescent="0.2">
      <c r="I104" t="s">
        <v>20</v>
      </c>
      <c r="J104">
        <v>1700</v>
      </c>
    </row>
    <row r="105" spans="9:10" x14ac:dyDescent="0.2">
      <c r="I105" t="s">
        <v>14</v>
      </c>
      <c r="J105">
        <v>1700</v>
      </c>
    </row>
    <row r="106" spans="9:10" x14ac:dyDescent="0.2">
      <c r="I106" t="s">
        <v>20</v>
      </c>
      <c r="J106">
        <v>1800</v>
      </c>
    </row>
    <row r="107" spans="9:10" x14ac:dyDescent="0.2">
      <c r="I107" t="s">
        <v>20</v>
      </c>
      <c r="J107">
        <v>1800</v>
      </c>
    </row>
    <row r="108" spans="9:10" x14ac:dyDescent="0.2">
      <c r="I108" t="s">
        <v>20</v>
      </c>
      <c r="J108">
        <v>1800</v>
      </c>
    </row>
    <row r="109" spans="9:10" x14ac:dyDescent="0.2">
      <c r="I109" t="s">
        <v>20</v>
      </c>
      <c r="J109">
        <v>1800</v>
      </c>
    </row>
    <row r="110" spans="9:10" x14ac:dyDescent="0.2">
      <c r="I110" t="s">
        <v>20</v>
      </c>
      <c r="J110">
        <v>1800</v>
      </c>
    </row>
    <row r="111" spans="9:10" x14ac:dyDescent="0.2">
      <c r="I111" t="s">
        <v>20</v>
      </c>
      <c r="J111">
        <v>1800</v>
      </c>
    </row>
    <row r="112" spans="9:10" x14ac:dyDescent="0.2">
      <c r="I112" t="s">
        <v>20</v>
      </c>
      <c r="J112">
        <v>1800</v>
      </c>
    </row>
    <row r="113" spans="9:10" x14ac:dyDescent="0.2">
      <c r="I113" t="s">
        <v>20</v>
      </c>
      <c r="J113">
        <v>1800</v>
      </c>
    </row>
    <row r="114" spans="9:10" x14ac:dyDescent="0.2">
      <c r="I114" t="s">
        <v>20</v>
      </c>
      <c r="J114">
        <v>1800</v>
      </c>
    </row>
    <row r="115" spans="9:10" x14ac:dyDescent="0.2">
      <c r="I115" t="s">
        <v>14</v>
      </c>
      <c r="J115">
        <v>1800</v>
      </c>
    </row>
    <row r="116" spans="9:10" x14ac:dyDescent="0.2">
      <c r="I116" t="s">
        <v>20</v>
      </c>
      <c r="J116">
        <v>1900</v>
      </c>
    </row>
    <row r="117" spans="9:10" x14ac:dyDescent="0.2">
      <c r="I117" t="s">
        <v>20</v>
      </c>
      <c r="J117">
        <v>1900</v>
      </c>
    </row>
    <row r="118" spans="9:10" x14ac:dyDescent="0.2">
      <c r="I118" t="s">
        <v>14</v>
      </c>
      <c r="J118">
        <v>2000</v>
      </c>
    </row>
    <row r="119" spans="9:10" x14ac:dyDescent="0.2">
      <c r="I119" t="s">
        <v>20</v>
      </c>
      <c r="J119">
        <v>2000</v>
      </c>
    </row>
    <row r="120" spans="9:10" x14ac:dyDescent="0.2">
      <c r="I120" t="s">
        <v>20</v>
      </c>
      <c r="J120">
        <v>2000</v>
      </c>
    </row>
    <row r="121" spans="9:10" x14ac:dyDescent="0.2">
      <c r="I121" t="s">
        <v>20</v>
      </c>
      <c r="J121">
        <v>2000</v>
      </c>
    </row>
    <row r="122" spans="9:10" x14ac:dyDescent="0.2">
      <c r="I122" t="s">
        <v>20</v>
      </c>
      <c r="J122">
        <v>2000</v>
      </c>
    </row>
    <row r="123" spans="9:10" x14ac:dyDescent="0.2">
      <c r="I123" t="s">
        <v>14</v>
      </c>
      <c r="J123">
        <v>2000</v>
      </c>
    </row>
    <row r="124" spans="9:10" x14ac:dyDescent="0.2">
      <c r="I124" t="s">
        <v>20</v>
      </c>
      <c r="J124">
        <v>2100</v>
      </c>
    </row>
    <row r="125" spans="9:10" x14ac:dyDescent="0.2">
      <c r="I125" t="s">
        <v>20</v>
      </c>
      <c r="J125">
        <v>2100</v>
      </c>
    </row>
    <row r="126" spans="9:10" x14ac:dyDescent="0.2">
      <c r="I126" t="s">
        <v>20</v>
      </c>
      <c r="J126">
        <v>2100</v>
      </c>
    </row>
    <row r="127" spans="9:10" x14ac:dyDescent="0.2">
      <c r="I127" t="s">
        <v>20</v>
      </c>
      <c r="J127">
        <v>2100</v>
      </c>
    </row>
    <row r="128" spans="9:10" x14ac:dyDescent="0.2">
      <c r="I128" t="s">
        <v>20</v>
      </c>
      <c r="J128">
        <v>2100</v>
      </c>
    </row>
    <row r="129" spans="9:10" x14ac:dyDescent="0.2">
      <c r="I129" t="s">
        <v>14</v>
      </c>
      <c r="J129">
        <v>2100</v>
      </c>
    </row>
    <row r="130" spans="9:10" x14ac:dyDescent="0.2">
      <c r="I130" t="s">
        <v>14</v>
      </c>
      <c r="J130">
        <v>2100</v>
      </c>
    </row>
    <row r="131" spans="9:10" x14ac:dyDescent="0.2">
      <c r="I131" t="s">
        <v>14</v>
      </c>
      <c r="J131">
        <v>2100</v>
      </c>
    </row>
    <row r="132" spans="9:10" x14ac:dyDescent="0.2">
      <c r="I132" t="s">
        <v>20</v>
      </c>
      <c r="J132">
        <v>2200</v>
      </c>
    </row>
    <row r="133" spans="9:10" x14ac:dyDescent="0.2">
      <c r="I133" t="s">
        <v>20</v>
      </c>
      <c r="J133">
        <v>2200</v>
      </c>
    </row>
    <row r="134" spans="9:10" x14ac:dyDescent="0.2">
      <c r="I134" t="s">
        <v>20</v>
      </c>
      <c r="J134">
        <v>2200</v>
      </c>
    </row>
    <row r="135" spans="9:10" x14ac:dyDescent="0.2">
      <c r="I135" t="s">
        <v>20</v>
      </c>
      <c r="J135">
        <v>2300</v>
      </c>
    </row>
    <row r="136" spans="9:10" x14ac:dyDescent="0.2">
      <c r="I136" t="s">
        <v>20</v>
      </c>
      <c r="J136">
        <v>2300</v>
      </c>
    </row>
    <row r="137" spans="9:10" x14ac:dyDescent="0.2">
      <c r="I137" t="s">
        <v>20</v>
      </c>
      <c r="J137">
        <v>2300</v>
      </c>
    </row>
    <row r="138" spans="9:10" x14ac:dyDescent="0.2">
      <c r="I138" t="s">
        <v>20</v>
      </c>
      <c r="J138">
        <v>2300</v>
      </c>
    </row>
    <row r="139" spans="9:10" x14ac:dyDescent="0.2">
      <c r="I139" t="s">
        <v>20</v>
      </c>
      <c r="J139">
        <v>2300</v>
      </c>
    </row>
    <row r="140" spans="9:10" x14ac:dyDescent="0.2">
      <c r="I140" t="s">
        <v>20</v>
      </c>
      <c r="J140">
        <v>2300</v>
      </c>
    </row>
    <row r="141" spans="9:10" x14ac:dyDescent="0.2">
      <c r="I141" t="s">
        <v>20</v>
      </c>
      <c r="J141">
        <v>2300</v>
      </c>
    </row>
    <row r="142" spans="9:10" x14ac:dyDescent="0.2">
      <c r="I142" t="s">
        <v>20</v>
      </c>
      <c r="J142">
        <v>2400</v>
      </c>
    </row>
    <row r="143" spans="9:10" x14ac:dyDescent="0.2">
      <c r="I143" t="s">
        <v>20</v>
      </c>
      <c r="J143">
        <v>2400</v>
      </c>
    </row>
    <row r="144" spans="9:10" x14ac:dyDescent="0.2">
      <c r="I144" t="s">
        <v>20</v>
      </c>
      <c r="J144">
        <v>2400</v>
      </c>
    </row>
    <row r="145" spans="9:10" x14ac:dyDescent="0.2">
      <c r="I145" t="s">
        <v>20</v>
      </c>
      <c r="J145">
        <v>2400</v>
      </c>
    </row>
    <row r="146" spans="9:10" x14ac:dyDescent="0.2">
      <c r="I146" t="s">
        <v>20</v>
      </c>
      <c r="J146">
        <v>2400</v>
      </c>
    </row>
    <row r="147" spans="9:10" x14ac:dyDescent="0.2">
      <c r="I147" t="s">
        <v>20</v>
      </c>
      <c r="J147">
        <v>2400</v>
      </c>
    </row>
    <row r="148" spans="9:10" x14ac:dyDescent="0.2">
      <c r="I148" t="s">
        <v>20</v>
      </c>
      <c r="J148">
        <v>2400</v>
      </c>
    </row>
    <row r="149" spans="9:10" x14ac:dyDescent="0.2">
      <c r="I149" t="s">
        <v>20</v>
      </c>
      <c r="J149">
        <v>2400</v>
      </c>
    </row>
    <row r="150" spans="9:10" x14ac:dyDescent="0.2">
      <c r="I150" t="s">
        <v>20</v>
      </c>
      <c r="J150">
        <v>2400</v>
      </c>
    </row>
    <row r="151" spans="9:10" x14ac:dyDescent="0.2">
      <c r="I151" t="s">
        <v>14</v>
      </c>
      <c r="J151">
        <v>2400</v>
      </c>
    </row>
    <row r="152" spans="9:10" x14ac:dyDescent="0.2">
      <c r="I152" t="s">
        <v>20</v>
      </c>
      <c r="J152">
        <v>2500</v>
      </c>
    </row>
    <row r="153" spans="9:10" x14ac:dyDescent="0.2">
      <c r="I153" t="s">
        <v>20</v>
      </c>
      <c r="J153">
        <v>2500</v>
      </c>
    </row>
    <row r="154" spans="9:10" x14ac:dyDescent="0.2">
      <c r="I154" t="s">
        <v>20</v>
      </c>
      <c r="J154">
        <v>2500</v>
      </c>
    </row>
    <row r="155" spans="9:10" x14ac:dyDescent="0.2">
      <c r="I155" t="s">
        <v>20</v>
      </c>
      <c r="J155">
        <v>2600</v>
      </c>
    </row>
    <row r="156" spans="9:10" x14ac:dyDescent="0.2">
      <c r="I156" t="s">
        <v>20</v>
      </c>
      <c r="J156">
        <v>2600</v>
      </c>
    </row>
    <row r="157" spans="9:10" x14ac:dyDescent="0.2">
      <c r="I157" t="s">
        <v>20</v>
      </c>
      <c r="J157">
        <v>2600</v>
      </c>
    </row>
    <row r="158" spans="9:10" x14ac:dyDescent="0.2">
      <c r="I158" t="s">
        <v>20</v>
      </c>
      <c r="J158">
        <v>2600</v>
      </c>
    </row>
    <row r="159" spans="9:10" x14ac:dyDescent="0.2">
      <c r="I159" t="s">
        <v>14</v>
      </c>
      <c r="J159">
        <v>2600</v>
      </c>
    </row>
    <row r="160" spans="9:10" x14ac:dyDescent="0.2">
      <c r="I160" t="s">
        <v>20</v>
      </c>
      <c r="J160">
        <v>2700</v>
      </c>
    </row>
    <row r="161" spans="9:10" x14ac:dyDescent="0.2">
      <c r="I161" t="s">
        <v>20</v>
      </c>
      <c r="J161">
        <v>2700</v>
      </c>
    </row>
    <row r="162" spans="9:10" x14ac:dyDescent="0.2">
      <c r="I162" t="s">
        <v>20</v>
      </c>
      <c r="J162">
        <v>2700</v>
      </c>
    </row>
    <row r="163" spans="9:10" x14ac:dyDescent="0.2">
      <c r="I163" t="s">
        <v>20</v>
      </c>
      <c r="J163">
        <v>2700</v>
      </c>
    </row>
    <row r="164" spans="9:10" x14ac:dyDescent="0.2">
      <c r="I164" t="s">
        <v>14</v>
      </c>
      <c r="J164">
        <v>2700</v>
      </c>
    </row>
    <row r="165" spans="9:10" x14ac:dyDescent="0.2">
      <c r="I165" t="s">
        <v>14</v>
      </c>
      <c r="J165">
        <v>2700</v>
      </c>
    </row>
    <row r="166" spans="9:10" x14ac:dyDescent="0.2">
      <c r="I166" t="s">
        <v>14</v>
      </c>
      <c r="J166">
        <v>2800</v>
      </c>
    </row>
    <row r="167" spans="9:10" x14ac:dyDescent="0.2">
      <c r="I167" t="s">
        <v>20</v>
      </c>
      <c r="J167">
        <v>2800</v>
      </c>
    </row>
    <row r="168" spans="9:10" x14ac:dyDescent="0.2">
      <c r="I168" t="s">
        <v>20</v>
      </c>
      <c r="J168">
        <v>2800</v>
      </c>
    </row>
    <row r="169" spans="9:10" x14ac:dyDescent="0.2">
      <c r="I169" t="s">
        <v>20</v>
      </c>
      <c r="J169">
        <v>2800</v>
      </c>
    </row>
    <row r="170" spans="9:10" x14ac:dyDescent="0.2">
      <c r="I170" t="s">
        <v>14</v>
      </c>
      <c r="J170">
        <v>2800</v>
      </c>
    </row>
    <row r="171" spans="9:10" x14ac:dyDescent="0.2">
      <c r="I171" t="s">
        <v>14</v>
      </c>
      <c r="J171">
        <v>2900</v>
      </c>
    </row>
    <row r="172" spans="9:10" x14ac:dyDescent="0.2">
      <c r="I172" t="s">
        <v>20</v>
      </c>
      <c r="J172">
        <v>2900</v>
      </c>
    </row>
    <row r="173" spans="9:10" x14ac:dyDescent="0.2">
      <c r="I173" t="s">
        <v>20</v>
      </c>
      <c r="J173">
        <v>2900</v>
      </c>
    </row>
    <row r="174" spans="9:10" x14ac:dyDescent="0.2">
      <c r="I174" t="s">
        <v>20</v>
      </c>
      <c r="J174">
        <v>2900</v>
      </c>
    </row>
    <row r="175" spans="9:10" x14ac:dyDescent="0.2">
      <c r="I175" t="s">
        <v>20</v>
      </c>
      <c r="J175">
        <v>2900</v>
      </c>
    </row>
    <row r="176" spans="9:10" x14ac:dyDescent="0.2">
      <c r="I176" t="s">
        <v>20</v>
      </c>
      <c r="J176">
        <v>2900</v>
      </c>
    </row>
    <row r="177" spans="9:10" x14ac:dyDescent="0.2">
      <c r="I177" t="s">
        <v>20</v>
      </c>
      <c r="J177">
        <v>3000</v>
      </c>
    </row>
    <row r="178" spans="9:10" x14ac:dyDescent="0.2">
      <c r="I178" t="s">
        <v>20</v>
      </c>
      <c r="J178">
        <v>3000</v>
      </c>
    </row>
    <row r="179" spans="9:10" x14ac:dyDescent="0.2">
      <c r="I179" t="s">
        <v>20</v>
      </c>
      <c r="J179">
        <v>3000</v>
      </c>
    </row>
    <row r="180" spans="9:10" x14ac:dyDescent="0.2">
      <c r="I180" t="s">
        <v>20</v>
      </c>
      <c r="J180">
        <v>3000</v>
      </c>
    </row>
    <row r="181" spans="9:10" x14ac:dyDescent="0.2">
      <c r="I181" t="s">
        <v>20</v>
      </c>
      <c r="J181">
        <v>3100</v>
      </c>
    </row>
    <row r="182" spans="9:10" x14ac:dyDescent="0.2">
      <c r="I182" t="s">
        <v>20</v>
      </c>
      <c r="J182">
        <v>3100</v>
      </c>
    </row>
    <row r="183" spans="9:10" x14ac:dyDescent="0.2">
      <c r="I183" t="s">
        <v>20</v>
      </c>
      <c r="J183">
        <v>3100</v>
      </c>
    </row>
    <row r="184" spans="9:10" x14ac:dyDescent="0.2">
      <c r="I184" t="s">
        <v>20</v>
      </c>
      <c r="J184">
        <v>3100</v>
      </c>
    </row>
    <row r="185" spans="9:10" x14ac:dyDescent="0.2">
      <c r="I185" t="s">
        <v>74</v>
      </c>
      <c r="J185">
        <v>3100</v>
      </c>
    </row>
    <row r="186" spans="9:10" x14ac:dyDescent="0.2">
      <c r="I186" t="s">
        <v>14</v>
      </c>
      <c r="J186">
        <v>3200</v>
      </c>
    </row>
    <row r="187" spans="9:10" x14ac:dyDescent="0.2">
      <c r="I187" t="s">
        <v>20</v>
      </c>
      <c r="J187">
        <v>3200</v>
      </c>
    </row>
    <row r="188" spans="9:10" x14ac:dyDescent="0.2">
      <c r="I188" t="s">
        <v>20</v>
      </c>
      <c r="J188">
        <v>3200</v>
      </c>
    </row>
    <row r="189" spans="9:10" x14ac:dyDescent="0.2">
      <c r="I189" t="s">
        <v>20</v>
      </c>
      <c r="J189">
        <v>3200</v>
      </c>
    </row>
    <row r="190" spans="9:10" x14ac:dyDescent="0.2">
      <c r="I190" t="s">
        <v>14</v>
      </c>
      <c r="J190">
        <v>3200</v>
      </c>
    </row>
    <row r="191" spans="9:10" x14ac:dyDescent="0.2">
      <c r="I191" t="s">
        <v>20</v>
      </c>
      <c r="J191">
        <v>3300</v>
      </c>
    </row>
    <row r="192" spans="9:10" x14ac:dyDescent="0.2">
      <c r="I192" t="s">
        <v>20</v>
      </c>
      <c r="J192">
        <v>3300</v>
      </c>
    </row>
    <row r="193" spans="9:10" x14ac:dyDescent="0.2">
      <c r="I193" t="s">
        <v>20</v>
      </c>
      <c r="J193">
        <v>3300</v>
      </c>
    </row>
    <row r="194" spans="9:10" x14ac:dyDescent="0.2">
      <c r="I194" t="s">
        <v>20</v>
      </c>
      <c r="J194">
        <v>3300</v>
      </c>
    </row>
    <row r="195" spans="9:10" x14ac:dyDescent="0.2">
      <c r="I195" t="s">
        <v>14</v>
      </c>
      <c r="J195">
        <v>3300</v>
      </c>
    </row>
    <row r="196" spans="9:10" x14ac:dyDescent="0.2">
      <c r="I196" t="s">
        <v>20</v>
      </c>
      <c r="J196">
        <v>3400</v>
      </c>
    </row>
    <row r="197" spans="9:10" x14ac:dyDescent="0.2">
      <c r="I197" t="s">
        <v>20</v>
      </c>
      <c r="J197">
        <v>3400</v>
      </c>
    </row>
    <row r="198" spans="9:10" x14ac:dyDescent="0.2">
      <c r="I198" t="s">
        <v>20</v>
      </c>
      <c r="J198">
        <v>3400</v>
      </c>
    </row>
    <row r="199" spans="9:10" x14ac:dyDescent="0.2">
      <c r="I199" t="s">
        <v>20</v>
      </c>
      <c r="J199">
        <v>3400</v>
      </c>
    </row>
    <row r="200" spans="9:10" x14ac:dyDescent="0.2">
      <c r="I200" t="s">
        <v>20</v>
      </c>
      <c r="J200">
        <v>3400</v>
      </c>
    </row>
    <row r="201" spans="9:10" x14ac:dyDescent="0.2">
      <c r="I201" t="s">
        <v>20</v>
      </c>
      <c r="J201">
        <v>3400</v>
      </c>
    </row>
    <row r="202" spans="9:10" x14ac:dyDescent="0.2">
      <c r="I202" t="s">
        <v>20</v>
      </c>
      <c r="J202">
        <v>3400</v>
      </c>
    </row>
    <row r="203" spans="9:10" x14ac:dyDescent="0.2">
      <c r="I203" t="s">
        <v>14</v>
      </c>
      <c r="J203">
        <v>3400</v>
      </c>
    </row>
    <row r="204" spans="9:10" x14ac:dyDescent="0.2">
      <c r="I204" t="s">
        <v>20</v>
      </c>
      <c r="J204">
        <v>3500</v>
      </c>
    </row>
    <row r="205" spans="9:10" x14ac:dyDescent="0.2">
      <c r="I205" t="s">
        <v>20</v>
      </c>
      <c r="J205">
        <v>3500</v>
      </c>
    </row>
    <row r="206" spans="9:10" x14ac:dyDescent="0.2">
      <c r="I206" t="s">
        <v>20</v>
      </c>
      <c r="J206">
        <v>3500</v>
      </c>
    </row>
    <row r="207" spans="9:10" x14ac:dyDescent="0.2">
      <c r="I207" t="s">
        <v>20</v>
      </c>
      <c r="J207">
        <v>3500</v>
      </c>
    </row>
    <row r="208" spans="9:10" x14ac:dyDescent="0.2">
      <c r="I208" t="s">
        <v>20</v>
      </c>
      <c r="J208">
        <v>3500</v>
      </c>
    </row>
    <row r="209" spans="9:10" x14ac:dyDescent="0.2">
      <c r="I209" t="s">
        <v>20</v>
      </c>
      <c r="J209">
        <v>3500</v>
      </c>
    </row>
    <row r="210" spans="9:10" x14ac:dyDescent="0.2">
      <c r="I210" t="s">
        <v>20</v>
      </c>
      <c r="J210">
        <v>3500</v>
      </c>
    </row>
    <row r="211" spans="9:10" x14ac:dyDescent="0.2">
      <c r="I211" t="s">
        <v>20</v>
      </c>
      <c r="J211">
        <v>3500</v>
      </c>
    </row>
    <row r="212" spans="9:10" x14ac:dyDescent="0.2">
      <c r="I212" t="s">
        <v>14</v>
      </c>
      <c r="J212">
        <v>3500</v>
      </c>
    </row>
    <row r="213" spans="9:10" x14ac:dyDescent="0.2">
      <c r="I213" t="s">
        <v>20</v>
      </c>
      <c r="J213">
        <v>3600</v>
      </c>
    </row>
    <row r="214" spans="9:10" x14ac:dyDescent="0.2">
      <c r="I214" t="s">
        <v>20</v>
      </c>
      <c r="J214">
        <v>3600</v>
      </c>
    </row>
    <row r="215" spans="9:10" x14ac:dyDescent="0.2">
      <c r="I215" t="s">
        <v>20</v>
      </c>
      <c r="J215">
        <v>3600</v>
      </c>
    </row>
    <row r="216" spans="9:10" x14ac:dyDescent="0.2">
      <c r="I216" t="s">
        <v>20</v>
      </c>
      <c r="J216">
        <v>3600</v>
      </c>
    </row>
    <row r="217" spans="9:10" x14ac:dyDescent="0.2">
      <c r="I217" t="s">
        <v>20</v>
      </c>
      <c r="J217">
        <v>3600</v>
      </c>
    </row>
    <row r="218" spans="9:10" x14ac:dyDescent="0.2">
      <c r="I218" t="s">
        <v>20</v>
      </c>
      <c r="J218">
        <v>3600</v>
      </c>
    </row>
    <row r="219" spans="9:10" x14ac:dyDescent="0.2">
      <c r="I219" t="s">
        <v>47</v>
      </c>
      <c r="J219">
        <v>3600</v>
      </c>
    </row>
    <row r="220" spans="9:10" x14ac:dyDescent="0.2">
      <c r="I220" t="s">
        <v>47</v>
      </c>
      <c r="J220">
        <v>3600</v>
      </c>
    </row>
    <row r="221" spans="9:10" x14ac:dyDescent="0.2">
      <c r="I221" t="s">
        <v>14</v>
      </c>
      <c r="J221">
        <v>3600</v>
      </c>
    </row>
    <row r="222" spans="9:10" x14ac:dyDescent="0.2">
      <c r="I222" t="s">
        <v>14</v>
      </c>
      <c r="J222">
        <v>3700</v>
      </c>
    </row>
    <row r="223" spans="9:10" x14ac:dyDescent="0.2">
      <c r="I223" t="s">
        <v>20</v>
      </c>
      <c r="J223">
        <v>3700</v>
      </c>
    </row>
    <row r="224" spans="9:10" x14ac:dyDescent="0.2">
      <c r="I224" t="s">
        <v>20</v>
      </c>
      <c r="J224">
        <v>3700</v>
      </c>
    </row>
    <row r="225" spans="9:10" x14ac:dyDescent="0.2">
      <c r="I225" t="s">
        <v>20</v>
      </c>
      <c r="J225">
        <v>3700</v>
      </c>
    </row>
    <row r="226" spans="9:10" x14ac:dyDescent="0.2">
      <c r="I226" t="s">
        <v>20</v>
      </c>
      <c r="J226">
        <v>3700</v>
      </c>
    </row>
    <row r="227" spans="9:10" x14ac:dyDescent="0.2">
      <c r="I227" t="s">
        <v>20</v>
      </c>
      <c r="J227">
        <v>3700</v>
      </c>
    </row>
    <row r="228" spans="9:10" x14ac:dyDescent="0.2">
      <c r="I228" t="s">
        <v>20</v>
      </c>
      <c r="J228">
        <v>3700</v>
      </c>
    </row>
    <row r="229" spans="9:10" x14ac:dyDescent="0.2">
      <c r="I229" t="s">
        <v>14</v>
      </c>
      <c r="J229">
        <v>3700</v>
      </c>
    </row>
    <row r="230" spans="9:10" x14ac:dyDescent="0.2">
      <c r="I230" t="s">
        <v>14</v>
      </c>
      <c r="J230">
        <v>3800</v>
      </c>
    </row>
    <row r="231" spans="9:10" x14ac:dyDescent="0.2">
      <c r="I231" t="s">
        <v>20</v>
      </c>
      <c r="J231">
        <v>3800</v>
      </c>
    </row>
    <row r="232" spans="9:10" x14ac:dyDescent="0.2">
      <c r="I232" t="s">
        <v>20</v>
      </c>
      <c r="J232">
        <v>3800</v>
      </c>
    </row>
    <row r="233" spans="9:10" x14ac:dyDescent="0.2">
      <c r="I233" t="s">
        <v>47</v>
      </c>
      <c r="J233">
        <v>3800</v>
      </c>
    </row>
    <row r="234" spans="9:10" x14ac:dyDescent="0.2">
      <c r="I234" t="s">
        <v>20</v>
      </c>
      <c r="J234">
        <v>3900</v>
      </c>
    </row>
    <row r="235" spans="9:10" x14ac:dyDescent="0.2">
      <c r="I235" t="s">
        <v>20</v>
      </c>
      <c r="J235">
        <v>3900</v>
      </c>
    </row>
    <row r="236" spans="9:10" x14ac:dyDescent="0.2">
      <c r="I236" t="s">
        <v>20</v>
      </c>
      <c r="J236">
        <v>3900</v>
      </c>
    </row>
    <row r="237" spans="9:10" x14ac:dyDescent="0.2">
      <c r="I237" t="s">
        <v>20</v>
      </c>
      <c r="J237">
        <v>3900</v>
      </c>
    </row>
    <row r="238" spans="9:10" x14ac:dyDescent="0.2">
      <c r="I238" t="s">
        <v>20</v>
      </c>
      <c r="J238">
        <v>3900</v>
      </c>
    </row>
    <row r="239" spans="9:10" x14ac:dyDescent="0.2">
      <c r="I239" t="s">
        <v>14</v>
      </c>
      <c r="J239">
        <v>3900</v>
      </c>
    </row>
    <row r="240" spans="9:10" x14ac:dyDescent="0.2">
      <c r="I240" t="s">
        <v>20</v>
      </c>
      <c r="J240">
        <v>4000</v>
      </c>
    </row>
    <row r="241" spans="9:10" x14ac:dyDescent="0.2">
      <c r="I241" t="s">
        <v>20</v>
      </c>
      <c r="J241">
        <v>4000</v>
      </c>
    </row>
    <row r="242" spans="9:10" x14ac:dyDescent="0.2">
      <c r="I242" t="s">
        <v>20</v>
      </c>
      <c r="J242">
        <v>4000</v>
      </c>
    </row>
    <row r="243" spans="9:10" x14ac:dyDescent="0.2">
      <c r="I243" t="s">
        <v>14</v>
      </c>
      <c r="J243">
        <v>4000</v>
      </c>
    </row>
    <row r="244" spans="9:10" x14ac:dyDescent="0.2">
      <c r="I244" t="s">
        <v>14</v>
      </c>
      <c r="J244">
        <v>4000</v>
      </c>
    </row>
    <row r="245" spans="9:10" x14ac:dyDescent="0.2">
      <c r="I245" t="s">
        <v>14</v>
      </c>
      <c r="J245">
        <v>4000</v>
      </c>
    </row>
    <row r="246" spans="9:10" x14ac:dyDescent="0.2">
      <c r="I246" t="s">
        <v>14</v>
      </c>
      <c r="J246">
        <v>4100</v>
      </c>
    </row>
    <row r="247" spans="9:10" x14ac:dyDescent="0.2">
      <c r="I247" t="s">
        <v>74</v>
      </c>
      <c r="J247">
        <v>4100</v>
      </c>
    </row>
    <row r="248" spans="9:10" x14ac:dyDescent="0.2">
      <c r="I248" t="s">
        <v>20</v>
      </c>
      <c r="J248">
        <v>4100</v>
      </c>
    </row>
    <row r="249" spans="9:10" x14ac:dyDescent="0.2">
      <c r="I249" t="s">
        <v>14</v>
      </c>
      <c r="J249">
        <v>4200</v>
      </c>
    </row>
    <row r="250" spans="9:10" x14ac:dyDescent="0.2">
      <c r="I250" t="s">
        <v>14</v>
      </c>
      <c r="J250">
        <v>4200</v>
      </c>
    </row>
    <row r="251" spans="9:10" x14ac:dyDescent="0.2">
      <c r="I251" t="s">
        <v>20</v>
      </c>
      <c r="J251">
        <v>4200</v>
      </c>
    </row>
    <row r="252" spans="9:10" x14ac:dyDescent="0.2">
      <c r="I252" t="s">
        <v>20</v>
      </c>
      <c r="J252">
        <v>4200</v>
      </c>
    </row>
    <row r="253" spans="9:10" x14ac:dyDescent="0.2">
      <c r="I253" t="s">
        <v>20</v>
      </c>
      <c r="J253">
        <v>4200</v>
      </c>
    </row>
    <row r="254" spans="9:10" x14ac:dyDescent="0.2">
      <c r="I254" t="s">
        <v>20</v>
      </c>
      <c r="J254">
        <v>4200</v>
      </c>
    </row>
    <row r="255" spans="9:10" x14ac:dyDescent="0.2">
      <c r="I255" t="s">
        <v>14</v>
      </c>
      <c r="J255">
        <v>4200</v>
      </c>
    </row>
    <row r="256" spans="9:10" x14ac:dyDescent="0.2">
      <c r="I256" t="s">
        <v>14</v>
      </c>
      <c r="J256">
        <v>4200</v>
      </c>
    </row>
    <row r="257" spans="9:10" x14ac:dyDescent="0.2">
      <c r="I257" t="s">
        <v>20</v>
      </c>
      <c r="J257">
        <v>4300</v>
      </c>
    </row>
    <row r="258" spans="9:10" x14ac:dyDescent="0.2">
      <c r="I258" t="s">
        <v>20</v>
      </c>
      <c r="J258">
        <v>4300</v>
      </c>
    </row>
    <row r="259" spans="9:10" x14ac:dyDescent="0.2">
      <c r="I259" t="s">
        <v>20</v>
      </c>
      <c r="J259">
        <v>4300</v>
      </c>
    </row>
    <row r="260" spans="9:10" x14ac:dyDescent="0.2">
      <c r="I260" t="s">
        <v>20</v>
      </c>
      <c r="J260">
        <v>4500</v>
      </c>
    </row>
    <row r="261" spans="9:10" x14ac:dyDescent="0.2">
      <c r="I261" t="s">
        <v>20</v>
      </c>
      <c r="J261">
        <v>4500</v>
      </c>
    </row>
    <row r="262" spans="9:10" x14ac:dyDescent="0.2">
      <c r="I262" t="s">
        <v>20</v>
      </c>
      <c r="J262">
        <v>4500</v>
      </c>
    </row>
    <row r="263" spans="9:10" x14ac:dyDescent="0.2">
      <c r="I263" t="s">
        <v>20</v>
      </c>
      <c r="J263">
        <v>4500</v>
      </c>
    </row>
    <row r="264" spans="9:10" x14ac:dyDescent="0.2">
      <c r="I264" t="s">
        <v>20</v>
      </c>
      <c r="J264">
        <v>4500</v>
      </c>
    </row>
    <row r="265" spans="9:10" x14ac:dyDescent="0.2">
      <c r="I265" t="s">
        <v>20</v>
      </c>
      <c r="J265">
        <v>4500</v>
      </c>
    </row>
    <row r="266" spans="9:10" x14ac:dyDescent="0.2">
      <c r="I266" t="s">
        <v>14</v>
      </c>
      <c r="J266">
        <v>4500</v>
      </c>
    </row>
    <row r="267" spans="9:10" x14ac:dyDescent="0.2">
      <c r="I267" t="s">
        <v>20</v>
      </c>
      <c r="J267">
        <v>4600</v>
      </c>
    </row>
    <row r="268" spans="9:10" x14ac:dyDescent="0.2">
      <c r="I268" t="s">
        <v>14</v>
      </c>
      <c r="J268">
        <v>4700</v>
      </c>
    </row>
    <row r="269" spans="9:10" x14ac:dyDescent="0.2">
      <c r="I269" t="s">
        <v>20</v>
      </c>
      <c r="J269">
        <v>4700</v>
      </c>
    </row>
    <row r="270" spans="9:10" x14ac:dyDescent="0.2">
      <c r="I270" t="s">
        <v>20</v>
      </c>
      <c r="J270">
        <v>4700</v>
      </c>
    </row>
    <row r="271" spans="9:10" x14ac:dyDescent="0.2">
      <c r="I271" t="s">
        <v>20</v>
      </c>
      <c r="J271">
        <v>4700</v>
      </c>
    </row>
    <row r="272" spans="9:10" x14ac:dyDescent="0.2">
      <c r="I272" t="s">
        <v>20</v>
      </c>
      <c r="J272">
        <v>4700</v>
      </c>
    </row>
    <row r="273" spans="9:10" x14ac:dyDescent="0.2">
      <c r="I273" t="s">
        <v>20</v>
      </c>
      <c r="J273">
        <v>4700</v>
      </c>
    </row>
    <row r="274" spans="9:10" x14ac:dyDescent="0.2">
      <c r="I274" t="s">
        <v>20</v>
      </c>
      <c r="J274">
        <v>4800</v>
      </c>
    </row>
    <row r="275" spans="9:10" x14ac:dyDescent="0.2">
      <c r="I275" t="s">
        <v>20</v>
      </c>
      <c r="J275">
        <v>4800</v>
      </c>
    </row>
    <row r="276" spans="9:10" x14ac:dyDescent="0.2">
      <c r="I276" t="s">
        <v>20</v>
      </c>
      <c r="J276">
        <v>4800</v>
      </c>
    </row>
    <row r="277" spans="9:10" x14ac:dyDescent="0.2">
      <c r="I277" t="s">
        <v>20</v>
      </c>
      <c r="J277">
        <v>4800</v>
      </c>
    </row>
    <row r="278" spans="9:10" x14ac:dyDescent="0.2">
      <c r="I278" t="s">
        <v>14</v>
      </c>
      <c r="J278">
        <v>4800</v>
      </c>
    </row>
    <row r="279" spans="9:10" x14ac:dyDescent="0.2">
      <c r="I279" t="s">
        <v>14</v>
      </c>
      <c r="J279">
        <v>4900</v>
      </c>
    </row>
    <row r="280" spans="9:10" x14ac:dyDescent="0.2">
      <c r="I280" t="s">
        <v>20</v>
      </c>
      <c r="J280">
        <v>4900</v>
      </c>
    </row>
    <row r="281" spans="9:10" x14ac:dyDescent="0.2">
      <c r="I281" t="s">
        <v>20</v>
      </c>
      <c r="J281">
        <v>4900</v>
      </c>
    </row>
    <row r="282" spans="9:10" x14ac:dyDescent="0.2">
      <c r="I282" t="s">
        <v>20</v>
      </c>
      <c r="J282">
        <v>4900</v>
      </c>
    </row>
    <row r="283" spans="9:10" x14ac:dyDescent="0.2">
      <c r="I283" t="s">
        <v>20</v>
      </c>
      <c r="J283">
        <v>4900</v>
      </c>
    </row>
    <row r="284" spans="9:10" x14ac:dyDescent="0.2">
      <c r="I284" t="s">
        <v>20</v>
      </c>
      <c r="J284">
        <v>4900</v>
      </c>
    </row>
    <row r="285" spans="9:10" x14ac:dyDescent="0.2">
      <c r="I285" t="s">
        <v>20</v>
      </c>
      <c r="J285">
        <v>4900</v>
      </c>
    </row>
    <row r="286" spans="9:10" x14ac:dyDescent="0.2">
      <c r="I286" t="s">
        <v>14</v>
      </c>
      <c r="J286">
        <v>4900</v>
      </c>
    </row>
    <row r="287" spans="9:10" x14ac:dyDescent="0.2">
      <c r="I287" t="s">
        <v>20</v>
      </c>
      <c r="J287">
        <v>5000</v>
      </c>
    </row>
    <row r="288" spans="9:10" x14ac:dyDescent="0.2">
      <c r="I288" t="s">
        <v>20</v>
      </c>
      <c r="J288">
        <v>5000</v>
      </c>
    </row>
    <row r="289" spans="9:10" x14ac:dyDescent="0.2">
      <c r="I289" t="s">
        <v>20</v>
      </c>
      <c r="J289">
        <v>5000</v>
      </c>
    </row>
    <row r="290" spans="9:10" x14ac:dyDescent="0.2">
      <c r="I290" t="s">
        <v>20</v>
      </c>
      <c r="J290">
        <v>5000</v>
      </c>
    </row>
    <row r="291" spans="9:10" x14ac:dyDescent="0.2">
      <c r="I291" t="s">
        <v>20</v>
      </c>
      <c r="J291">
        <v>5000</v>
      </c>
    </row>
    <row r="292" spans="9:10" x14ac:dyDescent="0.2">
      <c r="I292" t="s">
        <v>20</v>
      </c>
      <c r="J292">
        <v>5000</v>
      </c>
    </row>
    <row r="293" spans="9:10" x14ac:dyDescent="0.2">
      <c r="I293" t="s">
        <v>20</v>
      </c>
      <c r="J293">
        <v>5000</v>
      </c>
    </row>
    <row r="294" spans="9:10" x14ac:dyDescent="0.2">
      <c r="I294" t="s">
        <v>14</v>
      </c>
      <c r="J294">
        <v>5000</v>
      </c>
    </row>
    <row r="295" spans="9:10" x14ac:dyDescent="0.2">
      <c r="I295" t="s">
        <v>14</v>
      </c>
      <c r="J295">
        <v>5100</v>
      </c>
    </row>
    <row r="296" spans="9:10" x14ac:dyDescent="0.2">
      <c r="I296" t="s">
        <v>20</v>
      </c>
      <c r="J296">
        <v>5100</v>
      </c>
    </row>
    <row r="297" spans="9:10" x14ac:dyDescent="0.2">
      <c r="I297" t="s">
        <v>20</v>
      </c>
      <c r="J297">
        <v>5100</v>
      </c>
    </row>
    <row r="298" spans="9:10" x14ac:dyDescent="0.2">
      <c r="I298" t="s">
        <v>20</v>
      </c>
      <c r="J298">
        <v>5100</v>
      </c>
    </row>
    <row r="299" spans="9:10" x14ac:dyDescent="0.2">
      <c r="I299" t="s">
        <v>20</v>
      </c>
      <c r="J299">
        <v>5100</v>
      </c>
    </row>
    <row r="300" spans="9:10" x14ac:dyDescent="0.2">
      <c r="I300" t="s">
        <v>20</v>
      </c>
      <c r="J300">
        <v>5100</v>
      </c>
    </row>
    <row r="301" spans="9:10" x14ac:dyDescent="0.2">
      <c r="I301" t="s">
        <v>14</v>
      </c>
      <c r="J301">
        <v>5100</v>
      </c>
    </row>
    <row r="302" spans="9:10" x14ac:dyDescent="0.2">
      <c r="I302" t="s">
        <v>14</v>
      </c>
      <c r="J302">
        <v>5100</v>
      </c>
    </row>
    <row r="303" spans="9:10" x14ac:dyDescent="0.2">
      <c r="I303" t="s">
        <v>14</v>
      </c>
      <c r="J303">
        <v>5100</v>
      </c>
    </row>
    <row r="304" spans="9:10" x14ac:dyDescent="0.2">
      <c r="I304" t="s">
        <v>14</v>
      </c>
      <c r="J304">
        <v>5200</v>
      </c>
    </row>
    <row r="305" spans="9:10" x14ac:dyDescent="0.2">
      <c r="I305" t="s">
        <v>14</v>
      </c>
      <c r="J305">
        <v>5200</v>
      </c>
    </row>
    <row r="306" spans="9:10" x14ac:dyDescent="0.2">
      <c r="I306" t="s">
        <v>20</v>
      </c>
      <c r="J306">
        <v>5200</v>
      </c>
    </row>
    <row r="307" spans="9:10" x14ac:dyDescent="0.2">
      <c r="I307" t="s">
        <v>20</v>
      </c>
      <c r="J307">
        <v>5200</v>
      </c>
    </row>
    <row r="308" spans="9:10" x14ac:dyDescent="0.2">
      <c r="I308" t="s">
        <v>20</v>
      </c>
      <c r="J308">
        <v>5200</v>
      </c>
    </row>
    <row r="309" spans="9:10" x14ac:dyDescent="0.2">
      <c r="I309" t="s">
        <v>20</v>
      </c>
      <c r="J309">
        <v>5200</v>
      </c>
    </row>
    <row r="310" spans="9:10" x14ac:dyDescent="0.2">
      <c r="I310" t="s">
        <v>14</v>
      </c>
      <c r="J310">
        <v>5200</v>
      </c>
    </row>
    <row r="311" spans="9:10" x14ac:dyDescent="0.2">
      <c r="I311" t="s">
        <v>14</v>
      </c>
      <c r="J311">
        <v>5200</v>
      </c>
    </row>
    <row r="312" spans="9:10" x14ac:dyDescent="0.2">
      <c r="I312" t="s">
        <v>20</v>
      </c>
      <c r="J312">
        <v>5300</v>
      </c>
    </row>
    <row r="313" spans="9:10" x14ac:dyDescent="0.2">
      <c r="I313" t="s">
        <v>20</v>
      </c>
      <c r="J313">
        <v>5300</v>
      </c>
    </row>
    <row r="314" spans="9:10" x14ac:dyDescent="0.2">
      <c r="I314" t="s">
        <v>20</v>
      </c>
      <c r="J314">
        <v>5300</v>
      </c>
    </row>
    <row r="315" spans="9:10" x14ac:dyDescent="0.2">
      <c r="I315" t="s">
        <v>20</v>
      </c>
      <c r="J315">
        <v>5300</v>
      </c>
    </row>
    <row r="316" spans="9:10" x14ac:dyDescent="0.2">
      <c r="I316" t="s">
        <v>20</v>
      </c>
      <c r="J316">
        <v>5300</v>
      </c>
    </row>
    <row r="317" spans="9:10" x14ac:dyDescent="0.2">
      <c r="I317" t="s">
        <v>20</v>
      </c>
      <c r="J317">
        <v>5300</v>
      </c>
    </row>
    <row r="318" spans="9:10" x14ac:dyDescent="0.2">
      <c r="I318" t="s">
        <v>20</v>
      </c>
      <c r="J318">
        <v>5300</v>
      </c>
    </row>
    <row r="319" spans="9:10" x14ac:dyDescent="0.2">
      <c r="I319" t="s">
        <v>14</v>
      </c>
      <c r="J319">
        <v>5300</v>
      </c>
    </row>
    <row r="320" spans="9:10" x14ac:dyDescent="0.2">
      <c r="I320" t="s">
        <v>14</v>
      </c>
      <c r="J320">
        <v>5300</v>
      </c>
    </row>
    <row r="321" spans="9:10" x14ac:dyDescent="0.2">
      <c r="I321" t="s">
        <v>20</v>
      </c>
      <c r="J321">
        <v>5400</v>
      </c>
    </row>
    <row r="322" spans="9:10" x14ac:dyDescent="0.2">
      <c r="I322" t="s">
        <v>74</v>
      </c>
      <c r="J322">
        <v>5400</v>
      </c>
    </row>
    <row r="323" spans="9:10" x14ac:dyDescent="0.2">
      <c r="I323" t="s">
        <v>20</v>
      </c>
      <c r="J323">
        <v>5400</v>
      </c>
    </row>
    <row r="324" spans="9:10" x14ac:dyDescent="0.2">
      <c r="I324" t="s">
        <v>20</v>
      </c>
      <c r="J324">
        <v>5400</v>
      </c>
    </row>
    <row r="325" spans="9:10" x14ac:dyDescent="0.2">
      <c r="I325" t="s">
        <v>20</v>
      </c>
      <c r="J325">
        <v>5400</v>
      </c>
    </row>
    <row r="326" spans="9:10" x14ac:dyDescent="0.2">
      <c r="I326" t="s">
        <v>20</v>
      </c>
      <c r="J326">
        <v>5400</v>
      </c>
    </row>
    <row r="327" spans="9:10" x14ac:dyDescent="0.2">
      <c r="I327" t="s">
        <v>20</v>
      </c>
      <c r="J327">
        <v>5400</v>
      </c>
    </row>
    <row r="328" spans="9:10" x14ac:dyDescent="0.2">
      <c r="I328" t="s">
        <v>14</v>
      </c>
      <c r="J328">
        <v>5500</v>
      </c>
    </row>
    <row r="329" spans="9:10" x14ac:dyDescent="0.2">
      <c r="I329" t="s">
        <v>14</v>
      </c>
      <c r="J329">
        <v>5500</v>
      </c>
    </row>
    <row r="330" spans="9:10" x14ac:dyDescent="0.2">
      <c r="I330" t="s">
        <v>20</v>
      </c>
      <c r="J330">
        <v>5500</v>
      </c>
    </row>
    <row r="331" spans="9:10" x14ac:dyDescent="0.2">
      <c r="I331" t="s">
        <v>20</v>
      </c>
      <c r="J331">
        <v>5500</v>
      </c>
    </row>
    <row r="332" spans="9:10" x14ac:dyDescent="0.2">
      <c r="I332" t="s">
        <v>20</v>
      </c>
      <c r="J332">
        <v>5500</v>
      </c>
    </row>
    <row r="333" spans="9:10" x14ac:dyDescent="0.2">
      <c r="I333" t="s">
        <v>20</v>
      </c>
      <c r="J333">
        <v>5500</v>
      </c>
    </row>
    <row r="334" spans="9:10" x14ac:dyDescent="0.2">
      <c r="I334" t="s">
        <v>20</v>
      </c>
      <c r="J334">
        <v>5500</v>
      </c>
    </row>
    <row r="335" spans="9:10" x14ac:dyDescent="0.2">
      <c r="I335" t="s">
        <v>14</v>
      </c>
      <c r="J335">
        <v>5500</v>
      </c>
    </row>
    <row r="336" spans="9:10" x14ac:dyDescent="0.2">
      <c r="I336" t="s">
        <v>14</v>
      </c>
      <c r="J336">
        <v>5600</v>
      </c>
    </row>
    <row r="337" spans="9:10" x14ac:dyDescent="0.2">
      <c r="I337" t="s">
        <v>20</v>
      </c>
      <c r="J337">
        <v>5600</v>
      </c>
    </row>
    <row r="338" spans="9:10" x14ac:dyDescent="0.2">
      <c r="I338" t="s">
        <v>20</v>
      </c>
      <c r="J338">
        <v>5600</v>
      </c>
    </row>
    <row r="339" spans="9:10" x14ac:dyDescent="0.2">
      <c r="I339" t="s">
        <v>20</v>
      </c>
      <c r="J339">
        <v>5600</v>
      </c>
    </row>
    <row r="340" spans="9:10" x14ac:dyDescent="0.2">
      <c r="I340" t="s">
        <v>20</v>
      </c>
      <c r="J340">
        <v>5600</v>
      </c>
    </row>
    <row r="341" spans="9:10" x14ac:dyDescent="0.2">
      <c r="I341" t="s">
        <v>20</v>
      </c>
      <c r="J341">
        <v>5600</v>
      </c>
    </row>
    <row r="342" spans="9:10" x14ac:dyDescent="0.2">
      <c r="I342" t="s">
        <v>20</v>
      </c>
      <c r="J342">
        <v>5600</v>
      </c>
    </row>
    <row r="343" spans="9:10" x14ac:dyDescent="0.2">
      <c r="I343" t="s">
        <v>20</v>
      </c>
      <c r="J343">
        <v>5600</v>
      </c>
    </row>
    <row r="344" spans="9:10" x14ac:dyDescent="0.2">
      <c r="I344" t="s">
        <v>14</v>
      </c>
      <c r="J344">
        <v>5600</v>
      </c>
    </row>
    <row r="345" spans="9:10" x14ac:dyDescent="0.2">
      <c r="I345" t="s">
        <v>74</v>
      </c>
      <c r="J345">
        <v>5600</v>
      </c>
    </row>
    <row r="346" spans="9:10" x14ac:dyDescent="0.2">
      <c r="I346" t="s">
        <v>14</v>
      </c>
      <c r="J346">
        <v>5700</v>
      </c>
    </row>
    <row r="347" spans="9:10" x14ac:dyDescent="0.2">
      <c r="I347" t="s">
        <v>20</v>
      </c>
      <c r="J347">
        <v>5700</v>
      </c>
    </row>
    <row r="348" spans="9:10" x14ac:dyDescent="0.2">
      <c r="I348" t="s">
        <v>20</v>
      </c>
      <c r="J348">
        <v>5700</v>
      </c>
    </row>
    <row r="349" spans="9:10" x14ac:dyDescent="0.2">
      <c r="I349" t="s">
        <v>20</v>
      </c>
      <c r="J349">
        <v>5700</v>
      </c>
    </row>
    <row r="350" spans="9:10" x14ac:dyDescent="0.2">
      <c r="I350" t="s">
        <v>20</v>
      </c>
      <c r="J350">
        <v>5700</v>
      </c>
    </row>
    <row r="351" spans="9:10" x14ac:dyDescent="0.2">
      <c r="I351" t="s">
        <v>20</v>
      </c>
      <c r="J351">
        <v>5800</v>
      </c>
    </row>
    <row r="352" spans="9:10" x14ac:dyDescent="0.2">
      <c r="I352" t="s">
        <v>20</v>
      </c>
      <c r="J352">
        <v>5800</v>
      </c>
    </row>
    <row r="353" spans="9:10" x14ac:dyDescent="0.2">
      <c r="I353" t="s">
        <v>20</v>
      </c>
      <c r="J353">
        <v>5800</v>
      </c>
    </row>
    <row r="354" spans="9:10" x14ac:dyDescent="0.2">
      <c r="I354" t="s">
        <v>74</v>
      </c>
      <c r="J354">
        <v>5800</v>
      </c>
    </row>
    <row r="355" spans="9:10" x14ac:dyDescent="0.2">
      <c r="I355" t="s">
        <v>20</v>
      </c>
      <c r="J355">
        <v>5900</v>
      </c>
    </row>
    <row r="356" spans="9:10" x14ac:dyDescent="0.2">
      <c r="I356" t="s">
        <v>20</v>
      </c>
      <c r="J356">
        <v>5900</v>
      </c>
    </row>
    <row r="357" spans="9:10" x14ac:dyDescent="0.2">
      <c r="I357" t="s">
        <v>14</v>
      </c>
      <c r="J357">
        <v>5900</v>
      </c>
    </row>
    <row r="358" spans="9:10" x14ac:dyDescent="0.2">
      <c r="I358" t="s">
        <v>14</v>
      </c>
      <c r="J358">
        <v>6000</v>
      </c>
    </row>
    <row r="359" spans="9:10" x14ac:dyDescent="0.2">
      <c r="I359" t="s">
        <v>20</v>
      </c>
      <c r="J359">
        <v>6000</v>
      </c>
    </row>
    <row r="360" spans="9:10" x14ac:dyDescent="0.2">
      <c r="I360" t="s">
        <v>20</v>
      </c>
      <c r="J360">
        <v>6000</v>
      </c>
    </row>
    <row r="361" spans="9:10" x14ac:dyDescent="0.2">
      <c r="I361" t="s">
        <v>20</v>
      </c>
      <c r="J361">
        <v>6000</v>
      </c>
    </row>
    <row r="362" spans="9:10" x14ac:dyDescent="0.2">
      <c r="I362" t="s">
        <v>20</v>
      </c>
      <c r="J362">
        <v>6000</v>
      </c>
    </row>
    <row r="363" spans="9:10" x14ac:dyDescent="0.2">
      <c r="I363" t="s">
        <v>14</v>
      </c>
      <c r="J363">
        <v>6000</v>
      </c>
    </row>
    <row r="364" spans="9:10" x14ac:dyDescent="0.2">
      <c r="I364" t="s">
        <v>14</v>
      </c>
      <c r="J364">
        <v>6000</v>
      </c>
    </row>
    <row r="365" spans="9:10" x14ac:dyDescent="0.2">
      <c r="I365" t="s">
        <v>14</v>
      </c>
      <c r="J365">
        <v>6100</v>
      </c>
    </row>
    <row r="366" spans="9:10" x14ac:dyDescent="0.2">
      <c r="I366" t="s">
        <v>20</v>
      </c>
      <c r="J366">
        <v>6100</v>
      </c>
    </row>
    <row r="367" spans="9:10" x14ac:dyDescent="0.2">
      <c r="I367" t="s">
        <v>20</v>
      </c>
      <c r="J367">
        <v>6100</v>
      </c>
    </row>
    <row r="368" spans="9:10" x14ac:dyDescent="0.2">
      <c r="I368" t="s">
        <v>20</v>
      </c>
      <c r="J368">
        <v>6100</v>
      </c>
    </row>
    <row r="369" spans="9:10" x14ac:dyDescent="0.2">
      <c r="I369" t="s">
        <v>20</v>
      </c>
      <c r="J369">
        <v>6100</v>
      </c>
    </row>
    <row r="370" spans="9:10" x14ac:dyDescent="0.2">
      <c r="I370" t="s">
        <v>20</v>
      </c>
      <c r="J370">
        <v>6100</v>
      </c>
    </row>
    <row r="371" spans="9:10" x14ac:dyDescent="0.2">
      <c r="I371" t="s">
        <v>14</v>
      </c>
      <c r="J371">
        <v>6200</v>
      </c>
    </row>
    <row r="372" spans="9:10" x14ac:dyDescent="0.2">
      <c r="I372" t="s">
        <v>20</v>
      </c>
      <c r="J372">
        <v>6200</v>
      </c>
    </row>
    <row r="373" spans="9:10" x14ac:dyDescent="0.2">
      <c r="I373" t="s">
        <v>20</v>
      </c>
      <c r="J373">
        <v>6200</v>
      </c>
    </row>
    <row r="374" spans="9:10" x14ac:dyDescent="0.2">
      <c r="I374" t="s">
        <v>20</v>
      </c>
      <c r="J374">
        <v>6200</v>
      </c>
    </row>
    <row r="375" spans="9:10" x14ac:dyDescent="0.2">
      <c r="I375" t="s">
        <v>20</v>
      </c>
      <c r="J375">
        <v>6200</v>
      </c>
    </row>
    <row r="376" spans="9:10" x14ac:dyDescent="0.2">
      <c r="I376" t="s">
        <v>20</v>
      </c>
      <c r="J376">
        <v>6200</v>
      </c>
    </row>
    <row r="377" spans="9:10" x14ac:dyDescent="0.2">
      <c r="I377" t="s">
        <v>20</v>
      </c>
      <c r="J377">
        <v>6200</v>
      </c>
    </row>
    <row r="378" spans="9:10" x14ac:dyDescent="0.2">
      <c r="I378" t="s">
        <v>20</v>
      </c>
      <c r="J378">
        <v>6200</v>
      </c>
    </row>
    <row r="379" spans="9:10" x14ac:dyDescent="0.2">
      <c r="I379" t="s">
        <v>20</v>
      </c>
      <c r="J379">
        <v>6200</v>
      </c>
    </row>
    <row r="380" spans="9:10" x14ac:dyDescent="0.2">
      <c r="I380" t="s">
        <v>14</v>
      </c>
      <c r="J380">
        <v>6200</v>
      </c>
    </row>
    <row r="381" spans="9:10" x14ac:dyDescent="0.2">
      <c r="I381" t="s">
        <v>14</v>
      </c>
      <c r="J381">
        <v>6300</v>
      </c>
    </row>
    <row r="382" spans="9:10" x14ac:dyDescent="0.2">
      <c r="I382" t="s">
        <v>14</v>
      </c>
      <c r="J382">
        <v>6300</v>
      </c>
    </row>
    <row r="383" spans="9:10" x14ac:dyDescent="0.2">
      <c r="I383" t="s">
        <v>14</v>
      </c>
      <c r="J383">
        <v>6300</v>
      </c>
    </row>
    <row r="384" spans="9:10" x14ac:dyDescent="0.2">
      <c r="I384" t="s">
        <v>20</v>
      </c>
      <c r="J384">
        <v>6300</v>
      </c>
    </row>
    <row r="385" spans="9:10" x14ac:dyDescent="0.2">
      <c r="I385" t="s">
        <v>20</v>
      </c>
      <c r="J385">
        <v>6300</v>
      </c>
    </row>
    <row r="386" spans="9:10" x14ac:dyDescent="0.2">
      <c r="I386" t="s">
        <v>20</v>
      </c>
      <c r="J386">
        <v>6300</v>
      </c>
    </row>
    <row r="387" spans="9:10" x14ac:dyDescent="0.2">
      <c r="I387" t="s">
        <v>20</v>
      </c>
      <c r="J387">
        <v>6300</v>
      </c>
    </row>
    <row r="388" spans="9:10" x14ac:dyDescent="0.2">
      <c r="I388" t="s">
        <v>20</v>
      </c>
      <c r="J388">
        <v>6300</v>
      </c>
    </row>
    <row r="389" spans="9:10" x14ac:dyDescent="0.2">
      <c r="I389" t="s">
        <v>20</v>
      </c>
      <c r="J389">
        <v>6300</v>
      </c>
    </row>
    <row r="390" spans="9:10" x14ac:dyDescent="0.2">
      <c r="I390" t="s">
        <v>20</v>
      </c>
      <c r="J390">
        <v>6400</v>
      </c>
    </row>
    <row r="391" spans="9:10" x14ac:dyDescent="0.2">
      <c r="I391" t="s">
        <v>20</v>
      </c>
      <c r="J391">
        <v>6400</v>
      </c>
    </row>
    <row r="392" spans="9:10" x14ac:dyDescent="0.2">
      <c r="I392" t="s">
        <v>20</v>
      </c>
      <c r="J392">
        <v>6400</v>
      </c>
    </row>
    <row r="393" spans="9:10" x14ac:dyDescent="0.2">
      <c r="I393" t="s">
        <v>20</v>
      </c>
      <c r="J393">
        <v>6400</v>
      </c>
    </row>
    <row r="394" spans="9:10" x14ac:dyDescent="0.2">
      <c r="I394" t="s">
        <v>14</v>
      </c>
      <c r="J394">
        <v>6400</v>
      </c>
    </row>
    <row r="395" spans="9:10" x14ac:dyDescent="0.2">
      <c r="I395" t="s">
        <v>74</v>
      </c>
      <c r="J395">
        <v>6500</v>
      </c>
    </row>
    <row r="396" spans="9:10" x14ac:dyDescent="0.2">
      <c r="I396" t="s">
        <v>14</v>
      </c>
      <c r="J396">
        <v>6500</v>
      </c>
    </row>
    <row r="397" spans="9:10" x14ac:dyDescent="0.2">
      <c r="I397" t="s">
        <v>14</v>
      </c>
      <c r="J397">
        <v>6500</v>
      </c>
    </row>
    <row r="398" spans="9:10" x14ac:dyDescent="0.2">
      <c r="I398" t="s">
        <v>20</v>
      </c>
      <c r="J398">
        <v>6500</v>
      </c>
    </row>
    <row r="399" spans="9:10" x14ac:dyDescent="0.2">
      <c r="I399" t="s">
        <v>14</v>
      </c>
      <c r="J399">
        <v>6500</v>
      </c>
    </row>
    <row r="400" spans="9:10" x14ac:dyDescent="0.2">
      <c r="I400" t="s">
        <v>14</v>
      </c>
      <c r="J400">
        <v>6600</v>
      </c>
    </row>
    <row r="401" spans="9:10" x14ac:dyDescent="0.2">
      <c r="I401" t="s">
        <v>14</v>
      </c>
      <c r="J401">
        <v>6600</v>
      </c>
    </row>
    <row r="402" spans="9:10" x14ac:dyDescent="0.2">
      <c r="I402" t="s">
        <v>20</v>
      </c>
      <c r="J402">
        <v>6600</v>
      </c>
    </row>
    <row r="403" spans="9:10" x14ac:dyDescent="0.2">
      <c r="I403" t="s">
        <v>20</v>
      </c>
      <c r="J403">
        <v>6600</v>
      </c>
    </row>
    <row r="404" spans="9:10" x14ac:dyDescent="0.2">
      <c r="I404" t="s">
        <v>14</v>
      </c>
      <c r="J404">
        <v>6600</v>
      </c>
    </row>
    <row r="405" spans="9:10" x14ac:dyDescent="0.2">
      <c r="I405" t="s">
        <v>20</v>
      </c>
      <c r="J405">
        <v>6700</v>
      </c>
    </row>
    <row r="406" spans="9:10" x14ac:dyDescent="0.2">
      <c r="I406" t="s">
        <v>20</v>
      </c>
      <c r="J406">
        <v>6700</v>
      </c>
    </row>
    <row r="407" spans="9:10" x14ac:dyDescent="0.2">
      <c r="I407" t="s">
        <v>20</v>
      </c>
      <c r="J407">
        <v>6700</v>
      </c>
    </row>
    <row r="408" spans="9:10" x14ac:dyDescent="0.2">
      <c r="I408" t="s">
        <v>20</v>
      </c>
      <c r="J408">
        <v>6700</v>
      </c>
    </row>
    <row r="409" spans="9:10" x14ac:dyDescent="0.2">
      <c r="I409" t="s">
        <v>14</v>
      </c>
      <c r="J409">
        <v>6700</v>
      </c>
    </row>
    <row r="410" spans="9:10" x14ac:dyDescent="0.2">
      <c r="I410" t="s">
        <v>14</v>
      </c>
      <c r="J410">
        <v>6800</v>
      </c>
    </row>
    <row r="411" spans="9:10" x14ac:dyDescent="0.2">
      <c r="I411" t="s">
        <v>20</v>
      </c>
      <c r="J411">
        <v>6800</v>
      </c>
    </row>
    <row r="412" spans="9:10" x14ac:dyDescent="0.2">
      <c r="I412" t="s">
        <v>20</v>
      </c>
      <c r="J412">
        <v>6800</v>
      </c>
    </row>
    <row r="413" spans="9:10" x14ac:dyDescent="0.2">
      <c r="I413" t="s">
        <v>20</v>
      </c>
      <c r="J413">
        <v>6800</v>
      </c>
    </row>
    <row r="414" spans="9:10" x14ac:dyDescent="0.2">
      <c r="I414" t="s">
        <v>20</v>
      </c>
      <c r="J414">
        <v>6900</v>
      </c>
    </row>
    <row r="415" spans="9:10" x14ac:dyDescent="0.2">
      <c r="I415" t="s">
        <v>20</v>
      </c>
      <c r="J415">
        <v>6900</v>
      </c>
    </row>
    <row r="416" spans="9:10" x14ac:dyDescent="0.2">
      <c r="I416" t="s">
        <v>20</v>
      </c>
      <c r="J416">
        <v>6900</v>
      </c>
    </row>
    <row r="417" spans="9:10" x14ac:dyDescent="0.2">
      <c r="I417" t="s">
        <v>20</v>
      </c>
      <c r="J417">
        <v>6900</v>
      </c>
    </row>
    <row r="418" spans="9:10" x14ac:dyDescent="0.2">
      <c r="I418" t="s">
        <v>14</v>
      </c>
      <c r="J418">
        <v>6900</v>
      </c>
    </row>
    <row r="419" spans="9:10" x14ac:dyDescent="0.2">
      <c r="I419" t="s">
        <v>14</v>
      </c>
      <c r="J419">
        <v>7000</v>
      </c>
    </row>
    <row r="420" spans="9:10" x14ac:dyDescent="0.2">
      <c r="I420" t="s">
        <v>20</v>
      </c>
      <c r="J420">
        <v>7000</v>
      </c>
    </row>
    <row r="421" spans="9:10" x14ac:dyDescent="0.2">
      <c r="I421" t="s">
        <v>14</v>
      </c>
      <c r="J421">
        <v>7000</v>
      </c>
    </row>
    <row r="422" spans="9:10" x14ac:dyDescent="0.2">
      <c r="I422" t="s">
        <v>14</v>
      </c>
      <c r="J422">
        <v>7100</v>
      </c>
    </row>
    <row r="423" spans="9:10" x14ac:dyDescent="0.2">
      <c r="I423" t="s">
        <v>20</v>
      </c>
      <c r="J423">
        <v>7100</v>
      </c>
    </row>
    <row r="424" spans="9:10" x14ac:dyDescent="0.2">
      <c r="I424" t="s">
        <v>20</v>
      </c>
      <c r="J424">
        <v>7100</v>
      </c>
    </row>
    <row r="425" spans="9:10" x14ac:dyDescent="0.2">
      <c r="I425" t="s">
        <v>20</v>
      </c>
      <c r="J425">
        <v>7100</v>
      </c>
    </row>
    <row r="426" spans="9:10" x14ac:dyDescent="0.2">
      <c r="I426" t="s">
        <v>14</v>
      </c>
      <c r="J426">
        <v>7100</v>
      </c>
    </row>
    <row r="427" spans="9:10" x14ac:dyDescent="0.2">
      <c r="I427" t="s">
        <v>14</v>
      </c>
      <c r="J427">
        <v>7100</v>
      </c>
    </row>
    <row r="428" spans="9:10" x14ac:dyDescent="0.2">
      <c r="I428" t="s">
        <v>14</v>
      </c>
      <c r="J428">
        <v>7100</v>
      </c>
    </row>
    <row r="429" spans="9:10" x14ac:dyDescent="0.2">
      <c r="I429" t="s">
        <v>14</v>
      </c>
      <c r="J429">
        <v>7200</v>
      </c>
    </row>
    <row r="430" spans="9:10" x14ac:dyDescent="0.2">
      <c r="I430" t="s">
        <v>14</v>
      </c>
      <c r="J430">
        <v>7200</v>
      </c>
    </row>
    <row r="431" spans="9:10" x14ac:dyDescent="0.2">
      <c r="I431" t="s">
        <v>14</v>
      </c>
      <c r="J431">
        <v>7200</v>
      </c>
    </row>
    <row r="432" spans="9:10" x14ac:dyDescent="0.2">
      <c r="I432" t="s">
        <v>74</v>
      </c>
      <c r="J432">
        <v>7200</v>
      </c>
    </row>
    <row r="433" spans="9:10" x14ac:dyDescent="0.2">
      <c r="I433" t="s">
        <v>14</v>
      </c>
      <c r="J433">
        <v>7200</v>
      </c>
    </row>
    <row r="434" spans="9:10" x14ac:dyDescent="0.2">
      <c r="I434" t="s">
        <v>14</v>
      </c>
      <c r="J434">
        <v>7200</v>
      </c>
    </row>
    <row r="435" spans="9:10" x14ac:dyDescent="0.2">
      <c r="I435" t="s">
        <v>14</v>
      </c>
      <c r="J435">
        <v>7200</v>
      </c>
    </row>
    <row r="436" spans="9:10" x14ac:dyDescent="0.2">
      <c r="I436" t="s">
        <v>20</v>
      </c>
      <c r="J436">
        <v>7200</v>
      </c>
    </row>
    <row r="437" spans="9:10" x14ac:dyDescent="0.2">
      <c r="I437" t="s">
        <v>14</v>
      </c>
      <c r="J437">
        <v>7200</v>
      </c>
    </row>
    <row r="438" spans="9:10" x14ac:dyDescent="0.2">
      <c r="I438" t="s">
        <v>14</v>
      </c>
      <c r="J438">
        <v>7200</v>
      </c>
    </row>
    <row r="439" spans="9:10" x14ac:dyDescent="0.2">
      <c r="I439" t="s">
        <v>14</v>
      </c>
      <c r="J439">
        <v>7300</v>
      </c>
    </row>
    <row r="440" spans="9:10" x14ac:dyDescent="0.2">
      <c r="I440" t="s">
        <v>14</v>
      </c>
      <c r="J440">
        <v>7300</v>
      </c>
    </row>
    <row r="441" spans="9:10" x14ac:dyDescent="0.2">
      <c r="I441" t="s">
        <v>20</v>
      </c>
      <c r="J441">
        <v>7300</v>
      </c>
    </row>
    <row r="442" spans="9:10" x14ac:dyDescent="0.2">
      <c r="I442" t="s">
        <v>20</v>
      </c>
      <c r="J442">
        <v>7300</v>
      </c>
    </row>
    <row r="443" spans="9:10" x14ac:dyDescent="0.2">
      <c r="I443" t="s">
        <v>20</v>
      </c>
      <c r="J443">
        <v>7300</v>
      </c>
    </row>
    <row r="444" spans="9:10" x14ac:dyDescent="0.2">
      <c r="I444" t="s">
        <v>14</v>
      </c>
      <c r="J444">
        <v>7300</v>
      </c>
    </row>
    <row r="445" spans="9:10" x14ac:dyDescent="0.2">
      <c r="I445" t="s">
        <v>20</v>
      </c>
      <c r="J445">
        <v>7400</v>
      </c>
    </row>
    <row r="446" spans="9:10" x14ac:dyDescent="0.2">
      <c r="I446" t="s">
        <v>20</v>
      </c>
      <c r="J446">
        <v>7400</v>
      </c>
    </row>
    <row r="447" spans="9:10" x14ac:dyDescent="0.2">
      <c r="I447" t="s">
        <v>20</v>
      </c>
      <c r="J447">
        <v>7400</v>
      </c>
    </row>
    <row r="448" spans="9:10" x14ac:dyDescent="0.2">
      <c r="I448" t="s">
        <v>14</v>
      </c>
      <c r="J448">
        <v>7400</v>
      </c>
    </row>
    <row r="449" spans="9:10" x14ac:dyDescent="0.2">
      <c r="I449" t="s">
        <v>14</v>
      </c>
      <c r="J449">
        <v>7500</v>
      </c>
    </row>
    <row r="450" spans="9:10" x14ac:dyDescent="0.2">
      <c r="I450" t="s">
        <v>20</v>
      </c>
      <c r="J450">
        <v>7500</v>
      </c>
    </row>
    <row r="451" spans="9:10" x14ac:dyDescent="0.2">
      <c r="I451" t="s">
        <v>20</v>
      </c>
      <c r="J451">
        <v>7500</v>
      </c>
    </row>
    <row r="452" spans="9:10" x14ac:dyDescent="0.2">
      <c r="I452" t="s">
        <v>20</v>
      </c>
      <c r="J452">
        <v>7500</v>
      </c>
    </row>
    <row r="453" spans="9:10" x14ac:dyDescent="0.2">
      <c r="I453" t="s">
        <v>14</v>
      </c>
      <c r="J453">
        <v>7500</v>
      </c>
    </row>
    <row r="454" spans="9:10" x14ac:dyDescent="0.2">
      <c r="I454" t="s">
        <v>14</v>
      </c>
      <c r="J454">
        <v>7600</v>
      </c>
    </row>
    <row r="455" spans="9:10" x14ac:dyDescent="0.2">
      <c r="I455" t="s">
        <v>20</v>
      </c>
      <c r="J455">
        <v>7600</v>
      </c>
    </row>
    <row r="456" spans="9:10" x14ac:dyDescent="0.2">
      <c r="I456" t="s">
        <v>20</v>
      </c>
      <c r="J456">
        <v>7600</v>
      </c>
    </row>
    <row r="457" spans="9:10" x14ac:dyDescent="0.2">
      <c r="I457" t="s">
        <v>20</v>
      </c>
      <c r="J457">
        <v>7600</v>
      </c>
    </row>
    <row r="458" spans="9:10" x14ac:dyDescent="0.2">
      <c r="I458" t="s">
        <v>20</v>
      </c>
      <c r="J458">
        <v>7600</v>
      </c>
    </row>
    <row r="459" spans="9:10" x14ac:dyDescent="0.2">
      <c r="I459" t="s">
        <v>74</v>
      </c>
      <c r="J459">
        <v>7600</v>
      </c>
    </row>
    <row r="460" spans="9:10" x14ac:dyDescent="0.2">
      <c r="I460" t="s">
        <v>14</v>
      </c>
      <c r="J460">
        <v>7700</v>
      </c>
    </row>
    <row r="461" spans="9:10" x14ac:dyDescent="0.2">
      <c r="I461" t="s">
        <v>14</v>
      </c>
      <c r="J461">
        <v>7700</v>
      </c>
    </row>
    <row r="462" spans="9:10" x14ac:dyDescent="0.2">
      <c r="I462" t="s">
        <v>20</v>
      </c>
      <c r="J462">
        <v>7700</v>
      </c>
    </row>
    <row r="463" spans="9:10" x14ac:dyDescent="0.2">
      <c r="I463" t="s">
        <v>74</v>
      </c>
      <c r="J463">
        <v>7700</v>
      </c>
    </row>
    <row r="464" spans="9:10" x14ac:dyDescent="0.2">
      <c r="I464" t="s">
        <v>14</v>
      </c>
      <c r="J464">
        <v>7700</v>
      </c>
    </row>
    <row r="465" spans="9:10" x14ac:dyDescent="0.2">
      <c r="I465" t="s">
        <v>14</v>
      </c>
      <c r="J465">
        <v>7800</v>
      </c>
    </row>
    <row r="466" spans="9:10" x14ac:dyDescent="0.2">
      <c r="I466" t="s">
        <v>14</v>
      </c>
      <c r="J466">
        <v>7800</v>
      </c>
    </row>
    <row r="467" spans="9:10" x14ac:dyDescent="0.2">
      <c r="I467" t="s">
        <v>20</v>
      </c>
      <c r="J467">
        <v>7800</v>
      </c>
    </row>
    <row r="468" spans="9:10" x14ac:dyDescent="0.2">
      <c r="I468" t="s">
        <v>20</v>
      </c>
      <c r="J468">
        <v>7800</v>
      </c>
    </row>
    <row r="469" spans="9:10" x14ac:dyDescent="0.2">
      <c r="I469" t="s">
        <v>20</v>
      </c>
      <c r="J469">
        <v>7800</v>
      </c>
    </row>
    <row r="470" spans="9:10" x14ac:dyDescent="0.2">
      <c r="I470" t="s">
        <v>14</v>
      </c>
      <c r="J470">
        <v>7800</v>
      </c>
    </row>
    <row r="471" spans="9:10" x14ac:dyDescent="0.2">
      <c r="I471" t="s">
        <v>14</v>
      </c>
      <c r="J471">
        <v>7800</v>
      </c>
    </row>
    <row r="472" spans="9:10" x14ac:dyDescent="0.2">
      <c r="I472" t="s">
        <v>14</v>
      </c>
      <c r="J472">
        <v>7800</v>
      </c>
    </row>
    <row r="473" spans="9:10" x14ac:dyDescent="0.2">
      <c r="I473" t="s">
        <v>14</v>
      </c>
      <c r="J473">
        <v>7800</v>
      </c>
    </row>
    <row r="474" spans="9:10" x14ac:dyDescent="0.2">
      <c r="I474" t="s">
        <v>14</v>
      </c>
      <c r="J474">
        <v>7800</v>
      </c>
    </row>
    <row r="475" spans="9:10" x14ac:dyDescent="0.2">
      <c r="I475" t="s">
        <v>74</v>
      </c>
      <c r="J475">
        <v>7900</v>
      </c>
    </row>
    <row r="476" spans="9:10" x14ac:dyDescent="0.2">
      <c r="I476" t="s">
        <v>14</v>
      </c>
      <c r="J476">
        <v>7900</v>
      </c>
    </row>
    <row r="477" spans="9:10" x14ac:dyDescent="0.2">
      <c r="I477" t="s">
        <v>14</v>
      </c>
      <c r="J477">
        <v>7900</v>
      </c>
    </row>
    <row r="478" spans="9:10" x14ac:dyDescent="0.2">
      <c r="I478" t="s">
        <v>14</v>
      </c>
      <c r="J478">
        <v>7900</v>
      </c>
    </row>
    <row r="479" spans="9:10" x14ac:dyDescent="0.2">
      <c r="I479" t="s">
        <v>20</v>
      </c>
      <c r="J479">
        <v>7900</v>
      </c>
    </row>
    <row r="480" spans="9:10" x14ac:dyDescent="0.2">
      <c r="I480" t="s">
        <v>20</v>
      </c>
      <c r="J480">
        <v>7900</v>
      </c>
    </row>
    <row r="481" spans="9:10" x14ac:dyDescent="0.2">
      <c r="I481" t="s">
        <v>14</v>
      </c>
      <c r="J481">
        <v>7900</v>
      </c>
    </row>
    <row r="482" spans="9:10" x14ac:dyDescent="0.2">
      <c r="I482" t="s">
        <v>14</v>
      </c>
      <c r="J482">
        <v>7900</v>
      </c>
    </row>
    <row r="483" spans="9:10" x14ac:dyDescent="0.2">
      <c r="I483" t="s">
        <v>14</v>
      </c>
      <c r="J483">
        <v>8000</v>
      </c>
    </row>
    <row r="484" spans="9:10" x14ac:dyDescent="0.2">
      <c r="I484" t="s">
        <v>20</v>
      </c>
      <c r="J484">
        <v>8000</v>
      </c>
    </row>
    <row r="485" spans="9:10" x14ac:dyDescent="0.2">
      <c r="I485" t="s">
        <v>20</v>
      </c>
      <c r="J485">
        <v>8000</v>
      </c>
    </row>
    <row r="486" spans="9:10" x14ac:dyDescent="0.2">
      <c r="I486" t="s">
        <v>20</v>
      </c>
      <c r="J486">
        <v>8000</v>
      </c>
    </row>
    <row r="487" spans="9:10" x14ac:dyDescent="0.2">
      <c r="I487" t="s">
        <v>74</v>
      </c>
      <c r="J487">
        <v>8000</v>
      </c>
    </row>
    <row r="488" spans="9:10" x14ac:dyDescent="0.2">
      <c r="I488" t="s">
        <v>14</v>
      </c>
      <c r="J488">
        <v>8100</v>
      </c>
    </row>
    <row r="489" spans="9:10" x14ac:dyDescent="0.2">
      <c r="I489" t="s">
        <v>14</v>
      </c>
      <c r="J489">
        <v>8100</v>
      </c>
    </row>
    <row r="490" spans="9:10" x14ac:dyDescent="0.2">
      <c r="I490" t="s">
        <v>20</v>
      </c>
      <c r="J490">
        <v>8100</v>
      </c>
    </row>
    <row r="491" spans="9:10" x14ac:dyDescent="0.2">
      <c r="I491" t="s">
        <v>20</v>
      </c>
      <c r="J491">
        <v>8100</v>
      </c>
    </row>
    <row r="492" spans="9:10" x14ac:dyDescent="0.2">
      <c r="I492" t="s">
        <v>20</v>
      </c>
      <c r="J492">
        <v>8100</v>
      </c>
    </row>
    <row r="493" spans="9:10" x14ac:dyDescent="0.2">
      <c r="I493" t="s">
        <v>20</v>
      </c>
      <c r="J493">
        <v>8100</v>
      </c>
    </row>
    <row r="494" spans="9:10" x14ac:dyDescent="0.2">
      <c r="I494" t="s">
        <v>14</v>
      </c>
      <c r="J494">
        <v>8100</v>
      </c>
    </row>
    <row r="495" spans="9:10" x14ac:dyDescent="0.2">
      <c r="I495" t="s">
        <v>14</v>
      </c>
      <c r="J495">
        <v>8200</v>
      </c>
    </row>
    <row r="496" spans="9:10" x14ac:dyDescent="0.2">
      <c r="I496" t="s">
        <v>14</v>
      </c>
      <c r="J496">
        <v>8200</v>
      </c>
    </row>
    <row r="497" spans="9:10" x14ac:dyDescent="0.2">
      <c r="I497" t="s">
        <v>74</v>
      </c>
      <c r="J497">
        <v>8200</v>
      </c>
    </row>
    <row r="498" spans="9:10" x14ac:dyDescent="0.2">
      <c r="I498" t="s">
        <v>74</v>
      </c>
      <c r="J498">
        <v>8200</v>
      </c>
    </row>
    <row r="499" spans="9:10" x14ac:dyDescent="0.2">
      <c r="I499" t="s">
        <v>74</v>
      </c>
      <c r="J499">
        <v>8300</v>
      </c>
    </row>
    <row r="500" spans="9:10" x14ac:dyDescent="0.2">
      <c r="I500" t="s">
        <v>74</v>
      </c>
      <c r="J500">
        <v>8300</v>
      </c>
    </row>
    <row r="501" spans="9:10" x14ac:dyDescent="0.2">
      <c r="I501" t="s">
        <v>20</v>
      </c>
      <c r="J501">
        <v>8300</v>
      </c>
    </row>
    <row r="502" spans="9:10" x14ac:dyDescent="0.2">
      <c r="I502" t="s">
        <v>20</v>
      </c>
      <c r="J502">
        <v>8300</v>
      </c>
    </row>
    <row r="503" spans="9:10" x14ac:dyDescent="0.2">
      <c r="I503" t="s">
        <v>20</v>
      </c>
      <c r="J503">
        <v>8300</v>
      </c>
    </row>
    <row r="504" spans="9:10" x14ac:dyDescent="0.2">
      <c r="I504" t="s">
        <v>20</v>
      </c>
      <c r="J504">
        <v>8300</v>
      </c>
    </row>
    <row r="505" spans="9:10" x14ac:dyDescent="0.2">
      <c r="I505" t="s">
        <v>14</v>
      </c>
      <c r="J505">
        <v>8300</v>
      </c>
    </row>
    <row r="506" spans="9:10" x14ac:dyDescent="0.2">
      <c r="I506" t="s">
        <v>14</v>
      </c>
      <c r="J506">
        <v>8400</v>
      </c>
    </row>
    <row r="507" spans="9:10" x14ac:dyDescent="0.2">
      <c r="I507" t="s">
        <v>74</v>
      </c>
      <c r="J507">
        <v>8400</v>
      </c>
    </row>
    <row r="508" spans="9:10" x14ac:dyDescent="0.2">
      <c r="I508" t="s">
        <v>20</v>
      </c>
      <c r="J508">
        <v>8400</v>
      </c>
    </row>
    <row r="509" spans="9:10" x14ac:dyDescent="0.2">
      <c r="I509" t="s">
        <v>20</v>
      </c>
      <c r="J509">
        <v>8400</v>
      </c>
    </row>
    <row r="510" spans="9:10" x14ac:dyDescent="0.2">
      <c r="I510" t="s">
        <v>20</v>
      </c>
      <c r="J510">
        <v>8400</v>
      </c>
    </row>
    <row r="511" spans="9:10" x14ac:dyDescent="0.2">
      <c r="I511" t="s">
        <v>20</v>
      </c>
      <c r="J511">
        <v>8400</v>
      </c>
    </row>
    <row r="512" spans="9:10" x14ac:dyDescent="0.2">
      <c r="I512" t="s">
        <v>14</v>
      </c>
      <c r="J512">
        <v>8500</v>
      </c>
    </row>
    <row r="513" spans="9:10" x14ac:dyDescent="0.2">
      <c r="I513" t="s">
        <v>20</v>
      </c>
      <c r="J513">
        <v>8500</v>
      </c>
    </row>
    <row r="514" spans="9:10" x14ac:dyDescent="0.2">
      <c r="I514" t="s">
        <v>14</v>
      </c>
      <c r="J514">
        <v>8500</v>
      </c>
    </row>
    <row r="515" spans="9:10" x14ac:dyDescent="0.2">
      <c r="I515" t="s">
        <v>14</v>
      </c>
      <c r="J515">
        <v>8600</v>
      </c>
    </row>
    <row r="516" spans="9:10" x14ac:dyDescent="0.2">
      <c r="I516" t="s">
        <v>14</v>
      </c>
      <c r="J516">
        <v>8600</v>
      </c>
    </row>
    <row r="517" spans="9:10" x14ac:dyDescent="0.2">
      <c r="I517" t="s">
        <v>14</v>
      </c>
      <c r="J517">
        <v>8600</v>
      </c>
    </row>
    <row r="518" spans="9:10" x14ac:dyDescent="0.2">
      <c r="I518" t="s">
        <v>20</v>
      </c>
      <c r="J518">
        <v>8600</v>
      </c>
    </row>
    <row r="519" spans="9:10" x14ac:dyDescent="0.2">
      <c r="I519" t="s">
        <v>20</v>
      </c>
      <c r="J519">
        <v>8600</v>
      </c>
    </row>
    <row r="520" spans="9:10" x14ac:dyDescent="0.2">
      <c r="I520" t="s">
        <v>47</v>
      </c>
      <c r="J520">
        <v>8600</v>
      </c>
    </row>
    <row r="521" spans="9:10" x14ac:dyDescent="0.2">
      <c r="I521" t="s">
        <v>14</v>
      </c>
      <c r="J521">
        <v>8700</v>
      </c>
    </row>
    <row r="522" spans="9:10" x14ac:dyDescent="0.2">
      <c r="I522" t="s">
        <v>20</v>
      </c>
      <c r="J522">
        <v>8700</v>
      </c>
    </row>
    <row r="523" spans="9:10" x14ac:dyDescent="0.2">
      <c r="I523" t="s">
        <v>20</v>
      </c>
      <c r="J523">
        <v>8700</v>
      </c>
    </row>
    <row r="524" spans="9:10" x14ac:dyDescent="0.2">
      <c r="I524" t="s">
        <v>14</v>
      </c>
      <c r="J524">
        <v>8700</v>
      </c>
    </row>
    <row r="525" spans="9:10" x14ac:dyDescent="0.2">
      <c r="I525" t="s">
        <v>74</v>
      </c>
      <c r="J525">
        <v>8700</v>
      </c>
    </row>
    <row r="526" spans="9:10" x14ac:dyDescent="0.2">
      <c r="I526" t="s">
        <v>74</v>
      </c>
      <c r="J526">
        <v>8700</v>
      </c>
    </row>
    <row r="527" spans="9:10" x14ac:dyDescent="0.2">
      <c r="I527" t="s">
        <v>14</v>
      </c>
      <c r="J527">
        <v>8700</v>
      </c>
    </row>
    <row r="528" spans="9:10" x14ac:dyDescent="0.2">
      <c r="I528" t="s">
        <v>74</v>
      </c>
      <c r="J528">
        <v>8800</v>
      </c>
    </row>
    <row r="529" spans="9:10" x14ac:dyDescent="0.2">
      <c r="I529" t="s">
        <v>14</v>
      </c>
      <c r="J529">
        <v>8800</v>
      </c>
    </row>
    <row r="530" spans="9:10" x14ac:dyDescent="0.2">
      <c r="I530" t="s">
        <v>20</v>
      </c>
      <c r="J530">
        <v>8800</v>
      </c>
    </row>
    <row r="531" spans="9:10" x14ac:dyDescent="0.2">
      <c r="I531" t="s">
        <v>20</v>
      </c>
      <c r="J531">
        <v>8800</v>
      </c>
    </row>
    <row r="532" spans="9:10" x14ac:dyDescent="0.2">
      <c r="I532" t="s">
        <v>20</v>
      </c>
      <c r="J532">
        <v>8800</v>
      </c>
    </row>
    <row r="533" spans="9:10" x14ac:dyDescent="0.2">
      <c r="I533" t="s">
        <v>14</v>
      </c>
      <c r="J533">
        <v>8800</v>
      </c>
    </row>
    <row r="534" spans="9:10" x14ac:dyDescent="0.2">
      <c r="I534" t="s">
        <v>74</v>
      </c>
      <c r="J534">
        <v>8800</v>
      </c>
    </row>
    <row r="535" spans="9:10" x14ac:dyDescent="0.2">
      <c r="I535" t="s">
        <v>14</v>
      </c>
      <c r="J535">
        <v>8800</v>
      </c>
    </row>
    <row r="536" spans="9:10" x14ac:dyDescent="0.2">
      <c r="I536" t="s">
        <v>14</v>
      </c>
      <c r="J536">
        <v>8900</v>
      </c>
    </row>
    <row r="537" spans="9:10" x14ac:dyDescent="0.2">
      <c r="I537" t="s">
        <v>20</v>
      </c>
      <c r="J537">
        <v>8900</v>
      </c>
    </row>
    <row r="538" spans="9:10" x14ac:dyDescent="0.2">
      <c r="I538" t="s">
        <v>20</v>
      </c>
      <c r="J538">
        <v>8900</v>
      </c>
    </row>
    <row r="539" spans="9:10" x14ac:dyDescent="0.2">
      <c r="I539" t="s">
        <v>14</v>
      </c>
      <c r="J539">
        <v>8900</v>
      </c>
    </row>
    <row r="540" spans="9:10" x14ac:dyDescent="0.2">
      <c r="I540" t="s">
        <v>74</v>
      </c>
      <c r="J540">
        <v>9000</v>
      </c>
    </row>
    <row r="541" spans="9:10" x14ac:dyDescent="0.2">
      <c r="I541" t="s">
        <v>14</v>
      </c>
      <c r="J541">
        <v>9000</v>
      </c>
    </row>
    <row r="542" spans="9:10" x14ac:dyDescent="0.2">
      <c r="I542" t="s">
        <v>14</v>
      </c>
      <c r="J542">
        <v>9000</v>
      </c>
    </row>
    <row r="543" spans="9:10" x14ac:dyDescent="0.2">
      <c r="I543" t="s">
        <v>14</v>
      </c>
      <c r="J543">
        <v>9000</v>
      </c>
    </row>
    <row r="544" spans="9:10" x14ac:dyDescent="0.2">
      <c r="I544" t="s">
        <v>74</v>
      </c>
      <c r="J544">
        <v>9000</v>
      </c>
    </row>
    <row r="545" spans="9:10" x14ac:dyDescent="0.2">
      <c r="I545" t="s">
        <v>20</v>
      </c>
      <c r="J545">
        <v>9000</v>
      </c>
    </row>
    <row r="546" spans="9:10" x14ac:dyDescent="0.2">
      <c r="I546" t="s">
        <v>20</v>
      </c>
      <c r="J546">
        <v>9000</v>
      </c>
    </row>
    <row r="547" spans="9:10" x14ac:dyDescent="0.2">
      <c r="I547" t="s">
        <v>20</v>
      </c>
      <c r="J547">
        <v>9000</v>
      </c>
    </row>
    <row r="548" spans="9:10" x14ac:dyDescent="0.2">
      <c r="I548" t="s">
        <v>14</v>
      </c>
      <c r="J548">
        <v>9000</v>
      </c>
    </row>
    <row r="549" spans="9:10" x14ac:dyDescent="0.2">
      <c r="I549" t="s">
        <v>74</v>
      </c>
      <c r="J549">
        <v>9100</v>
      </c>
    </row>
    <row r="550" spans="9:10" x14ac:dyDescent="0.2">
      <c r="I550" t="s">
        <v>14</v>
      </c>
      <c r="J550">
        <v>9100</v>
      </c>
    </row>
    <row r="551" spans="9:10" x14ac:dyDescent="0.2">
      <c r="I551" t="s">
        <v>20</v>
      </c>
      <c r="J551">
        <v>9100</v>
      </c>
    </row>
    <row r="552" spans="9:10" x14ac:dyDescent="0.2">
      <c r="I552" t="s">
        <v>20</v>
      </c>
      <c r="J552">
        <v>9100</v>
      </c>
    </row>
    <row r="553" spans="9:10" x14ac:dyDescent="0.2">
      <c r="I553" t="s">
        <v>14</v>
      </c>
      <c r="J553">
        <v>9100</v>
      </c>
    </row>
    <row r="554" spans="9:10" x14ac:dyDescent="0.2">
      <c r="I554" t="s">
        <v>14</v>
      </c>
      <c r="J554">
        <v>9100</v>
      </c>
    </row>
    <row r="555" spans="9:10" x14ac:dyDescent="0.2">
      <c r="I555" t="s">
        <v>14</v>
      </c>
      <c r="J555">
        <v>9100</v>
      </c>
    </row>
    <row r="556" spans="9:10" x14ac:dyDescent="0.2">
      <c r="I556" t="s">
        <v>14</v>
      </c>
      <c r="J556">
        <v>9100</v>
      </c>
    </row>
    <row r="557" spans="9:10" x14ac:dyDescent="0.2">
      <c r="I557" t="s">
        <v>20</v>
      </c>
      <c r="J557">
        <v>9200</v>
      </c>
    </row>
    <row r="558" spans="9:10" x14ac:dyDescent="0.2">
      <c r="I558" t="s">
        <v>20</v>
      </c>
      <c r="J558">
        <v>9200</v>
      </c>
    </row>
    <row r="559" spans="9:10" x14ac:dyDescent="0.2">
      <c r="I559" t="s">
        <v>20</v>
      </c>
      <c r="J559">
        <v>9200</v>
      </c>
    </row>
    <row r="560" spans="9:10" x14ac:dyDescent="0.2">
      <c r="I560" t="s">
        <v>20</v>
      </c>
      <c r="J560">
        <v>9200</v>
      </c>
    </row>
    <row r="561" spans="9:10" x14ac:dyDescent="0.2">
      <c r="I561" t="s">
        <v>20</v>
      </c>
      <c r="J561">
        <v>9200</v>
      </c>
    </row>
    <row r="562" spans="9:10" x14ac:dyDescent="0.2">
      <c r="I562" t="s">
        <v>14</v>
      </c>
      <c r="J562">
        <v>9300</v>
      </c>
    </row>
    <row r="563" spans="9:10" x14ac:dyDescent="0.2">
      <c r="I563" t="s">
        <v>74</v>
      </c>
      <c r="J563">
        <v>9300</v>
      </c>
    </row>
    <row r="564" spans="9:10" x14ac:dyDescent="0.2">
      <c r="I564" t="s">
        <v>14</v>
      </c>
      <c r="J564">
        <v>9300</v>
      </c>
    </row>
    <row r="565" spans="9:10" x14ac:dyDescent="0.2">
      <c r="I565" t="s">
        <v>20</v>
      </c>
      <c r="J565">
        <v>9300</v>
      </c>
    </row>
    <row r="566" spans="9:10" x14ac:dyDescent="0.2">
      <c r="I566" t="s">
        <v>20</v>
      </c>
      <c r="J566">
        <v>9300</v>
      </c>
    </row>
    <row r="567" spans="9:10" x14ac:dyDescent="0.2">
      <c r="I567" t="s">
        <v>20</v>
      </c>
      <c r="J567">
        <v>9300</v>
      </c>
    </row>
    <row r="568" spans="9:10" x14ac:dyDescent="0.2">
      <c r="I568" t="s">
        <v>14</v>
      </c>
      <c r="J568">
        <v>9400</v>
      </c>
    </row>
    <row r="569" spans="9:10" x14ac:dyDescent="0.2">
      <c r="I569" t="s">
        <v>14</v>
      </c>
      <c r="J569">
        <v>9400</v>
      </c>
    </row>
    <row r="570" spans="9:10" x14ac:dyDescent="0.2">
      <c r="I570" t="s">
        <v>14</v>
      </c>
      <c r="J570">
        <v>9400</v>
      </c>
    </row>
    <row r="571" spans="9:10" x14ac:dyDescent="0.2">
      <c r="I571" t="s">
        <v>20</v>
      </c>
      <c r="J571">
        <v>9400</v>
      </c>
    </row>
    <row r="572" spans="9:10" x14ac:dyDescent="0.2">
      <c r="I572" t="s">
        <v>14</v>
      </c>
      <c r="J572">
        <v>9400</v>
      </c>
    </row>
    <row r="573" spans="9:10" x14ac:dyDescent="0.2">
      <c r="I573" t="s">
        <v>74</v>
      </c>
      <c r="J573">
        <v>9400</v>
      </c>
    </row>
    <row r="574" spans="9:10" x14ac:dyDescent="0.2">
      <c r="I574" t="s">
        <v>14</v>
      </c>
      <c r="J574">
        <v>9400</v>
      </c>
    </row>
    <row r="575" spans="9:10" x14ac:dyDescent="0.2">
      <c r="I575" t="s">
        <v>14</v>
      </c>
      <c r="J575">
        <v>9500</v>
      </c>
    </row>
    <row r="576" spans="9:10" x14ac:dyDescent="0.2">
      <c r="I576" t="s">
        <v>14</v>
      </c>
      <c r="J576">
        <v>9500</v>
      </c>
    </row>
    <row r="577" spans="9:10" x14ac:dyDescent="0.2">
      <c r="I577" t="s">
        <v>14</v>
      </c>
      <c r="J577">
        <v>9500</v>
      </c>
    </row>
    <row r="578" spans="9:10" x14ac:dyDescent="0.2">
      <c r="I578" t="s">
        <v>74</v>
      </c>
      <c r="J578">
        <v>9500</v>
      </c>
    </row>
    <row r="579" spans="9:10" x14ac:dyDescent="0.2">
      <c r="I579" t="s">
        <v>20</v>
      </c>
      <c r="J579">
        <v>9500</v>
      </c>
    </row>
    <row r="580" spans="9:10" x14ac:dyDescent="0.2">
      <c r="I580" t="s">
        <v>14</v>
      </c>
      <c r="J580">
        <v>9600</v>
      </c>
    </row>
    <row r="581" spans="9:10" x14ac:dyDescent="0.2">
      <c r="I581" t="s">
        <v>14</v>
      </c>
      <c r="J581">
        <v>9600</v>
      </c>
    </row>
    <row r="582" spans="9:10" x14ac:dyDescent="0.2">
      <c r="I582" t="s">
        <v>20</v>
      </c>
      <c r="J582">
        <v>9600</v>
      </c>
    </row>
    <row r="583" spans="9:10" x14ac:dyDescent="0.2">
      <c r="I583" t="s">
        <v>20</v>
      </c>
      <c r="J583">
        <v>9600</v>
      </c>
    </row>
    <row r="584" spans="9:10" x14ac:dyDescent="0.2">
      <c r="I584" t="s">
        <v>14</v>
      </c>
      <c r="J584">
        <v>9600</v>
      </c>
    </row>
    <row r="585" spans="9:10" x14ac:dyDescent="0.2">
      <c r="I585" t="s">
        <v>14</v>
      </c>
      <c r="J585">
        <v>9600</v>
      </c>
    </row>
    <row r="586" spans="9:10" x14ac:dyDescent="0.2">
      <c r="I586" t="s">
        <v>14</v>
      </c>
      <c r="J586">
        <v>9700</v>
      </c>
    </row>
    <row r="587" spans="9:10" x14ac:dyDescent="0.2">
      <c r="I587" t="s">
        <v>14</v>
      </c>
      <c r="J587">
        <v>9700</v>
      </c>
    </row>
    <row r="588" spans="9:10" x14ac:dyDescent="0.2">
      <c r="I588" t="s">
        <v>20</v>
      </c>
      <c r="J588">
        <v>9700</v>
      </c>
    </row>
    <row r="589" spans="9:10" x14ac:dyDescent="0.2">
      <c r="I589" t="s">
        <v>20</v>
      </c>
      <c r="J589">
        <v>9700</v>
      </c>
    </row>
    <row r="590" spans="9:10" x14ac:dyDescent="0.2">
      <c r="I590" t="s">
        <v>14</v>
      </c>
      <c r="J590">
        <v>9700</v>
      </c>
    </row>
    <row r="591" spans="9:10" x14ac:dyDescent="0.2">
      <c r="I591" t="s">
        <v>14</v>
      </c>
      <c r="J591">
        <v>9800</v>
      </c>
    </row>
    <row r="592" spans="9:10" x14ac:dyDescent="0.2">
      <c r="I592" t="s">
        <v>14</v>
      </c>
      <c r="J592">
        <v>9800</v>
      </c>
    </row>
    <row r="593" spans="9:10" x14ac:dyDescent="0.2">
      <c r="I593" t="s">
        <v>14</v>
      </c>
      <c r="J593">
        <v>9800</v>
      </c>
    </row>
    <row r="594" spans="9:10" x14ac:dyDescent="0.2">
      <c r="I594" t="s">
        <v>20</v>
      </c>
      <c r="J594">
        <v>9800</v>
      </c>
    </row>
    <row r="595" spans="9:10" x14ac:dyDescent="0.2">
      <c r="I595" t="s">
        <v>20</v>
      </c>
      <c r="J595">
        <v>9800</v>
      </c>
    </row>
    <row r="596" spans="9:10" x14ac:dyDescent="0.2">
      <c r="I596" t="s">
        <v>20</v>
      </c>
      <c r="J596">
        <v>9800</v>
      </c>
    </row>
    <row r="597" spans="9:10" x14ac:dyDescent="0.2">
      <c r="I597" t="s">
        <v>20</v>
      </c>
      <c r="J597">
        <v>9800</v>
      </c>
    </row>
    <row r="598" spans="9:10" x14ac:dyDescent="0.2">
      <c r="I598" t="s">
        <v>20</v>
      </c>
      <c r="J598">
        <v>9800</v>
      </c>
    </row>
    <row r="599" spans="9:10" x14ac:dyDescent="0.2">
      <c r="I599" t="s">
        <v>74</v>
      </c>
      <c r="J599">
        <v>9800</v>
      </c>
    </row>
    <row r="600" spans="9:10" x14ac:dyDescent="0.2">
      <c r="I600" t="s">
        <v>14</v>
      </c>
      <c r="J600">
        <v>9900</v>
      </c>
    </row>
    <row r="601" spans="9:10" x14ac:dyDescent="0.2">
      <c r="I601" t="s">
        <v>14</v>
      </c>
      <c r="J601">
        <v>9900</v>
      </c>
    </row>
    <row r="602" spans="9:10" x14ac:dyDescent="0.2">
      <c r="I602" t="s">
        <v>14</v>
      </c>
      <c r="J602">
        <v>9900</v>
      </c>
    </row>
    <row r="603" spans="9:10" x14ac:dyDescent="0.2">
      <c r="I603" t="s">
        <v>47</v>
      </c>
      <c r="J603">
        <v>9900</v>
      </c>
    </row>
    <row r="604" spans="9:10" x14ac:dyDescent="0.2">
      <c r="I604" t="s">
        <v>14</v>
      </c>
      <c r="J604">
        <v>10000</v>
      </c>
    </row>
    <row r="605" spans="9:10" x14ac:dyDescent="0.2">
      <c r="I605" t="s">
        <v>14</v>
      </c>
      <c r="J605">
        <v>10000</v>
      </c>
    </row>
    <row r="606" spans="9:10" x14ac:dyDescent="0.2">
      <c r="I606" t="s">
        <v>14</v>
      </c>
      <c r="J606">
        <v>10000</v>
      </c>
    </row>
    <row r="607" spans="9:10" x14ac:dyDescent="0.2">
      <c r="I607" t="s">
        <v>20</v>
      </c>
      <c r="J607">
        <v>10000</v>
      </c>
    </row>
    <row r="608" spans="9:10" x14ac:dyDescent="0.2">
      <c r="I608" t="s">
        <v>20</v>
      </c>
      <c r="J608">
        <v>10000</v>
      </c>
    </row>
    <row r="609" spans="9:10" x14ac:dyDescent="0.2">
      <c r="I609" t="s">
        <v>14</v>
      </c>
      <c r="J609">
        <v>10000</v>
      </c>
    </row>
    <row r="610" spans="9:10" x14ac:dyDescent="0.2">
      <c r="I610" t="s">
        <v>14</v>
      </c>
      <c r="J610">
        <v>10000</v>
      </c>
    </row>
    <row r="611" spans="9:10" x14ac:dyDescent="0.2">
      <c r="I611" t="s">
        <v>20</v>
      </c>
      <c r="J611">
        <v>14500</v>
      </c>
    </row>
    <row r="612" spans="9:10" x14ac:dyDescent="0.2">
      <c r="I612" t="s">
        <v>20</v>
      </c>
      <c r="J612">
        <v>14900</v>
      </c>
    </row>
    <row r="613" spans="9:10" x14ac:dyDescent="0.2">
      <c r="I613" t="s">
        <v>20</v>
      </c>
      <c r="J613">
        <v>15800</v>
      </c>
    </row>
    <row r="614" spans="9:10" x14ac:dyDescent="0.2">
      <c r="I614" t="s">
        <v>20</v>
      </c>
      <c r="J614">
        <v>15800</v>
      </c>
    </row>
    <row r="615" spans="9:10" x14ac:dyDescent="0.2">
      <c r="I615" t="s">
        <v>20</v>
      </c>
      <c r="J615">
        <v>16200</v>
      </c>
    </row>
    <row r="616" spans="9:10" x14ac:dyDescent="0.2">
      <c r="I616" t="s">
        <v>20</v>
      </c>
      <c r="J616">
        <v>16800</v>
      </c>
    </row>
    <row r="617" spans="9:10" x14ac:dyDescent="0.2">
      <c r="I617" t="s">
        <v>20</v>
      </c>
      <c r="J617">
        <v>17100</v>
      </c>
    </row>
    <row r="618" spans="9:10" x14ac:dyDescent="0.2">
      <c r="I618" t="s">
        <v>20</v>
      </c>
      <c r="J618">
        <v>17700</v>
      </c>
    </row>
    <row r="619" spans="9:10" x14ac:dyDescent="0.2">
      <c r="I619" t="s">
        <v>20</v>
      </c>
      <c r="J619">
        <v>18000</v>
      </c>
    </row>
    <row r="620" spans="9:10" x14ac:dyDescent="0.2">
      <c r="I620" t="s">
        <v>20</v>
      </c>
      <c r="J620">
        <v>18900</v>
      </c>
    </row>
    <row r="621" spans="9:10" x14ac:dyDescent="0.2">
      <c r="I621" t="s">
        <v>20</v>
      </c>
      <c r="J621">
        <v>19800</v>
      </c>
    </row>
    <row r="622" spans="9:10" x14ac:dyDescent="0.2">
      <c r="I622" t="s">
        <v>20</v>
      </c>
      <c r="J622">
        <v>19800</v>
      </c>
    </row>
    <row r="623" spans="9:10" x14ac:dyDescent="0.2">
      <c r="I623" t="s">
        <v>20</v>
      </c>
      <c r="J623">
        <v>20000</v>
      </c>
    </row>
    <row r="624" spans="9:10" x14ac:dyDescent="0.2">
      <c r="I624" t="s">
        <v>20</v>
      </c>
      <c r="J624">
        <v>20000</v>
      </c>
    </row>
    <row r="625" spans="9:10" x14ac:dyDescent="0.2">
      <c r="I625" t="s">
        <v>20</v>
      </c>
      <c r="J625">
        <v>20100</v>
      </c>
    </row>
    <row r="626" spans="9:10" x14ac:dyDescent="0.2">
      <c r="I626" t="s">
        <v>20</v>
      </c>
      <c r="J626">
        <v>20700</v>
      </c>
    </row>
    <row r="627" spans="9:10" x14ac:dyDescent="0.2">
      <c r="I627" t="s">
        <v>20</v>
      </c>
      <c r="J627">
        <v>22500</v>
      </c>
    </row>
    <row r="628" spans="9:10" x14ac:dyDescent="0.2">
      <c r="I628" t="s">
        <v>20</v>
      </c>
      <c r="J628">
        <v>23300</v>
      </c>
    </row>
    <row r="629" spans="9:10" x14ac:dyDescent="0.2">
      <c r="I629" t="s">
        <v>20</v>
      </c>
      <c r="J629">
        <v>23400</v>
      </c>
    </row>
    <row r="630" spans="9:10" x14ac:dyDescent="0.2">
      <c r="I630" t="s">
        <v>20</v>
      </c>
      <c r="J630">
        <v>25000</v>
      </c>
    </row>
    <row r="631" spans="9:10" x14ac:dyDescent="0.2">
      <c r="I631" t="s">
        <v>20</v>
      </c>
      <c r="J631">
        <v>25500</v>
      </c>
    </row>
    <row r="632" spans="9:10" x14ac:dyDescent="0.2">
      <c r="I632" t="s">
        <v>20</v>
      </c>
      <c r="J632">
        <v>25600</v>
      </c>
    </row>
    <row r="633" spans="9:10" x14ac:dyDescent="0.2">
      <c r="I633" t="s">
        <v>20</v>
      </c>
      <c r="J633">
        <v>26500</v>
      </c>
    </row>
    <row r="634" spans="9:10" x14ac:dyDescent="0.2">
      <c r="I634" t="s">
        <v>20</v>
      </c>
      <c r="J634">
        <v>27100</v>
      </c>
    </row>
    <row r="635" spans="9:10" x14ac:dyDescent="0.2">
      <c r="I635" t="s">
        <v>14</v>
      </c>
      <c r="J635">
        <v>27500</v>
      </c>
    </row>
    <row r="636" spans="9:10" x14ac:dyDescent="0.2">
      <c r="I636" t="s">
        <v>14</v>
      </c>
      <c r="J636">
        <v>28200</v>
      </c>
    </row>
    <row r="637" spans="9:10" x14ac:dyDescent="0.2">
      <c r="I637" t="s">
        <v>20</v>
      </c>
      <c r="J637">
        <v>28400</v>
      </c>
    </row>
    <row r="638" spans="9:10" x14ac:dyDescent="0.2">
      <c r="I638" t="s">
        <v>20</v>
      </c>
      <c r="J638">
        <v>28800</v>
      </c>
    </row>
    <row r="639" spans="9:10" x14ac:dyDescent="0.2">
      <c r="I639" t="s">
        <v>20</v>
      </c>
      <c r="J639">
        <v>29400</v>
      </c>
    </row>
    <row r="640" spans="9:10" x14ac:dyDescent="0.2">
      <c r="I640" t="s">
        <v>20</v>
      </c>
      <c r="J640">
        <v>29500</v>
      </c>
    </row>
    <row r="641" spans="9:10" x14ac:dyDescent="0.2">
      <c r="I641" t="s">
        <v>14</v>
      </c>
      <c r="J641">
        <v>29600</v>
      </c>
    </row>
    <row r="642" spans="9:10" x14ac:dyDescent="0.2">
      <c r="I642" t="s">
        <v>20</v>
      </c>
      <c r="J642">
        <v>29600</v>
      </c>
    </row>
    <row r="643" spans="9:10" x14ac:dyDescent="0.2">
      <c r="I643" t="s">
        <v>20</v>
      </c>
      <c r="J643">
        <v>29600</v>
      </c>
    </row>
    <row r="644" spans="9:10" x14ac:dyDescent="0.2">
      <c r="I644" t="s">
        <v>20</v>
      </c>
      <c r="J644">
        <v>31200</v>
      </c>
    </row>
    <row r="645" spans="9:10" x14ac:dyDescent="0.2">
      <c r="I645" t="s">
        <v>20</v>
      </c>
      <c r="J645">
        <v>31400</v>
      </c>
    </row>
    <row r="646" spans="9:10" x14ac:dyDescent="0.2">
      <c r="I646" t="s">
        <v>20</v>
      </c>
      <c r="J646">
        <v>32900</v>
      </c>
    </row>
    <row r="647" spans="9:10" x14ac:dyDescent="0.2">
      <c r="I647" t="s">
        <v>20</v>
      </c>
      <c r="J647">
        <v>33300</v>
      </c>
    </row>
    <row r="648" spans="9:10" x14ac:dyDescent="0.2">
      <c r="I648" t="s">
        <v>20</v>
      </c>
      <c r="J648">
        <v>33600</v>
      </c>
    </row>
    <row r="649" spans="9:10" x14ac:dyDescent="0.2">
      <c r="I649" t="s">
        <v>20</v>
      </c>
      <c r="J649">
        <v>33700</v>
      </c>
    </row>
    <row r="650" spans="9:10" x14ac:dyDescent="0.2">
      <c r="I650" t="s">
        <v>20</v>
      </c>
      <c r="J650">
        <v>33800</v>
      </c>
    </row>
    <row r="651" spans="9:10" x14ac:dyDescent="0.2">
      <c r="I651" t="s">
        <v>20</v>
      </c>
      <c r="J651">
        <v>35000</v>
      </c>
    </row>
    <row r="652" spans="9:10" x14ac:dyDescent="0.2">
      <c r="I652" t="s">
        <v>14</v>
      </c>
      <c r="J652">
        <v>35600</v>
      </c>
    </row>
    <row r="653" spans="9:10" x14ac:dyDescent="0.2">
      <c r="I653" t="s">
        <v>74</v>
      </c>
      <c r="J653">
        <v>36400</v>
      </c>
    </row>
    <row r="654" spans="9:10" x14ac:dyDescent="0.2">
      <c r="I654" t="s">
        <v>14</v>
      </c>
      <c r="J654">
        <v>37100</v>
      </c>
    </row>
    <row r="655" spans="9:10" x14ac:dyDescent="0.2">
      <c r="I655" t="s">
        <v>20</v>
      </c>
      <c r="J655">
        <v>37100</v>
      </c>
    </row>
    <row r="656" spans="9:10" x14ac:dyDescent="0.2">
      <c r="I656" t="s">
        <v>20</v>
      </c>
      <c r="J656">
        <v>38200</v>
      </c>
    </row>
    <row r="657" spans="9:10" x14ac:dyDescent="0.2">
      <c r="I657" t="s">
        <v>20</v>
      </c>
      <c r="J657">
        <v>38500</v>
      </c>
    </row>
    <row r="658" spans="9:10" x14ac:dyDescent="0.2">
      <c r="I658" t="s">
        <v>20</v>
      </c>
      <c r="J658">
        <v>38800</v>
      </c>
    </row>
    <row r="659" spans="9:10" x14ac:dyDescent="0.2">
      <c r="I659" t="s">
        <v>20</v>
      </c>
      <c r="J659">
        <v>38900</v>
      </c>
    </row>
    <row r="660" spans="9:10" x14ac:dyDescent="0.2">
      <c r="I660" t="s">
        <v>20</v>
      </c>
      <c r="J660">
        <v>39300</v>
      </c>
    </row>
    <row r="661" spans="9:10" x14ac:dyDescent="0.2">
      <c r="I661" t="s">
        <v>20</v>
      </c>
      <c r="J661">
        <v>39400</v>
      </c>
    </row>
    <row r="662" spans="9:10" x14ac:dyDescent="0.2">
      <c r="I662" t="s">
        <v>14</v>
      </c>
      <c r="J662">
        <v>39500</v>
      </c>
    </row>
    <row r="663" spans="9:10" x14ac:dyDescent="0.2">
      <c r="I663" t="s">
        <v>20</v>
      </c>
      <c r="J663">
        <v>40200</v>
      </c>
    </row>
    <row r="664" spans="9:10" x14ac:dyDescent="0.2">
      <c r="I664" t="s">
        <v>47</v>
      </c>
      <c r="J664">
        <v>41000</v>
      </c>
    </row>
    <row r="665" spans="9:10" x14ac:dyDescent="0.2">
      <c r="I665" t="s">
        <v>20</v>
      </c>
      <c r="J665">
        <v>41500</v>
      </c>
    </row>
    <row r="666" spans="9:10" x14ac:dyDescent="0.2">
      <c r="I666" t="s">
        <v>20</v>
      </c>
      <c r="J666">
        <v>41700</v>
      </c>
    </row>
    <row r="667" spans="9:10" x14ac:dyDescent="0.2">
      <c r="I667" t="s">
        <v>20</v>
      </c>
      <c r="J667">
        <v>42100</v>
      </c>
    </row>
    <row r="668" spans="9:10" x14ac:dyDescent="0.2">
      <c r="I668" t="s">
        <v>20</v>
      </c>
      <c r="J668">
        <v>42100</v>
      </c>
    </row>
    <row r="669" spans="9:10" x14ac:dyDescent="0.2">
      <c r="I669" t="s">
        <v>14</v>
      </c>
      <c r="J669">
        <v>42600</v>
      </c>
    </row>
    <row r="670" spans="9:10" x14ac:dyDescent="0.2">
      <c r="I670" t="s">
        <v>20</v>
      </c>
      <c r="J670">
        <v>42600</v>
      </c>
    </row>
    <row r="671" spans="9:10" x14ac:dyDescent="0.2">
      <c r="I671" t="s">
        <v>20</v>
      </c>
      <c r="J671">
        <v>42700</v>
      </c>
    </row>
    <row r="672" spans="9:10" x14ac:dyDescent="0.2">
      <c r="I672" t="s">
        <v>20</v>
      </c>
      <c r="J672">
        <v>42800</v>
      </c>
    </row>
    <row r="673" spans="9:10" x14ac:dyDescent="0.2">
      <c r="I673" t="s">
        <v>14</v>
      </c>
      <c r="J673">
        <v>43000</v>
      </c>
    </row>
    <row r="674" spans="9:10" x14ac:dyDescent="0.2">
      <c r="I674" t="s">
        <v>20</v>
      </c>
      <c r="J674">
        <v>43200</v>
      </c>
    </row>
    <row r="675" spans="9:10" x14ac:dyDescent="0.2">
      <c r="I675" t="s">
        <v>14</v>
      </c>
      <c r="J675">
        <v>43800</v>
      </c>
    </row>
    <row r="676" spans="9:10" x14ac:dyDescent="0.2">
      <c r="I676" t="s">
        <v>20</v>
      </c>
      <c r="J676">
        <v>43800</v>
      </c>
    </row>
    <row r="677" spans="9:10" x14ac:dyDescent="0.2">
      <c r="I677" t="s">
        <v>20</v>
      </c>
      <c r="J677">
        <v>44500</v>
      </c>
    </row>
    <row r="678" spans="9:10" x14ac:dyDescent="0.2">
      <c r="I678" t="s">
        <v>20</v>
      </c>
      <c r="J678">
        <v>45300</v>
      </c>
    </row>
    <row r="679" spans="9:10" x14ac:dyDescent="0.2">
      <c r="I679" t="s">
        <v>20</v>
      </c>
      <c r="J679">
        <v>45600</v>
      </c>
    </row>
    <row r="680" spans="9:10" x14ac:dyDescent="0.2">
      <c r="I680" t="s">
        <v>20</v>
      </c>
      <c r="J680">
        <v>45900</v>
      </c>
    </row>
    <row r="681" spans="9:10" x14ac:dyDescent="0.2">
      <c r="I681" t="s">
        <v>20</v>
      </c>
      <c r="J681">
        <v>46100</v>
      </c>
    </row>
    <row r="682" spans="9:10" x14ac:dyDescent="0.2">
      <c r="I682" t="s">
        <v>20</v>
      </c>
      <c r="J682">
        <v>46300</v>
      </c>
    </row>
    <row r="683" spans="9:10" x14ac:dyDescent="0.2">
      <c r="I683" t="s">
        <v>14</v>
      </c>
      <c r="J683">
        <v>47900</v>
      </c>
    </row>
    <row r="684" spans="9:10" x14ac:dyDescent="0.2">
      <c r="I684" t="s">
        <v>14</v>
      </c>
      <c r="J684">
        <v>48300</v>
      </c>
    </row>
    <row r="685" spans="9:10" x14ac:dyDescent="0.2">
      <c r="I685" t="s">
        <v>20</v>
      </c>
      <c r="J685">
        <v>48500</v>
      </c>
    </row>
    <row r="686" spans="9:10" x14ac:dyDescent="0.2">
      <c r="I686" t="s">
        <v>20</v>
      </c>
      <c r="J686">
        <v>48800</v>
      </c>
    </row>
    <row r="687" spans="9:10" x14ac:dyDescent="0.2">
      <c r="I687" t="s">
        <v>20</v>
      </c>
      <c r="J687">
        <v>48900</v>
      </c>
    </row>
    <row r="688" spans="9:10" x14ac:dyDescent="0.2">
      <c r="I688" t="s">
        <v>14</v>
      </c>
      <c r="J688">
        <v>49700</v>
      </c>
    </row>
    <row r="689" spans="9:10" x14ac:dyDescent="0.2">
      <c r="I689" t="s">
        <v>20</v>
      </c>
      <c r="J689">
        <v>50200</v>
      </c>
    </row>
    <row r="690" spans="9:10" x14ac:dyDescent="0.2">
      <c r="I690" t="s">
        <v>14</v>
      </c>
      <c r="J690">
        <v>50500</v>
      </c>
    </row>
    <row r="691" spans="9:10" x14ac:dyDescent="0.2">
      <c r="I691" t="s">
        <v>20</v>
      </c>
      <c r="J691">
        <v>51100</v>
      </c>
    </row>
    <row r="692" spans="9:10" x14ac:dyDescent="0.2">
      <c r="I692" t="s">
        <v>20</v>
      </c>
      <c r="J692">
        <v>51300</v>
      </c>
    </row>
    <row r="693" spans="9:10" x14ac:dyDescent="0.2">
      <c r="I693" t="s">
        <v>20</v>
      </c>
      <c r="J693">
        <v>51400</v>
      </c>
    </row>
    <row r="694" spans="9:10" x14ac:dyDescent="0.2">
      <c r="I694" t="s">
        <v>20</v>
      </c>
      <c r="J694">
        <v>52000</v>
      </c>
    </row>
    <row r="695" spans="9:10" x14ac:dyDescent="0.2">
      <c r="I695" t="s">
        <v>74</v>
      </c>
      <c r="J695">
        <v>52600</v>
      </c>
    </row>
    <row r="696" spans="9:10" x14ac:dyDescent="0.2">
      <c r="I696" t="s">
        <v>20</v>
      </c>
      <c r="J696">
        <v>53100</v>
      </c>
    </row>
    <row r="697" spans="9:10" x14ac:dyDescent="0.2">
      <c r="I697" t="s">
        <v>20</v>
      </c>
      <c r="J697">
        <v>54000</v>
      </c>
    </row>
    <row r="698" spans="9:10" x14ac:dyDescent="0.2">
      <c r="I698" t="s">
        <v>74</v>
      </c>
      <c r="J698">
        <v>54300</v>
      </c>
    </row>
    <row r="699" spans="9:10" x14ac:dyDescent="0.2">
      <c r="I699" t="s">
        <v>20</v>
      </c>
      <c r="J699">
        <v>54700</v>
      </c>
    </row>
    <row r="700" spans="9:10" x14ac:dyDescent="0.2">
      <c r="I700" t="s">
        <v>20</v>
      </c>
      <c r="J700">
        <v>55800</v>
      </c>
    </row>
    <row r="701" spans="9:10" x14ac:dyDescent="0.2">
      <c r="I701" t="s">
        <v>20</v>
      </c>
      <c r="J701">
        <v>56000</v>
      </c>
    </row>
    <row r="702" spans="9:10" x14ac:dyDescent="0.2">
      <c r="I702" t="s">
        <v>20</v>
      </c>
      <c r="J702">
        <v>56800</v>
      </c>
    </row>
    <row r="703" spans="9:10" x14ac:dyDescent="0.2">
      <c r="I703" t="s">
        <v>14</v>
      </c>
      <c r="J703">
        <v>57800</v>
      </c>
    </row>
    <row r="704" spans="9:10" x14ac:dyDescent="0.2">
      <c r="I704" t="s">
        <v>20</v>
      </c>
      <c r="J704">
        <v>59100</v>
      </c>
    </row>
    <row r="705" spans="9:10" x14ac:dyDescent="0.2">
      <c r="I705" t="s">
        <v>20</v>
      </c>
      <c r="J705">
        <v>59100</v>
      </c>
    </row>
    <row r="706" spans="9:10" x14ac:dyDescent="0.2">
      <c r="I706" t="s">
        <v>20</v>
      </c>
      <c r="J706">
        <v>59200</v>
      </c>
    </row>
    <row r="707" spans="9:10" x14ac:dyDescent="0.2">
      <c r="I707" t="s">
        <v>20</v>
      </c>
      <c r="J707">
        <v>59700</v>
      </c>
    </row>
    <row r="708" spans="9:10" x14ac:dyDescent="0.2">
      <c r="I708" t="s">
        <v>20</v>
      </c>
      <c r="J708">
        <v>59700</v>
      </c>
    </row>
    <row r="709" spans="9:10" x14ac:dyDescent="0.2">
      <c r="I709" t="s">
        <v>20</v>
      </c>
      <c r="J709">
        <v>60200</v>
      </c>
    </row>
    <row r="710" spans="9:10" x14ac:dyDescent="0.2">
      <c r="I710" t="s">
        <v>20</v>
      </c>
      <c r="J710">
        <v>60200</v>
      </c>
    </row>
    <row r="711" spans="9:10" x14ac:dyDescent="0.2">
      <c r="I711" t="s">
        <v>14</v>
      </c>
      <c r="J711">
        <v>60400</v>
      </c>
    </row>
    <row r="712" spans="9:10" x14ac:dyDescent="0.2">
      <c r="I712" t="s">
        <v>20</v>
      </c>
      <c r="J712">
        <v>60900</v>
      </c>
    </row>
    <row r="713" spans="9:10" x14ac:dyDescent="0.2">
      <c r="I713" t="s">
        <v>14</v>
      </c>
      <c r="J713">
        <v>61200</v>
      </c>
    </row>
    <row r="714" spans="9:10" x14ac:dyDescent="0.2">
      <c r="I714" t="s">
        <v>20</v>
      </c>
      <c r="J714">
        <v>61400</v>
      </c>
    </row>
    <row r="715" spans="9:10" x14ac:dyDescent="0.2">
      <c r="I715" t="s">
        <v>20</v>
      </c>
      <c r="J715">
        <v>61500</v>
      </c>
    </row>
    <row r="716" spans="9:10" x14ac:dyDescent="0.2">
      <c r="I716" t="s">
        <v>20</v>
      </c>
      <c r="J716">
        <v>61600</v>
      </c>
    </row>
    <row r="717" spans="9:10" x14ac:dyDescent="0.2">
      <c r="I717" t="s">
        <v>20</v>
      </c>
      <c r="J717">
        <v>62300</v>
      </c>
    </row>
    <row r="718" spans="9:10" x14ac:dyDescent="0.2">
      <c r="I718" t="s">
        <v>14</v>
      </c>
      <c r="J718">
        <v>62500</v>
      </c>
    </row>
    <row r="719" spans="9:10" x14ac:dyDescent="0.2">
      <c r="I719" t="s">
        <v>20</v>
      </c>
      <c r="J719">
        <v>62800</v>
      </c>
    </row>
    <row r="720" spans="9:10" x14ac:dyDescent="0.2">
      <c r="I720" t="s">
        <v>14</v>
      </c>
      <c r="J720">
        <v>63200</v>
      </c>
    </row>
    <row r="721" spans="9:10" x14ac:dyDescent="0.2">
      <c r="I721" t="s">
        <v>20</v>
      </c>
      <c r="J721">
        <v>63400</v>
      </c>
    </row>
    <row r="722" spans="9:10" x14ac:dyDescent="0.2">
      <c r="I722" t="s">
        <v>20</v>
      </c>
      <c r="J722">
        <v>64300</v>
      </c>
    </row>
    <row r="723" spans="9:10" x14ac:dyDescent="0.2">
      <c r="I723" t="s">
        <v>20</v>
      </c>
      <c r="J723">
        <v>66100</v>
      </c>
    </row>
    <row r="724" spans="9:10" x14ac:dyDescent="0.2">
      <c r="I724" t="s">
        <v>20</v>
      </c>
      <c r="J724">
        <v>66200</v>
      </c>
    </row>
    <row r="725" spans="9:10" x14ac:dyDescent="0.2">
      <c r="I725" t="s">
        <v>14</v>
      </c>
      <c r="J725">
        <v>66600</v>
      </c>
    </row>
    <row r="726" spans="9:10" x14ac:dyDescent="0.2">
      <c r="I726" t="s">
        <v>20</v>
      </c>
      <c r="J726">
        <v>67800</v>
      </c>
    </row>
    <row r="727" spans="9:10" x14ac:dyDescent="0.2">
      <c r="I727" t="s">
        <v>20</v>
      </c>
      <c r="J727">
        <v>68800</v>
      </c>
    </row>
    <row r="728" spans="9:10" x14ac:dyDescent="0.2">
      <c r="I728" t="s">
        <v>20</v>
      </c>
      <c r="J728">
        <v>69700</v>
      </c>
    </row>
    <row r="729" spans="9:10" x14ac:dyDescent="0.2">
      <c r="I729" t="s">
        <v>20</v>
      </c>
      <c r="J729">
        <v>69800</v>
      </c>
    </row>
    <row r="730" spans="9:10" x14ac:dyDescent="0.2">
      <c r="I730" t="s">
        <v>20</v>
      </c>
      <c r="J730">
        <v>69900</v>
      </c>
    </row>
    <row r="731" spans="9:10" x14ac:dyDescent="0.2">
      <c r="I731" t="s">
        <v>14</v>
      </c>
      <c r="J731">
        <v>70200</v>
      </c>
    </row>
    <row r="732" spans="9:10" x14ac:dyDescent="0.2">
      <c r="I732" t="s">
        <v>20</v>
      </c>
      <c r="J732">
        <v>70300</v>
      </c>
    </row>
    <row r="733" spans="9:10" x14ac:dyDescent="0.2">
      <c r="I733" t="s">
        <v>20</v>
      </c>
      <c r="J733">
        <v>70400</v>
      </c>
    </row>
    <row r="734" spans="9:10" x14ac:dyDescent="0.2">
      <c r="I734" t="s">
        <v>74</v>
      </c>
      <c r="J734">
        <v>70600</v>
      </c>
    </row>
    <row r="735" spans="9:10" x14ac:dyDescent="0.2">
      <c r="I735" t="s">
        <v>14</v>
      </c>
      <c r="J735">
        <v>70700</v>
      </c>
    </row>
    <row r="736" spans="9:10" x14ac:dyDescent="0.2">
      <c r="I736" t="s">
        <v>20</v>
      </c>
      <c r="J736">
        <v>71100</v>
      </c>
    </row>
    <row r="737" spans="9:10" x14ac:dyDescent="0.2">
      <c r="I737" t="s">
        <v>20</v>
      </c>
      <c r="J737">
        <v>71200</v>
      </c>
    </row>
    <row r="738" spans="9:10" x14ac:dyDescent="0.2">
      <c r="I738" t="s">
        <v>20</v>
      </c>
      <c r="J738">
        <v>71500</v>
      </c>
    </row>
    <row r="739" spans="9:10" x14ac:dyDescent="0.2">
      <c r="I739" t="s">
        <v>47</v>
      </c>
      <c r="J739">
        <v>72100</v>
      </c>
    </row>
    <row r="740" spans="9:10" x14ac:dyDescent="0.2">
      <c r="I740" t="s">
        <v>20</v>
      </c>
      <c r="J740">
        <v>72400</v>
      </c>
    </row>
    <row r="741" spans="9:10" x14ac:dyDescent="0.2">
      <c r="I741" t="s">
        <v>20</v>
      </c>
      <c r="J741">
        <v>72600</v>
      </c>
    </row>
    <row r="742" spans="9:10" x14ac:dyDescent="0.2">
      <c r="I742" t="s">
        <v>20</v>
      </c>
      <c r="J742">
        <v>73000</v>
      </c>
    </row>
    <row r="743" spans="9:10" x14ac:dyDescent="0.2">
      <c r="I743" t="s">
        <v>20</v>
      </c>
      <c r="J743">
        <v>73800</v>
      </c>
    </row>
    <row r="744" spans="9:10" x14ac:dyDescent="0.2">
      <c r="I744" t="s">
        <v>20</v>
      </c>
      <c r="J744">
        <v>74100</v>
      </c>
    </row>
    <row r="745" spans="9:10" x14ac:dyDescent="0.2">
      <c r="I745" t="s">
        <v>14</v>
      </c>
      <c r="J745">
        <v>74700</v>
      </c>
    </row>
    <row r="746" spans="9:10" x14ac:dyDescent="0.2">
      <c r="I746" t="s">
        <v>14</v>
      </c>
      <c r="J746">
        <v>75000</v>
      </c>
    </row>
    <row r="747" spans="9:10" x14ac:dyDescent="0.2">
      <c r="I747" t="s">
        <v>20</v>
      </c>
      <c r="J747">
        <v>75100</v>
      </c>
    </row>
    <row r="748" spans="9:10" x14ac:dyDescent="0.2">
      <c r="I748" t="s">
        <v>14</v>
      </c>
      <c r="J748">
        <v>76100</v>
      </c>
    </row>
    <row r="749" spans="9:10" x14ac:dyDescent="0.2">
      <c r="I749" t="s">
        <v>14</v>
      </c>
      <c r="J749">
        <v>77000</v>
      </c>
    </row>
    <row r="750" spans="9:10" x14ac:dyDescent="0.2">
      <c r="I750" t="s">
        <v>14</v>
      </c>
      <c r="J750">
        <v>79400</v>
      </c>
    </row>
    <row r="751" spans="9:10" x14ac:dyDescent="0.2">
      <c r="I751" t="s">
        <v>20</v>
      </c>
      <c r="J751">
        <v>80500</v>
      </c>
    </row>
    <row r="752" spans="9:10" x14ac:dyDescent="0.2">
      <c r="I752" t="s">
        <v>20</v>
      </c>
      <c r="J752">
        <v>81000</v>
      </c>
    </row>
    <row r="753" spans="9:10" x14ac:dyDescent="0.2">
      <c r="I753" t="s">
        <v>14</v>
      </c>
      <c r="J753">
        <v>81200</v>
      </c>
    </row>
    <row r="754" spans="9:10" x14ac:dyDescent="0.2">
      <c r="I754" t="s">
        <v>14</v>
      </c>
      <c r="J754">
        <v>81300</v>
      </c>
    </row>
    <row r="755" spans="9:10" x14ac:dyDescent="0.2">
      <c r="I755" t="s">
        <v>14</v>
      </c>
      <c r="J755">
        <v>81600</v>
      </c>
    </row>
    <row r="756" spans="9:10" x14ac:dyDescent="0.2">
      <c r="I756" t="s">
        <v>74</v>
      </c>
      <c r="J756">
        <v>82800</v>
      </c>
    </row>
    <row r="757" spans="9:10" x14ac:dyDescent="0.2">
      <c r="I757" t="s">
        <v>20</v>
      </c>
      <c r="J757">
        <v>83000</v>
      </c>
    </row>
    <row r="758" spans="9:10" x14ac:dyDescent="0.2">
      <c r="I758" t="s">
        <v>14</v>
      </c>
      <c r="J758">
        <v>83300</v>
      </c>
    </row>
    <row r="759" spans="9:10" x14ac:dyDescent="0.2">
      <c r="I759" t="s">
        <v>14</v>
      </c>
      <c r="J759">
        <v>84300</v>
      </c>
    </row>
    <row r="760" spans="9:10" x14ac:dyDescent="0.2">
      <c r="I760" t="s">
        <v>14</v>
      </c>
      <c r="J760">
        <v>84400</v>
      </c>
    </row>
    <row r="761" spans="9:10" x14ac:dyDescent="0.2">
      <c r="I761" t="s">
        <v>20</v>
      </c>
      <c r="J761">
        <v>84400</v>
      </c>
    </row>
    <row r="762" spans="9:10" x14ac:dyDescent="0.2">
      <c r="I762" t="s">
        <v>14</v>
      </c>
      <c r="J762">
        <v>84500</v>
      </c>
    </row>
    <row r="763" spans="9:10" x14ac:dyDescent="0.2">
      <c r="I763" t="s">
        <v>20</v>
      </c>
      <c r="J763">
        <v>84500</v>
      </c>
    </row>
    <row r="764" spans="9:10" x14ac:dyDescent="0.2">
      <c r="I764" t="s">
        <v>20</v>
      </c>
      <c r="J764">
        <v>84600</v>
      </c>
    </row>
    <row r="765" spans="9:10" x14ac:dyDescent="0.2">
      <c r="I765" t="s">
        <v>14</v>
      </c>
      <c r="J765">
        <v>84900</v>
      </c>
    </row>
    <row r="766" spans="9:10" x14ac:dyDescent="0.2">
      <c r="I766" t="s">
        <v>20</v>
      </c>
      <c r="J766">
        <v>85000</v>
      </c>
    </row>
    <row r="767" spans="9:10" x14ac:dyDescent="0.2">
      <c r="I767" t="s">
        <v>20</v>
      </c>
      <c r="J767">
        <v>85600</v>
      </c>
    </row>
    <row r="768" spans="9:10" x14ac:dyDescent="0.2">
      <c r="I768" t="s">
        <v>14</v>
      </c>
      <c r="J768">
        <v>85900</v>
      </c>
    </row>
    <row r="769" spans="9:10" x14ac:dyDescent="0.2">
      <c r="I769" t="s">
        <v>14</v>
      </c>
      <c r="J769">
        <v>86200</v>
      </c>
    </row>
    <row r="770" spans="9:10" x14ac:dyDescent="0.2">
      <c r="I770" t="s">
        <v>20</v>
      </c>
      <c r="J770">
        <v>86400</v>
      </c>
    </row>
    <row r="771" spans="9:10" x14ac:dyDescent="0.2">
      <c r="I771" t="s">
        <v>14</v>
      </c>
      <c r="J771">
        <v>87300</v>
      </c>
    </row>
    <row r="772" spans="9:10" x14ac:dyDescent="0.2">
      <c r="I772" t="s">
        <v>20</v>
      </c>
      <c r="J772">
        <v>87900</v>
      </c>
    </row>
    <row r="773" spans="9:10" x14ac:dyDescent="0.2">
      <c r="I773" t="s">
        <v>20</v>
      </c>
      <c r="J773">
        <v>88400</v>
      </c>
    </row>
    <row r="774" spans="9:10" x14ac:dyDescent="0.2">
      <c r="I774" t="s">
        <v>20</v>
      </c>
      <c r="J774">
        <v>88700</v>
      </c>
    </row>
    <row r="775" spans="9:10" x14ac:dyDescent="0.2">
      <c r="I775" t="s">
        <v>14</v>
      </c>
      <c r="J775">
        <v>88800</v>
      </c>
    </row>
    <row r="776" spans="9:10" x14ac:dyDescent="0.2">
      <c r="I776" t="s">
        <v>20</v>
      </c>
      <c r="J776">
        <v>88900</v>
      </c>
    </row>
    <row r="777" spans="9:10" x14ac:dyDescent="0.2">
      <c r="I777" t="s">
        <v>14</v>
      </c>
      <c r="J777">
        <v>89100</v>
      </c>
    </row>
    <row r="778" spans="9:10" x14ac:dyDescent="0.2">
      <c r="I778" t="s">
        <v>14</v>
      </c>
      <c r="J778">
        <v>89900</v>
      </c>
    </row>
    <row r="779" spans="9:10" x14ac:dyDescent="0.2">
      <c r="I779" t="s">
        <v>14</v>
      </c>
      <c r="J779">
        <v>89900</v>
      </c>
    </row>
    <row r="780" spans="9:10" x14ac:dyDescent="0.2">
      <c r="I780" t="s">
        <v>20</v>
      </c>
      <c r="J780">
        <v>90200</v>
      </c>
    </row>
    <row r="781" spans="9:10" x14ac:dyDescent="0.2">
      <c r="I781" t="s">
        <v>20</v>
      </c>
      <c r="J781">
        <v>90400</v>
      </c>
    </row>
    <row r="782" spans="9:10" x14ac:dyDescent="0.2">
      <c r="I782" t="s">
        <v>14</v>
      </c>
      <c r="J782">
        <v>90600</v>
      </c>
    </row>
    <row r="783" spans="9:10" x14ac:dyDescent="0.2">
      <c r="I783" t="s">
        <v>14</v>
      </c>
      <c r="J783">
        <v>91400</v>
      </c>
    </row>
    <row r="784" spans="9:10" x14ac:dyDescent="0.2">
      <c r="I784" t="s">
        <v>14</v>
      </c>
      <c r="J784">
        <v>92100</v>
      </c>
    </row>
    <row r="785" spans="9:10" x14ac:dyDescent="0.2">
      <c r="I785" t="s">
        <v>20</v>
      </c>
      <c r="J785">
        <v>92400</v>
      </c>
    </row>
    <row r="786" spans="9:10" x14ac:dyDescent="0.2">
      <c r="I786" t="s">
        <v>14</v>
      </c>
      <c r="J786">
        <v>92500</v>
      </c>
    </row>
    <row r="787" spans="9:10" x14ac:dyDescent="0.2">
      <c r="I787" t="s">
        <v>47</v>
      </c>
      <c r="J787">
        <v>93800</v>
      </c>
    </row>
    <row r="788" spans="9:10" x14ac:dyDescent="0.2">
      <c r="I788" t="s">
        <v>14</v>
      </c>
      <c r="J788">
        <v>93800</v>
      </c>
    </row>
    <row r="789" spans="9:10" x14ac:dyDescent="0.2">
      <c r="I789" t="s">
        <v>14</v>
      </c>
      <c r="J789">
        <v>94000</v>
      </c>
    </row>
    <row r="790" spans="9:10" x14ac:dyDescent="0.2">
      <c r="I790" t="s">
        <v>20</v>
      </c>
      <c r="J790">
        <v>94200</v>
      </c>
    </row>
    <row r="791" spans="9:10" x14ac:dyDescent="0.2">
      <c r="I791" t="s">
        <v>20</v>
      </c>
      <c r="J791">
        <v>94300</v>
      </c>
    </row>
    <row r="792" spans="9:10" x14ac:dyDescent="0.2">
      <c r="I792" t="s">
        <v>20</v>
      </c>
      <c r="J792">
        <v>94500</v>
      </c>
    </row>
    <row r="793" spans="9:10" x14ac:dyDescent="0.2">
      <c r="I793" t="s">
        <v>20</v>
      </c>
      <c r="J793">
        <v>94900</v>
      </c>
    </row>
    <row r="794" spans="9:10" x14ac:dyDescent="0.2">
      <c r="I794" t="s">
        <v>14</v>
      </c>
      <c r="J794">
        <v>94900</v>
      </c>
    </row>
    <row r="795" spans="9:10" x14ac:dyDescent="0.2">
      <c r="I795" t="s">
        <v>14</v>
      </c>
      <c r="J795">
        <v>96500</v>
      </c>
    </row>
    <row r="796" spans="9:10" x14ac:dyDescent="0.2">
      <c r="I796" t="s">
        <v>14</v>
      </c>
      <c r="J796">
        <v>96700</v>
      </c>
    </row>
    <row r="797" spans="9:10" x14ac:dyDescent="0.2">
      <c r="I797" t="s">
        <v>20</v>
      </c>
      <c r="J797">
        <v>96700</v>
      </c>
    </row>
    <row r="798" spans="9:10" x14ac:dyDescent="0.2">
      <c r="I798" t="s">
        <v>20</v>
      </c>
      <c r="J798">
        <v>97100</v>
      </c>
    </row>
    <row r="799" spans="9:10" x14ac:dyDescent="0.2">
      <c r="I799" t="s">
        <v>14</v>
      </c>
      <c r="J799">
        <v>97200</v>
      </c>
    </row>
    <row r="800" spans="9:10" x14ac:dyDescent="0.2">
      <c r="I800" t="s">
        <v>14</v>
      </c>
      <c r="J800">
        <v>97300</v>
      </c>
    </row>
    <row r="801" spans="9:10" x14ac:dyDescent="0.2">
      <c r="I801" t="s">
        <v>20</v>
      </c>
      <c r="J801">
        <v>97300</v>
      </c>
    </row>
    <row r="802" spans="9:10" x14ac:dyDescent="0.2">
      <c r="I802" t="s">
        <v>20</v>
      </c>
      <c r="J802">
        <v>97600</v>
      </c>
    </row>
    <row r="803" spans="9:10" x14ac:dyDescent="0.2">
      <c r="I803" t="s">
        <v>14</v>
      </c>
      <c r="J803">
        <v>97800</v>
      </c>
    </row>
    <row r="804" spans="9:10" x14ac:dyDescent="0.2">
      <c r="I804" t="s">
        <v>74</v>
      </c>
      <c r="J804">
        <v>98600</v>
      </c>
    </row>
    <row r="805" spans="9:10" x14ac:dyDescent="0.2">
      <c r="I805" t="s">
        <v>14</v>
      </c>
      <c r="J805">
        <v>98700</v>
      </c>
    </row>
    <row r="806" spans="9:10" x14ac:dyDescent="0.2">
      <c r="I806" t="s">
        <v>20</v>
      </c>
      <c r="J806">
        <v>98700</v>
      </c>
    </row>
    <row r="807" spans="9:10" x14ac:dyDescent="0.2">
      <c r="I807" t="s">
        <v>20</v>
      </c>
      <c r="J807">
        <v>98800</v>
      </c>
    </row>
    <row r="808" spans="9:10" x14ac:dyDescent="0.2">
      <c r="I808" t="s">
        <v>14</v>
      </c>
      <c r="J808">
        <v>99500</v>
      </c>
    </row>
    <row r="809" spans="9:10" x14ac:dyDescent="0.2">
      <c r="I809" t="s">
        <v>74</v>
      </c>
      <c r="J809">
        <v>99500</v>
      </c>
    </row>
    <row r="810" spans="9:10" x14ac:dyDescent="0.2">
      <c r="I810" t="s">
        <v>14</v>
      </c>
      <c r="J810">
        <v>101000</v>
      </c>
    </row>
    <row r="811" spans="9:10" x14ac:dyDescent="0.2">
      <c r="I811" t="s">
        <v>14</v>
      </c>
      <c r="J811">
        <v>101400</v>
      </c>
    </row>
    <row r="812" spans="9:10" x14ac:dyDescent="0.2">
      <c r="I812" t="s">
        <v>20</v>
      </c>
      <c r="J812">
        <v>102500</v>
      </c>
    </row>
    <row r="813" spans="9:10" x14ac:dyDescent="0.2">
      <c r="I813" t="s">
        <v>14</v>
      </c>
      <c r="J813">
        <v>102900</v>
      </c>
    </row>
    <row r="814" spans="9:10" x14ac:dyDescent="0.2">
      <c r="I814" t="s">
        <v>14</v>
      </c>
      <c r="J814">
        <v>103200</v>
      </c>
    </row>
    <row r="815" spans="9:10" x14ac:dyDescent="0.2">
      <c r="I815" t="s">
        <v>14</v>
      </c>
      <c r="J815">
        <v>103200</v>
      </c>
    </row>
    <row r="816" spans="9:10" x14ac:dyDescent="0.2">
      <c r="I816" t="s">
        <v>14</v>
      </c>
      <c r="J816">
        <v>104400</v>
      </c>
    </row>
    <row r="817" spans="9:10" x14ac:dyDescent="0.2">
      <c r="I817" t="s">
        <v>14</v>
      </c>
      <c r="J817">
        <v>105000</v>
      </c>
    </row>
    <row r="818" spans="9:10" x14ac:dyDescent="0.2">
      <c r="I818" t="s">
        <v>20</v>
      </c>
      <c r="J818">
        <v>105300</v>
      </c>
    </row>
    <row r="819" spans="9:10" x14ac:dyDescent="0.2">
      <c r="I819" t="s">
        <v>14</v>
      </c>
      <c r="J819">
        <v>106400</v>
      </c>
    </row>
    <row r="820" spans="9:10" x14ac:dyDescent="0.2">
      <c r="I820" t="s">
        <v>14</v>
      </c>
      <c r="J820">
        <v>106800</v>
      </c>
    </row>
    <row r="821" spans="9:10" x14ac:dyDescent="0.2">
      <c r="I821" t="s">
        <v>74</v>
      </c>
      <c r="J821">
        <v>107500</v>
      </c>
    </row>
    <row r="822" spans="9:10" x14ac:dyDescent="0.2">
      <c r="I822" t="s">
        <v>20</v>
      </c>
      <c r="J822">
        <v>108400</v>
      </c>
    </row>
    <row r="823" spans="9:10" x14ac:dyDescent="0.2">
      <c r="I823" t="s">
        <v>20</v>
      </c>
      <c r="J823">
        <v>108400</v>
      </c>
    </row>
    <row r="824" spans="9:10" x14ac:dyDescent="0.2">
      <c r="I824" t="s">
        <v>20</v>
      </c>
      <c r="J824">
        <v>108500</v>
      </c>
    </row>
    <row r="825" spans="9:10" x14ac:dyDescent="0.2">
      <c r="I825" t="s">
        <v>14</v>
      </c>
      <c r="J825">
        <v>108700</v>
      </c>
    </row>
    <row r="826" spans="9:10" x14ac:dyDescent="0.2">
      <c r="I826" t="s">
        <v>74</v>
      </c>
      <c r="J826">
        <v>108800</v>
      </c>
    </row>
    <row r="827" spans="9:10" x14ac:dyDescent="0.2">
      <c r="I827" t="s">
        <v>14</v>
      </c>
      <c r="J827">
        <v>109000</v>
      </c>
    </row>
    <row r="828" spans="9:10" x14ac:dyDescent="0.2">
      <c r="I828" t="s">
        <v>47</v>
      </c>
      <c r="J828">
        <v>110100</v>
      </c>
    </row>
    <row r="829" spans="9:10" x14ac:dyDescent="0.2">
      <c r="I829" t="s">
        <v>20</v>
      </c>
      <c r="J829">
        <v>110300</v>
      </c>
    </row>
    <row r="830" spans="9:10" x14ac:dyDescent="0.2">
      <c r="I830" t="s">
        <v>14</v>
      </c>
      <c r="J830">
        <v>110800</v>
      </c>
    </row>
    <row r="831" spans="9:10" x14ac:dyDescent="0.2">
      <c r="I831" t="s">
        <v>74</v>
      </c>
      <c r="J831">
        <v>111100</v>
      </c>
    </row>
    <row r="832" spans="9:10" x14ac:dyDescent="0.2">
      <c r="I832" t="s">
        <v>14</v>
      </c>
      <c r="J832">
        <v>111900</v>
      </c>
    </row>
    <row r="833" spans="9:10" x14ac:dyDescent="0.2">
      <c r="I833" t="s">
        <v>74</v>
      </c>
      <c r="J833">
        <v>112100</v>
      </c>
    </row>
    <row r="834" spans="9:10" x14ac:dyDescent="0.2">
      <c r="I834" t="s">
        <v>20</v>
      </c>
      <c r="J834">
        <v>112300</v>
      </c>
    </row>
    <row r="835" spans="9:10" x14ac:dyDescent="0.2">
      <c r="I835" t="s">
        <v>14</v>
      </c>
      <c r="J835">
        <v>113500</v>
      </c>
    </row>
    <row r="836" spans="9:10" x14ac:dyDescent="0.2">
      <c r="I836" t="s">
        <v>20</v>
      </c>
      <c r="J836">
        <v>113800</v>
      </c>
    </row>
    <row r="837" spans="9:10" x14ac:dyDescent="0.2">
      <c r="I837" t="s">
        <v>14</v>
      </c>
      <c r="J837">
        <v>114300</v>
      </c>
    </row>
    <row r="838" spans="9:10" x14ac:dyDescent="0.2">
      <c r="I838" t="s">
        <v>20</v>
      </c>
      <c r="J838">
        <v>114400</v>
      </c>
    </row>
    <row r="839" spans="9:10" x14ac:dyDescent="0.2">
      <c r="I839" t="s">
        <v>74</v>
      </c>
      <c r="J839">
        <v>114800</v>
      </c>
    </row>
    <row r="840" spans="9:10" x14ac:dyDescent="0.2">
      <c r="I840" t="s">
        <v>14</v>
      </c>
      <c r="J840">
        <v>115000</v>
      </c>
    </row>
    <row r="841" spans="9:10" x14ac:dyDescent="0.2">
      <c r="I841" t="s">
        <v>20</v>
      </c>
      <c r="J841">
        <v>115600</v>
      </c>
    </row>
    <row r="842" spans="9:10" x14ac:dyDescent="0.2">
      <c r="I842" t="s">
        <v>20</v>
      </c>
      <c r="J842">
        <v>116300</v>
      </c>
    </row>
    <row r="843" spans="9:10" x14ac:dyDescent="0.2">
      <c r="I843" t="s">
        <v>20</v>
      </c>
      <c r="J843">
        <v>116500</v>
      </c>
    </row>
    <row r="844" spans="9:10" x14ac:dyDescent="0.2">
      <c r="I844" t="s">
        <v>14</v>
      </c>
      <c r="J844">
        <v>117000</v>
      </c>
    </row>
    <row r="845" spans="9:10" x14ac:dyDescent="0.2">
      <c r="I845" t="s">
        <v>20</v>
      </c>
      <c r="J845">
        <v>117900</v>
      </c>
    </row>
    <row r="846" spans="9:10" x14ac:dyDescent="0.2">
      <c r="I846" t="s">
        <v>14</v>
      </c>
      <c r="J846">
        <v>118000</v>
      </c>
    </row>
    <row r="847" spans="9:10" x14ac:dyDescent="0.2">
      <c r="I847" t="s">
        <v>14</v>
      </c>
      <c r="J847">
        <v>118200</v>
      </c>
    </row>
    <row r="848" spans="9:10" x14ac:dyDescent="0.2">
      <c r="I848" t="s">
        <v>74</v>
      </c>
      <c r="J848">
        <v>118200</v>
      </c>
    </row>
    <row r="849" spans="9:10" x14ac:dyDescent="0.2">
      <c r="I849" t="s">
        <v>14</v>
      </c>
      <c r="J849">
        <v>118400</v>
      </c>
    </row>
    <row r="850" spans="9:10" x14ac:dyDescent="0.2">
      <c r="I850" t="s">
        <v>20</v>
      </c>
      <c r="J850">
        <v>119200</v>
      </c>
    </row>
    <row r="851" spans="9:10" x14ac:dyDescent="0.2">
      <c r="I851" t="s">
        <v>14</v>
      </c>
      <c r="J851">
        <v>119800</v>
      </c>
    </row>
    <row r="852" spans="9:10" x14ac:dyDescent="0.2">
      <c r="I852" t="s">
        <v>14</v>
      </c>
      <c r="J852">
        <v>120700</v>
      </c>
    </row>
    <row r="853" spans="9:10" x14ac:dyDescent="0.2">
      <c r="I853" t="s">
        <v>14</v>
      </c>
      <c r="J853">
        <v>121100</v>
      </c>
    </row>
    <row r="854" spans="9:10" x14ac:dyDescent="0.2">
      <c r="I854" t="s">
        <v>14</v>
      </c>
      <c r="J854">
        <v>121400</v>
      </c>
    </row>
    <row r="855" spans="9:10" x14ac:dyDescent="0.2">
      <c r="I855" t="s">
        <v>14</v>
      </c>
      <c r="J855">
        <v>121500</v>
      </c>
    </row>
    <row r="856" spans="9:10" x14ac:dyDescent="0.2">
      <c r="I856" t="s">
        <v>14</v>
      </c>
      <c r="J856">
        <v>121500</v>
      </c>
    </row>
    <row r="857" spans="9:10" x14ac:dyDescent="0.2">
      <c r="I857" t="s">
        <v>14</v>
      </c>
      <c r="J857">
        <v>121600</v>
      </c>
    </row>
    <row r="858" spans="9:10" x14ac:dyDescent="0.2">
      <c r="I858" t="s">
        <v>20</v>
      </c>
      <c r="J858">
        <v>121600</v>
      </c>
    </row>
    <row r="859" spans="9:10" x14ac:dyDescent="0.2">
      <c r="I859" t="s">
        <v>14</v>
      </c>
      <c r="J859">
        <v>121700</v>
      </c>
    </row>
    <row r="860" spans="9:10" x14ac:dyDescent="0.2">
      <c r="I860" t="s">
        <v>20</v>
      </c>
      <c r="J860">
        <v>121700</v>
      </c>
    </row>
    <row r="861" spans="9:10" x14ac:dyDescent="0.2">
      <c r="I861" t="s">
        <v>14</v>
      </c>
      <c r="J861">
        <v>122900</v>
      </c>
    </row>
    <row r="862" spans="9:10" x14ac:dyDescent="0.2">
      <c r="I862" t="s">
        <v>74</v>
      </c>
      <c r="J862">
        <v>123600</v>
      </c>
    </row>
    <row r="863" spans="9:10" x14ac:dyDescent="0.2">
      <c r="I863" t="s">
        <v>14</v>
      </c>
      <c r="J863">
        <v>125400</v>
      </c>
    </row>
    <row r="864" spans="9:10" x14ac:dyDescent="0.2">
      <c r="I864" t="s">
        <v>20</v>
      </c>
      <c r="J864">
        <v>125500</v>
      </c>
    </row>
    <row r="865" spans="9:10" x14ac:dyDescent="0.2">
      <c r="I865" t="s">
        <v>14</v>
      </c>
      <c r="J865">
        <v>125600</v>
      </c>
    </row>
    <row r="866" spans="9:10" x14ac:dyDescent="0.2">
      <c r="I866" t="s">
        <v>20</v>
      </c>
      <c r="J866">
        <v>125900</v>
      </c>
    </row>
    <row r="867" spans="9:10" x14ac:dyDescent="0.2">
      <c r="I867" t="s">
        <v>20</v>
      </c>
      <c r="J867">
        <v>128000</v>
      </c>
    </row>
    <row r="868" spans="9:10" x14ac:dyDescent="0.2">
      <c r="I868" t="s">
        <v>14</v>
      </c>
      <c r="J868">
        <v>128100</v>
      </c>
    </row>
    <row r="869" spans="9:10" x14ac:dyDescent="0.2">
      <c r="I869" t="s">
        <v>20</v>
      </c>
      <c r="J869">
        <v>128900</v>
      </c>
    </row>
    <row r="870" spans="9:10" x14ac:dyDescent="0.2">
      <c r="I870" t="s">
        <v>20</v>
      </c>
      <c r="J870">
        <v>129100</v>
      </c>
    </row>
    <row r="871" spans="9:10" x14ac:dyDescent="0.2">
      <c r="I871" t="s">
        <v>14</v>
      </c>
      <c r="J871">
        <v>129400</v>
      </c>
    </row>
    <row r="872" spans="9:10" x14ac:dyDescent="0.2">
      <c r="I872" t="s">
        <v>20</v>
      </c>
      <c r="J872">
        <v>130800</v>
      </c>
    </row>
    <row r="873" spans="9:10" x14ac:dyDescent="0.2">
      <c r="I873" t="s">
        <v>20</v>
      </c>
      <c r="J873">
        <v>131800</v>
      </c>
    </row>
    <row r="874" spans="9:10" x14ac:dyDescent="0.2">
      <c r="I874" t="s">
        <v>20</v>
      </c>
      <c r="J874">
        <v>134300</v>
      </c>
    </row>
    <row r="875" spans="9:10" x14ac:dyDescent="0.2">
      <c r="I875" t="s">
        <v>20</v>
      </c>
      <c r="J875">
        <v>134400</v>
      </c>
    </row>
    <row r="876" spans="9:10" x14ac:dyDescent="0.2">
      <c r="I876" t="s">
        <v>14</v>
      </c>
      <c r="J876">
        <v>134600</v>
      </c>
    </row>
    <row r="877" spans="9:10" x14ac:dyDescent="0.2">
      <c r="I877" t="s">
        <v>14</v>
      </c>
      <c r="J877">
        <v>135500</v>
      </c>
    </row>
    <row r="878" spans="9:10" x14ac:dyDescent="0.2">
      <c r="I878" t="s">
        <v>14</v>
      </c>
      <c r="J878">
        <v>135600</v>
      </c>
    </row>
    <row r="879" spans="9:10" x14ac:dyDescent="0.2">
      <c r="I879" t="s">
        <v>74</v>
      </c>
      <c r="J879">
        <v>136300</v>
      </c>
    </row>
    <row r="880" spans="9:10" x14ac:dyDescent="0.2">
      <c r="I880" t="s">
        <v>14</v>
      </c>
      <c r="J880">
        <v>136800</v>
      </c>
    </row>
    <row r="881" spans="9:10" x14ac:dyDescent="0.2">
      <c r="I881" t="s">
        <v>14</v>
      </c>
      <c r="J881">
        <v>137200</v>
      </c>
    </row>
    <row r="882" spans="9:10" x14ac:dyDescent="0.2">
      <c r="I882" t="s">
        <v>20</v>
      </c>
      <c r="J882">
        <v>137600</v>
      </c>
    </row>
    <row r="883" spans="9:10" x14ac:dyDescent="0.2">
      <c r="I883" t="s">
        <v>20</v>
      </c>
      <c r="J883">
        <v>137900</v>
      </c>
    </row>
    <row r="884" spans="9:10" x14ac:dyDescent="0.2">
      <c r="I884" t="s">
        <v>74</v>
      </c>
      <c r="J884">
        <v>138700</v>
      </c>
    </row>
    <row r="885" spans="9:10" x14ac:dyDescent="0.2">
      <c r="I885" t="s">
        <v>20</v>
      </c>
      <c r="J885">
        <v>139000</v>
      </c>
    </row>
    <row r="886" spans="9:10" x14ac:dyDescent="0.2">
      <c r="I886" t="s">
        <v>14</v>
      </c>
      <c r="J886">
        <v>139500</v>
      </c>
    </row>
    <row r="887" spans="9:10" x14ac:dyDescent="0.2">
      <c r="I887" t="s">
        <v>14</v>
      </c>
      <c r="J887">
        <v>140000</v>
      </c>
    </row>
    <row r="888" spans="9:10" x14ac:dyDescent="0.2">
      <c r="I888" t="s">
        <v>14</v>
      </c>
      <c r="J888">
        <v>140300</v>
      </c>
    </row>
    <row r="889" spans="9:10" x14ac:dyDescent="0.2">
      <c r="I889" t="s">
        <v>14</v>
      </c>
      <c r="J889">
        <v>140800</v>
      </c>
    </row>
    <row r="890" spans="9:10" x14ac:dyDescent="0.2">
      <c r="I890" t="s">
        <v>14</v>
      </c>
      <c r="J890">
        <v>141100</v>
      </c>
    </row>
    <row r="891" spans="9:10" x14ac:dyDescent="0.2">
      <c r="I891" t="s">
        <v>14</v>
      </c>
      <c r="J891">
        <v>142400</v>
      </c>
    </row>
    <row r="892" spans="9:10" x14ac:dyDescent="0.2">
      <c r="I892" t="s">
        <v>20</v>
      </c>
      <c r="J892">
        <v>143900</v>
      </c>
    </row>
    <row r="893" spans="9:10" x14ac:dyDescent="0.2">
      <c r="I893" t="s">
        <v>14</v>
      </c>
      <c r="J893">
        <v>145000</v>
      </c>
    </row>
    <row r="894" spans="9:10" x14ac:dyDescent="0.2">
      <c r="I894" t="s">
        <v>74</v>
      </c>
      <c r="J894">
        <v>145500</v>
      </c>
    </row>
    <row r="895" spans="9:10" x14ac:dyDescent="0.2">
      <c r="I895" t="s">
        <v>14</v>
      </c>
      <c r="J895">
        <v>145600</v>
      </c>
    </row>
    <row r="896" spans="9:10" x14ac:dyDescent="0.2">
      <c r="I896" t="s">
        <v>20</v>
      </c>
      <c r="J896">
        <v>146400</v>
      </c>
    </row>
    <row r="897" spans="9:10" x14ac:dyDescent="0.2">
      <c r="I897" t="s">
        <v>14</v>
      </c>
      <c r="J897">
        <v>147800</v>
      </c>
    </row>
    <row r="898" spans="9:10" x14ac:dyDescent="0.2">
      <c r="I898" t="s">
        <v>14</v>
      </c>
      <c r="J898">
        <v>147800</v>
      </c>
    </row>
    <row r="899" spans="9:10" x14ac:dyDescent="0.2">
      <c r="I899" t="s">
        <v>20</v>
      </c>
      <c r="J899">
        <v>148400</v>
      </c>
    </row>
    <row r="900" spans="9:10" x14ac:dyDescent="0.2">
      <c r="I900" t="s">
        <v>74</v>
      </c>
      <c r="J900">
        <v>148500</v>
      </c>
    </row>
    <row r="901" spans="9:10" x14ac:dyDescent="0.2">
      <c r="I901" t="s">
        <v>20</v>
      </c>
      <c r="J901">
        <v>149600</v>
      </c>
    </row>
    <row r="902" spans="9:10" x14ac:dyDescent="0.2">
      <c r="I902" t="s">
        <v>20</v>
      </c>
      <c r="J902">
        <v>150500</v>
      </c>
    </row>
    <row r="903" spans="9:10" x14ac:dyDescent="0.2">
      <c r="I903" t="s">
        <v>14</v>
      </c>
      <c r="J903">
        <v>150600</v>
      </c>
    </row>
    <row r="904" spans="9:10" x14ac:dyDescent="0.2">
      <c r="I904" t="s">
        <v>14</v>
      </c>
      <c r="J904">
        <v>151300</v>
      </c>
    </row>
    <row r="905" spans="9:10" x14ac:dyDescent="0.2">
      <c r="I905" t="s">
        <v>20</v>
      </c>
      <c r="J905">
        <v>152400</v>
      </c>
    </row>
    <row r="906" spans="9:10" x14ac:dyDescent="0.2">
      <c r="I906" t="s">
        <v>14</v>
      </c>
      <c r="J906">
        <v>153600</v>
      </c>
    </row>
    <row r="907" spans="9:10" x14ac:dyDescent="0.2">
      <c r="I907" t="s">
        <v>47</v>
      </c>
      <c r="J907">
        <v>153700</v>
      </c>
    </row>
    <row r="908" spans="9:10" x14ac:dyDescent="0.2">
      <c r="I908" t="s">
        <v>47</v>
      </c>
      <c r="J908">
        <v>153700</v>
      </c>
    </row>
    <row r="909" spans="9:10" x14ac:dyDescent="0.2">
      <c r="I909" t="s">
        <v>14</v>
      </c>
      <c r="J909">
        <v>153700</v>
      </c>
    </row>
    <row r="910" spans="9:10" x14ac:dyDescent="0.2">
      <c r="I910" t="s">
        <v>14</v>
      </c>
      <c r="J910">
        <v>153800</v>
      </c>
    </row>
    <row r="911" spans="9:10" x14ac:dyDescent="0.2">
      <c r="I911" t="s">
        <v>14</v>
      </c>
      <c r="J911">
        <v>154300</v>
      </c>
    </row>
    <row r="912" spans="9:10" x14ac:dyDescent="0.2">
      <c r="I912" t="s">
        <v>74</v>
      </c>
      <c r="J912">
        <v>154500</v>
      </c>
    </row>
    <row r="913" spans="9:10" x14ac:dyDescent="0.2">
      <c r="I913" t="s">
        <v>74</v>
      </c>
      <c r="J913">
        <v>155200</v>
      </c>
    </row>
    <row r="914" spans="9:10" x14ac:dyDescent="0.2">
      <c r="I914" t="s">
        <v>14</v>
      </c>
      <c r="J914">
        <v>156800</v>
      </c>
    </row>
    <row r="915" spans="9:10" x14ac:dyDescent="0.2">
      <c r="I915" t="s">
        <v>14</v>
      </c>
      <c r="J915">
        <v>156800</v>
      </c>
    </row>
    <row r="916" spans="9:10" x14ac:dyDescent="0.2">
      <c r="I916" t="s">
        <v>14</v>
      </c>
      <c r="J916">
        <v>157300</v>
      </c>
    </row>
    <row r="917" spans="9:10" x14ac:dyDescent="0.2">
      <c r="I917" t="s">
        <v>14</v>
      </c>
      <c r="J917">
        <v>157600</v>
      </c>
    </row>
    <row r="918" spans="9:10" x14ac:dyDescent="0.2">
      <c r="I918" t="s">
        <v>14</v>
      </c>
      <c r="J918">
        <v>157600</v>
      </c>
    </row>
    <row r="919" spans="9:10" x14ac:dyDescent="0.2">
      <c r="I919" t="s">
        <v>14</v>
      </c>
      <c r="J919">
        <v>158100</v>
      </c>
    </row>
    <row r="920" spans="9:10" x14ac:dyDescent="0.2">
      <c r="I920" t="s">
        <v>14</v>
      </c>
      <c r="J920">
        <v>159800</v>
      </c>
    </row>
    <row r="921" spans="9:10" x14ac:dyDescent="0.2">
      <c r="I921" t="s">
        <v>14</v>
      </c>
      <c r="J921">
        <v>160400</v>
      </c>
    </row>
    <row r="922" spans="9:10" x14ac:dyDescent="0.2">
      <c r="I922" t="s">
        <v>14</v>
      </c>
      <c r="J922">
        <v>161900</v>
      </c>
    </row>
    <row r="923" spans="9:10" x14ac:dyDescent="0.2">
      <c r="I923" t="s">
        <v>14</v>
      </c>
      <c r="J923">
        <v>163600</v>
      </c>
    </row>
    <row r="924" spans="9:10" x14ac:dyDescent="0.2">
      <c r="I924" t="s">
        <v>14</v>
      </c>
      <c r="J924">
        <v>163700</v>
      </c>
    </row>
    <row r="925" spans="9:10" x14ac:dyDescent="0.2">
      <c r="I925" t="s">
        <v>14</v>
      </c>
      <c r="J925">
        <v>163800</v>
      </c>
    </row>
    <row r="926" spans="9:10" x14ac:dyDescent="0.2">
      <c r="I926" t="s">
        <v>14</v>
      </c>
      <c r="J926">
        <v>164100</v>
      </c>
    </row>
    <row r="927" spans="9:10" x14ac:dyDescent="0.2">
      <c r="I927" t="s">
        <v>14</v>
      </c>
      <c r="J927">
        <v>164500</v>
      </c>
    </row>
    <row r="928" spans="9:10" x14ac:dyDescent="0.2">
      <c r="I928" t="s">
        <v>20</v>
      </c>
      <c r="J928">
        <v>164700</v>
      </c>
    </row>
    <row r="929" spans="9:10" x14ac:dyDescent="0.2">
      <c r="I929" t="s">
        <v>14</v>
      </c>
      <c r="J929">
        <v>166700</v>
      </c>
    </row>
    <row r="930" spans="9:10" x14ac:dyDescent="0.2">
      <c r="I930" t="s">
        <v>14</v>
      </c>
      <c r="J930">
        <v>167400</v>
      </c>
    </row>
    <row r="931" spans="9:10" x14ac:dyDescent="0.2">
      <c r="I931" t="s">
        <v>20</v>
      </c>
      <c r="J931">
        <v>167400</v>
      </c>
    </row>
    <row r="932" spans="9:10" x14ac:dyDescent="0.2">
      <c r="I932" t="s">
        <v>14</v>
      </c>
      <c r="J932">
        <v>167500</v>
      </c>
    </row>
    <row r="933" spans="9:10" x14ac:dyDescent="0.2">
      <c r="I933" t="s">
        <v>14</v>
      </c>
      <c r="J933">
        <v>168500</v>
      </c>
    </row>
    <row r="934" spans="9:10" x14ac:dyDescent="0.2">
      <c r="I934" t="s">
        <v>20</v>
      </c>
      <c r="J934">
        <v>168500</v>
      </c>
    </row>
    <row r="935" spans="9:10" x14ac:dyDescent="0.2">
      <c r="I935" t="s">
        <v>14</v>
      </c>
      <c r="J935">
        <v>168600</v>
      </c>
    </row>
    <row r="936" spans="9:10" x14ac:dyDescent="0.2">
      <c r="I936" t="s">
        <v>14</v>
      </c>
      <c r="J936">
        <v>168700</v>
      </c>
    </row>
    <row r="937" spans="9:10" x14ac:dyDescent="0.2">
      <c r="I937" t="s">
        <v>14</v>
      </c>
      <c r="J937">
        <v>169400</v>
      </c>
    </row>
    <row r="938" spans="9:10" x14ac:dyDescent="0.2">
      <c r="I938" t="s">
        <v>14</v>
      </c>
      <c r="J938">
        <v>169700</v>
      </c>
    </row>
    <row r="939" spans="9:10" x14ac:dyDescent="0.2">
      <c r="I939" t="s">
        <v>14</v>
      </c>
      <c r="J939">
        <v>170400</v>
      </c>
    </row>
    <row r="940" spans="9:10" x14ac:dyDescent="0.2">
      <c r="I940" t="s">
        <v>14</v>
      </c>
      <c r="J940">
        <v>170600</v>
      </c>
    </row>
    <row r="941" spans="9:10" x14ac:dyDescent="0.2">
      <c r="I941" t="s">
        <v>14</v>
      </c>
      <c r="J941">
        <v>170600</v>
      </c>
    </row>
    <row r="942" spans="9:10" x14ac:dyDescent="0.2">
      <c r="I942" t="s">
        <v>74</v>
      </c>
      <c r="J942">
        <v>170700</v>
      </c>
    </row>
    <row r="943" spans="9:10" x14ac:dyDescent="0.2">
      <c r="I943" t="s">
        <v>14</v>
      </c>
      <c r="J943">
        <v>170800</v>
      </c>
    </row>
    <row r="944" spans="9:10" x14ac:dyDescent="0.2">
      <c r="I944" t="s">
        <v>74</v>
      </c>
      <c r="J944">
        <v>171000</v>
      </c>
    </row>
    <row r="945" spans="9:10" x14ac:dyDescent="0.2">
      <c r="I945" t="s">
        <v>20</v>
      </c>
      <c r="J945">
        <v>171000</v>
      </c>
    </row>
    <row r="946" spans="9:10" x14ac:dyDescent="0.2">
      <c r="I946" t="s">
        <v>14</v>
      </c>
      <c r="J946">
        <v>171300</v>
      </c>
    </row>
    <row r="947" spans="9:10" x14ac:dyDescent="0.2">
      <c r="I947" t="s">
        <v>14</v>
      </c>
      <c r="J947">
        <v>172000</v>
      </c>
    </row>
    <row r="948" spans="9:10" x14ac:dyDescent="0.2">
      <c r="I948" t="s">
        <v>20</v>
      </c>
      <c r="J948">
        <v>172700</v>
      </c>
    </row>
    <row r="949" spans="9:10" x14ac:dyDescent="0.2">
      <c r="I949" t="s">
        <v>20</v>
      </c>
      <c r="J949">
        <v>173800</v>
      </c>
    </row>
    <row r="950" spans="9:10" x14ac:dyDescent="0.2">
      <c r="I950" t="s">
        <v>74</v>
      </c>
      <c r="J950">
        <v>173900</v>
      </c>
    </row>
    <row r="951" spans="9:10" x14ac:dyDescent="0.2">
      <c r="I951" t="s">
        <v>20</v>
      </c>
      <c r="J951">
        <v>174500</v>
      </c>
    </row>
    <row r="952" spans="9:10" x14ac:dyDescent="0.2">
      <c r="I952" t="s">
        <v>14</v>
      </c>
      <c r="J952">
        <v>177700</v>
      </c>
    </row>
    <row r="953" spans="9:10" x14ac:dyDescent="0.2">
      <c r="I953" t="s">
        <v>20</v>
      </c>
      <c r="J953">
        <v>177700</v>
      </c>
    </row>
    <row r="954" spans="9:10" x14ac:dyDescent="0.2">
      <c r="I954" t="s">
        <v>14</v>
      </c>
      <c r="J954">
        <v>178000</v>
      </c>
    </row>
    <row r="955" spans="9:10" x14ac:dyDescent="0.2">
      <c r="I955" t="s">
        <v>14</v>
      </c>
      <c r="J955">
        <v>178200</v>
      </c>
    </row>
    <row r="956" spans="9:10" x14ac:dyDescent="0.2">
      <c r="I956" t="s">
        <v>14</v>
      </c>
      <c r="J956">
        <v>179100</v>
      </c>
    </row>
    <row r="957" spans="9:10" x14ac:dyDescent="0.2">
      <c r="I957" t="s">
        <v>14</v>
      </c>
      <c r="J957">
        <v>180100</v>
      </c>
    </row>
    <row r="958" spans="9:10" x14ac:dyDescent="0.2">
      <c r="I958" t="s">
        <v>14</v>
      </c>
      <c r="J958">
        <v>180200</v>
      </c>
    </row>
    <row r="959" spans="9:10" x14ac:dyDescent="0.2">
      <c r="I959" t="s">
        <v>14</v>
      </c>
      <c r="J959">
        <v>180400</v>
      </c>
    </row>
    <row r="960" spans="9:10" x14ac:dyDescent="0.2">
      <c r="I960" t="s">
        <v>14</v>
      </c>
      <c r="J960">
        <v>180800</v>
      </c>
    </row>
    <row r="961" spans="9:10" x14ac:dyDescent="0.2">
      <c r="I961" t="s">
        <v>14</v>
      </c>
      <c r="J961">
        <v>181200</v>
      </c>
    </row>
    <row r="962" spans="9:10" x14ac:dyDescent="0.2">
      <c r="I962" t="s">
        <v>14</v>
      </c>
      <c r="J962">
        <v>182400</v>
      </c>
    </row>
    <row r="963" spans="9:10" x14ac:dyDescent="0.2">
      <c r="I963" t="s">
        <v>74</v>
      </c>
      <c r="J963">
        <v>182800</v>
      </c>
    </row>
    <row r="964" spans="9:10" x14ac:dyDescent="0.2">
      <c r="I964" t="s">
        <v>14</v>
      </c>
      <c r="J964">
        <v>183800</v>
      </c>
    </row>
    <row r="965" spans="9:10" x14ac:dyDescent="0.2">
      <c r="I965" t="s">
        <v>14</v>
      </c>
      <c r="J965">
        <v>184100</v>
      </c>
    </row>
    <row r="966" spans="9:10" x14ac:dyDescent="0.2">
      <c r="I966" t="s">
        <v>14</v>
      </c>
      <c r="J966">
        <v>184800</v>
      </c>
    </row>
    <row r="967" spans="9:10" x14ac:dyDescent="0.2">
      <c r="I967" t="s">
        <v>74</v>
      </c>
      <c r="J967">
        <v>185900</v>
      </c>
    </row>
    <row r="968" spans="9:10" x14ac:dyDescent="0.2">
      <c r="I968" t="s">
        <v>47</v>
      </c>
      <c r="J968">
        <v>186700</v>
      </c>
    </row>
    <row r="969" spans="9:10" x14ac:dyDescent="0.2">
      <c r="I969" t="s">
        <v>14</v>
      </c>
      <c r="J969">
        <v>187600</v>
      </c>
    </row>
    <row r="970" spans="9:10" x14ac:dyDescent="0.2">
      <c r="I970" t="s">
        <v>14</v>
      </c>
      <c r="J970">
        <v>188100</v>
      </c>
    </row>
    <row r="971" spans="9:10" x14ac:dyDescent="0.2">
      <c r="I971" t="s">
        <v>14</v>
      </c>
      <c r="J971">
        <v>188200</v>
      </c>
    </row>
    <row r="972" spans="9:10" x14ac:dyDescent="0.2">
      <c r="I972" t="s">
        <v>14</v>
      </c>
      <c r="J972">
        <v>188800</v>
      </c>
    </row>
    <row r="973" spans="9:10" x14ac:dyDescent="0.2">
      <c r="I973" t="s">
        <v>14</v>
      </c>
      <c r="J973">
        <v>189000</v>
      </c>
    </row>
    <row r="974" spans="9:10" x14ac:dyDescent="0.2">
      <c r="I974" t="s">
        <v>14</v>
      </c>
      <c r="J974">
        <v>189200</v>
      </c>
    </row>
    <row r="975" spans="9:10" x14ac:dyDescent="0.2">
      <c r="I975" t="s">
        <v>14</v>
      </c>
      <c r="J975">
        <v>189200</v>
      </c>
    </row>
    <row r="976" spans="9:10" x14ac:dyDescent="0.2">
      <c r="I976" t="s">
        <v>14</v>
      </c>
      <c r="J976">
        <v>189400</v>
      </c>
    </row>
    <row r="977" spans="9:10" x14ac:dyDescent="0.2">
      <c r="I977" t="s">
        <v>47</v>
      </c>
      <c r="J977">
        <v>189500</v>
      </c>
    </row>
    <row r="978" spans="9:10" x14ac:dyDescent="0.2">
      <c r="I978" t="s">
        <v>74</v>
      </c>
      <c r="J978">
        <v>191000</v>
      </c>
    </row>
    <row r="979" spans="9:10" x14ac:dyDescent="0.2">
      <c r="I979" t="s">
        <v>74</v>
      </c>
      <c r="J979">
        <v>191000</v>
      </c>
    </row>
    <row r="980" spans="9:10" x14ac:dyDescent="0.2">
      <c r="I980" t="s">
        <v>20</v>
      </c>
      <c r="J980">
        <v>191200</v>
      </c>
    </row>
    <row r="981" spans="9:10" x14ac:dyDescent="0.2">
      <c r="I981" t="s">
        <v>74</v>
      </c>
      <c r="J981">
        <v>191300</v>
      </c>
    </row>
    <row r="982" spans="9:10" x14ac:dyDescent="0.2">
      <c r="I982" t="s">
        <v>14</v>
      </c>
      <c r="J982">
        <v>191500</v>
      </c>
    </row>
    <row r="983" spans="9:10" x14ac:dyDescent="0.2">
      <c r="I983" t="s">
        <v>14</v>
      </c>
      <c r="J983">
        <v>192100</v>
      </c>
    </row>
    <row r="984" spans="9:10" x14ac:dyDescent="0.2">
      <c r="I984" t="s">
        <v>14</v>
      </c>
      <c r="J984">
        <v>192900</v>
      </c>
    </row>
    <row r="985" spans="9:10" x14ac:dyDescent="0.2">
      <c r="I985" t="s">
        <v>14</v>
      </c>
      <c r="J985">
        <v>193200</v>
      </c>
    </row>
    <row r="986" spans="9:10" x14ac:dyDescent="0.2">
      <c r="I986" t="s">
        <v>14</v>
      </c>
      <c r="J986">
        <v>193400</v>
      </c>
    </row>
    <row r="987" spans="9:10" x14ac:dyDescent="0.2">
      <c r="I987" t="s">
        <v>47</v>
      </c>
      <c r="J987">
        <v>194500</v>
      </c>
    </row>
    <row r="988" spans="9:10" x14ac:dyDescent="0.2">
      <c r="I988" t="s">
        <v>74</v>
      </c>
      <c r="J988">
        <v>194900</v>
      </c>
    </row>
    <row r="989" spans="9:10" x14ac:dyDescent="0.2">
      <c r="I989" t="s">
        <v>14</v>
      </c>
      <c r="J989">
        <v>195200</v>
      </c>
    </row>
    <row r="990" spans="9:10" x14ac:dyDescent="0.2">
      <c r="I990" t="s">
        <v>14</v>
      </c>
      <c r="J990">
        <v>195800</v>
      </c>
    </row>
    <row r="991" spans="9:10" x14ac:dyDescent="0.2">
      <c r="I991" t="s">
        <v>14</v>
      </c>
      <c r="J991">
        <v>195900</v>
      </c>
    </row>
    <row r="992" spans="9:10" x14ac:dyDescent="0.2">
      <c r="I992" t="s">
        <v>14</v>
      </c>
      <c r="J992">
        <v>196600</v>
      </c>
    </row>
    <row r="993" spans="9:10" x14ac:dyDescent="0.2">
      <c r="I993" t="s">
        <v>14</v>
      </c>
      <c r="J993">
        <v>196700</v>
      </c>
    </row>
    <row r="994" spans="9:10" x14ac:dyDescent="0.2">
      <c r="I994" t="s">
        <v>20</v>
      </c>
      <c r="J994">
        <v>196900</v>
      </c>
    </row>
    <row r="995" spans="9:10" x14ac:dyDescent="0.2">
      <c r="I995" t="s">
        <v>14</v>
      </c>
      <c r="J995">
        <v>197600</v>
      </c>
    </row>
    <row r="996" spans="9:10" x14ac:dyDescent="0.2">
      <c r="I996" t="s">
        <v>14</v>
      </c>
      <c r="J996">
        <v>197700</v>
      </c>
    </row>
    <row r="997" spans="9:10" x14ac:dyDescent="0.2">
      <c r="I997" t="s">
        <v>14</v>
      </c>
      <c r="J997">
        <v>197900</v>
      </c>
    </row>
    <row r="998" spans="9:10" x14ac:dyDescent="0.2">
      <c r="I998" t="s">
        <v>14</v>
      </c>
      <c r="J998">
        <v>198500</v>
      </c>
    </row>
    <row r="999" spans="9:10" x14ac:dyDescent="0.2">
      <c r="I999" t="s">
        <v>14</v>
      </c>
      <c r="J999">
        <v>198600</v>
      </c>
    </row>
    <row r="1000" spans="9:10" x14ac:dyDescent="0.2">
      <c r="I1000" t="s">
        <v>14</v>
      </c>
      <c r="J1000">
        <v>199000</v>
      </c>
    </row>
    <row r="1001" spans="9:10" x14ac:dyDescent="0.2">
      <c r="I1001" t="s">
        <v>14</v>
      </c>
      <c r="J1001">
        <v>199200</v>
      </c>
    </row>
  </sheetData>
  <autoFilter ref="A1:H1" xr:uid="{B67093CF-2403-FD48-9A9A-3AE9F9E6AC4D}"/>
  <conditionalFormatting sqref="I1:I1048576">
    <cfRule type="containsText" dxfId="11" priority="1" operator="containsText" text="canceled">
      <formula>NOT(ISERROR(SEARCH("canceled",I1)))</formula>
    </cfRule>
    <cfRule type="containsText" dxfId="10" priority="2" operator="containsText" text="live">
      <formula>NOT(ISERROR(SEARCH("live",I1)))</formula>
    </cfRule>
    <cfRule type="containsText" dxfId="9" priority="3" operator="containsText" text="successful">
      <formula>NOT(ISERROR(SEARCH("successful",I1)))</formula>
    </cfRule>
    <cfRule type="containsText" dxfId="8" priority="4" operator="containsText" text="failed">
      <formula>NOT(ISERROR(SEARCH("failed",I1)))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40DB-C6D8-D741-93C8-A7A8FA1C607A}">
  <sheetPr codeName="Sheet6"/>
  <dimension ref="A1:L567"/>
  <sheetViews>
    <sheetView workbookViewId="0">
      <selection activeCell="I16" sqref="I16"/>
    </sheetView>
  </sheetViews>
  <sheetFormatPr baseColWidth="10" defaultRowHeight="16" x14ac:dyDescent="0.2"/>
  <cols>
    <col min="2" max="2" width="15.83203125" customWidth="1"/>
    <col min="4" max="4" width="13.33203125" customWidth="1"/>
    <col min="5" max="5" width="15.1640625" customWidth="1"/>
    <col min="12" max="12" width="17" customWidth="1"/>
  </cols>
  <sheetData>
    <row r="1" spans="1:12" x14ac:dyDescent="0.2">
      <c r="G1" s="11" t="s">
        <v>2112</v>
      </c>
    </row>
    <row r="2" spans="1:12" x14ac:dyDescent="0.2">
      <c r="A2" s="1" t="s">
        <v>4</v>
      </c>
      <c r="B2" s="1" t="s">
        <v>5</v>
      </c>
      <c r="D2" s="1" t="s">
        <v>4</v>
      </c>
      <c r="E2" s="1" t="s">
        <v>5</v>
      </c>
      <c r="G2" s="11" t="s">
        <v>2107</v>
      </c>
      <c r="H2" s="11" t="s">
        <v>2108</v>
      </c>
      <c r="I2" s="11" t="s">
        <v>2109</v>
      </c>
      <c r="J2" s="11" t="s">
        <v>2110</v>
      </c>
      <c r="K2" s="11" t="s">
        <v>2114</v>
      </c>
      <c r="L2" s="11" t="s">
        <v>2111</v>
      </c>
    </row>
    <row r="3" spans="1:12" x14ac:dyDescent="0.2">
      <c r="A3" t="s">
        <v>20</v>
      </c>
      <c r="B3">
        <v>158</v>
      </c>
      <c r="D3" t="s">
        <v>14</v>
      </c>
      <c r="E3">
        <v>0</v>
      </c>
      <c r="G3">
        <f>AVERAGE(B3:B567)</f>
        <v>851.14690265486729</v>
      </c>
      <c r="H3">
        <f>MEDIAN(B3:B567)</f>
        <v>201</v>
      </c>
      <c r="I3">
        <f>MIN(B3:B567)</f>
        <v>16</v>
      </c>
      <c r="J3">
        <f>MAX(B3:B567)</f>
        <v>7295</v>
      </c>
      <c r="K3">
        <f>_xlfn.VAR.P(B3:B567)</f>
        <v>1603373.7324019109</v>
      </c>
      <c r="L3">
        <f>_xlfn.STDEV.P(B3:B567)</f>
        <v>1266.2439466397898</v>
      </c>
    </row>
    <row r="4" spans="1:12" x14ac:dyDescent="0.2">
      <c r="A4" t="s">
        <v>20</v>
      </c>
      <c r="B4">
        <v>1425</v>
      </c>
      <c r="D4" t="s">
        <v>14</v>
      </c>
      <c r="E4">
        <v>24</v>
      </c>
    </row>
    <row r="5" spans="1:12" x14ac:dyDescent="0.2">
      <c r="A5" t="s">
        <v>20</v>
      </c>
      <c r="B5">
        <v>174</v>
      </c>
      <c r="D5" t="s">
        <v>14</v>
      </c>
      <c r="E5">
        <v>53</v>
      </c>
    </row>
    <row r="6" spans="1:12" x14ac:dyDescent="0.2">
      <c r="A6" t="s">
        <v>20</v>
      </c>
      <c r="B6">
        <v>227</v>
      </c>
      <c r="D6" t="s">
        <v>14</v>
      </c>
      <c r="E6">
        <v>18</v>
      </c>
      <c r="G6" s="11" t="s">
        <v>2113</v>
      </c>
    </row>
    <row r="7" spans="1:12" x14ac:dyDescent="0.2">
      <c r="A7" t="s">
        <v>20</v>
      </c>
      <c r="B7">
        <v>220</v>
      </c>
      <c r="D7" t="s">
        <v>14</v>
      </c>
      <c r="E7">
        <v>44</v>
      </c>
      <c r="G7" s="11" t="s">
        <v>2107</v>
      </c>
      <c r="H7" s="11" t="s">
        <v>2108</v>
      </c>
      <c r="I7" s="11" t="s">
        <v>2109</v>
      </c>
      <c r="J7" s="11" t="s">
        <v>2110</v>
      </c>
      <c r="K7" s="11" t="s">
        <v>2114</v>
      </c>
      <c r="L7" s="11" t="s">
        <v>2111</v>
      </c>
    </row>
    <row r="8" spans="1:12" x14ac:dyDescent="0.2">
      <c r="A8" t="s">
        <v>20</v>
      </c>
      <c r="B8">
        <v>98</v>
      </c>
      <c r="D8" t="s">
        <v>14</v>
      </c>
      <c r="E8">
        <v>27</v>
      </c>
      <c r="G8">
        <f>AVERAGE(E3:E366)</f>
        <v>585.61538461538464</v>
      </c>
      <c r="H8">
        <f>MEDIAN(E3:E366)</f>
        <v>114.5</v>
      </c>
      <c r="I8">
        <f>MIN(E3:E366)</f>
        <v>0</v>
      </c>
      <c r="J8">
        <f>MAX(E3:E366)</f>
        <v>6080</v>
      </c>
      <c r="K8">
        <f>_xlfn.VAR.P(E3:E366)</f>
        <v>921574.68174133555</v>
      </c>
      <c r="L8">
        <f>_xlfn.STDEV.P(E3:E366)</f>
        <v>959.98681331637863</v>
      </c>
    </row>
    <row r="9" spans="1:12" x14ac:dyDescent="0.2">
      <c r="A9" t="s">
        <v>20</v>
      </c>
      <c r="B9">
        <v>100</v>
      </c>
      <c r="D9" t="s">
        <v>14</v>
      </c>
      <c r="E9">
        <v>55</v>
      </c>
    </row>
    <row r="10" spans="1:12" x14ac:dyDescent="0.2">
      <c r="A10" t="s">
        <v>20</v>
      </c>
      <c r="B10">
        <v>1249</v>
      </c>
      <c r="D10" t="s">
        <v>14</v>
      </c>
      <c r="E10">
        <v>200</v>
      </c>
    </row>
    <row r="11" spans="1:12" x14ac:dyDescent="0.2">
      <c r="A11" t="s">
        <v>20</v>
      </c>
      <c r="B11">
        <v>1396</v>
      </c>
      <c r="D11" t="s">
        <v>14</v>
      </c>
      <c r="E11">
        <v>452</v>
      </c>
    </row>
    <row r="12" spans="1:12" x14ac:dyDescent="0.2">
      <c r="A12" t="s">
        <v>20</v>
      </c>
      <c r="B12">
        <v>890</v>
      </c>
      <c r="D12" t="s">
        <v>14</v>
      </c>
      <c r="E12">
        <v>674</v>
      </c>
    </row>
    <row r="13" spans="1:12" x14ac:dyDescent="0.2">
      <c r="A13" t="s">
        <v>20</v>
      </c>
      <c r="B13">
        <v>142</v>
      </c>
      <c r="D13" t="s">
        <v>14</v>
      </c>
      <c r="E13">
        <v>558</v>
      </c>
    </row>
    <row r="14" spans="1:12" x14ac:dyDescent="0.2">
      <c r="A14" t="s">
        <v>20</v>
      </c>
      <c r="B14">
        <v>2673</v>
      </c>
      <c r="D14" t="s">
        <v>14</v>
      </c>
      <c r="E14">
        <v>15</v>
      </c>
    </row>
    <row r="15" spans="1:12" x14ac:dyDescent="0.2">
      <c r="A15" t="s">
        <v>20</v>
      </c>
      <c r="B15">
        <v>163</v>
      </c>
      <c r="D15" t="s">
        <v>14</v>
      </c>
      <c r="E15">
        <v>2307</v>
      </c>
    </row>
    <row r="16" spans="1:12" x14ac:dyDescent="0.2">
      <c r="A16" t="s">
        <v>20</v>
      </c>
      <c r="B16">
        <v>2220</v>
      </c>
      <c r="D16" t="s">
        <v>14</v>
      </c>
      <c r="E16">
        <v>88</v>
      </c>
    </row>
    <row r="17" spans="1:5" x14ac:dyDescent="0.2">
      <c r="A17" t="s">
        <v>20</v>
      </c>
      <c r="B17">
        <v>1606</v>
      </c>
      <c r="D17" t="s">
        <v>14</v>
      </c>
      <c r="E17">
        <v>48</v>
      </c>
    </row>
    <row r="18" spans="1:5" x14ac:dyDescent="0.2">
      <c r="A18" t="s">
        <v>20</v>
      </c>
      <c r="B18">
        <v>129</v>
      </c>
      <c r="D18" t="s">
        <v>14</v>
      </c>
      <c r="E18">
        <v>1</v>
      </c>
    </row>
    <row r="19" spans="1:5" x14ac:dyDescent="0.2">
      <c r="A19" t="s">
        <v>20</v>
      </c>
      <c r="B19">
        <v>226</v>
      </c>
      <c r="D19" t="s">
        <v>14</v>
      </c>
      <c r="E19">
        <v>1467</v>
      </c>
    </row>
    <row r="20" spans="1:5" x14ac:dyDescent="0.2">
      <c r="A20" t="s">
        <v>20</v>
      </c>
      <c r="B20">
        <v>5419</v>
      </c>
      <c r="D20" t="s">
        <v>14</v>
      </c>
      <c r="E20">
        <v>75</v>
      </c>
    </row>
    <row r="21" spans="1:5" x14ac:dyDescent="0.2">
      <c r="A21" t="s">
        <v>20</v>
      </c>
      <c r="B21">
        <v>165</v>
      </c>
      <c r="D21" t="s">
        <v>14</v>
      </c>
      <c r="E21">
        <v>120</v>
      </c>
    </row>
    <row r="22" spans="1:5" x14ac:dyDescent="0.2">
      <c r="A22" t="s">
        <v>20</v>
      </c>
      <c r="B22">
        <v>1965</v>
      </c>
      <c r="D22" t="s">
        <v>14</v>
      </c>
      <c r="E22">
        <v>2253</v>
      </c>
    </row>
    <row r="23" spans="1:5" x14ac:dyDescent="0.2">
      <c r="A23" t="s">
        <v>20</v>
      </c>
      <c r="B23">
        <v>16</v>
      </c>
      <c r="D23" t="s">
        <v>14</v>
      </c>
      <c r="E23">
        <v>5</v>
      </c>
    </row>
    <row r="24" spans="1:5" x14ac:dyDescent="0.2">
      <c r="A24" t="s">
        <v>20</v>
      </c>
      <c r="B24">
        <v>107</v>
      </c>
      <c r="D24" t="s">
        <v>14</v>
      </c>
      <c r="E24">
        <v>38</v>
      </c>
    </row>
    <row r="25" spans="1:5" x14ac:dyDescent="0.2">
      <c r="A25" t="s">
        <v>20</v>
      </c>
      <c r="B25">
        <v>134</v>
      </c>
      <c r="D25" t="s">
        <v>14</v>
      </c>
      <c r="E25">
        <v>12</v>
      </c>
    </row>
    <row r="26" spans="1:5" x14ac:dyDescent="0.2">
      <c r="A26" t="s">
        <v>20</v>
      </c>
      <c r="B26">
        <v>198</v>
      </c>
      <c r="D26" t="s">
        <v>14</v>
      </c>
      <c r="E26">
        <v>1684</v>
      </c>
    </row>
    <row r="27" spans="1:5" x14ac:dyDescent="0.2">
      <c r="A27" t="s">
        <v>20</v>
      </c>
      <c r="B27">
        <v>111</v>
      </c>
      <c r="D27" t="s">
        <v>14</v>
      </c>
      <c r="E27">
        <v>56</v>
      </c>
    </row>
    <row r="28" spans="1:5" x14ac:dyDescent="0.2">
      <c r="A28" t="s">
        <v>20</v>
      </c>
      <c r="B28">
        <v>222</v>
      </c>
      <c r="D28" t="s">
        <v>14</v>
      </c>
      <c r="E28">
        <v>838</v>
      </c>
    </row>
    <row r="29" spans="1:5" x14ac:dyDescent="0.2">
      <c r="A29" t="s">
        <v>20</v>
      </c>
      <c r="B29">
        <v>6212</v>
      </c>
      <c r="D29" t="s">
        <v>14</v>
      </c>
      <c r="E29">
        <v>1000</v>
      </c>
    </row>
    <row r="30" spans="1:5" x14ac:dyDescent="0.2">
      <c r="A30" t="s">
        <v>20</v>
      </c>
      <c r="B30">
        <v>98</v>
      </c>
      <c r="D30" t="s">
        <v>14</v>
      </c>
      <c r="E30">
        <v>1482</v>
      </c>
    </row>
    <row r="31" spans="1:5" x14ac:dyDescent="0.2">
      <c r="A31" t="s">
        <v>20</v>
      </c>
      <c r="B31">
        <v>92</v>
      </c>
      <c r="D31" t="s">
        <v>14</v>
      </c>
      <c r="E31">
        <v>106</v>
      </c>
    </row>
    <row r="32" spans="1:5" x14ac:dyDescent="0.2">
      <c r="A32" t="s">
        <v>20</v>
      </c>
      <c r="B32">
        <v>149</v>
      </c>
      <c r="D32" t="s">
        <v>14</v>
      </c>
      <c r="E32">
        <v>679</v>
      </c>
    </row>
    <row r="33" spans="1:5" x14ac:dyDescent="0.2">
      <c r="A33" t="s">
        <v>20</v>
      </c>
      <c r="B33">
        <v>2431</v>
      </c>
      <c r="D33" t="s">
        <v>14</v>
      </c>
      <c r="E33">
        <v>1220</v>
      </c>
    </row>
    <row r="34" spans="1:5" x14ac:dyDescent="0.2">
      <c r="A34" t="s">
        <v>20</v>
      </c>
      <c r="B34">
        <v>303</v>
      </c>
      <c r="D34" t="s">
        <v>14</v>
      </c>
      <c r="E34">
        <v>1</v>
      </c>
    </row>
    <row r="35" spans="1:5" x14ac:dyDescent="0.2">
      <c r="A35" t="s">
        <v>20</v>
      </c>
      <c r="B35">
        <v>209</v>
      </c>
      <c r="D35" t="s">
        <v>14</v>
      </c>
      <c r="E35">
        <v>37</v>
      </c>
    </row>
    <row r="36" spans="1:5" x14ac:dyDescent="0.2">
      <c r="A36" t="s">
        <v>20</v>
      </c>
      <c r="B36">
        <v>131</v>
      </c>
      <c r="D36" t="s">
        <v>14</v>
      </c>
      <c r="E36">
        <v>60</v>
      </c>
    </row>
    <row r="37" spans="1:5" x14ac:dyDescent="0.2">
      <c r="A37" t="s">
        <v>20</v>
      </c>
      <c r="B37">
        <v>164</v>
      </c>
      <c r="D37" t="s">
        <v>14</v>
      </c>
      <c r="E37">
        <v>296</v>
      </c>
    </row>
    <row r="38" spans="1:5" x14ac:dyDescent="0.2">
      <c r="A38" t="s">
        <v>20</v>
      </c>
      <c r="B38">
        <v>201</v>
      </c>
      <c r="D38" t="s">
        <v>14</v>
      </c>
      <c r="E38">
        <v>3304</v>
      </c>
    </row>
    <row r="39" spans="1:5" x14ac:dyDescent="0.2">
      <c r="A39" t="s">
        <v>20</v>
      </c>
      <c r="B39">
        <v>211</v>
      </c>
      <c r="D39" t="s">
        <v>14</v>
      </c>
      <c r="E39">
        <v>73</v>
      </c>
    </row>
    <row r="40" spans="1:5" x14ac:dyDescent="0.2">
      <c r="A40" t="s">
        <v>20</v>
      </c>
      <c r="B40">
        <v>128</v>
      </c>
      <c r="D40" t="s">
        <v>14</v>
      </c>
      <c r="E40">
        <v>3387</v>
      </c>
    </row>
    <row r="41" spans="1:5" x14ac:dyDescent="0.2">
      <c r="A41" t="s">
        <v>20</v>
      </c>
      <c r="B41">
        <v>1600</v>
      </c>
      <c r="D41" t="s">
        <v>14</v>
      </c>
      <c r="E41">
        <v>662</v>
      </c>
    </row>
    <row r="42" spans="1:5" x14ac:dyDescent="0.2">
      <c r="A42" t="s">
        <v>20</v>
      </c>
      <c r="B42">
        <v>249</v>
      </c>
      <c r="D42" t="s">
        <v>14</v>
      </c>
      <c r="E42">
        <v>774</v>
      </c>
    </row>
    <row r="43" spans="1:5" x14ac:dyDescent="0.2">
      <c r="A43" t="s">
        <v>20</v>
      </c>
      <c r="B43">
        <v>236</v>
      </c>
      <c r="D43" t="s">
        <v>14</v>
      </c>
      <c r="E43">
        <v>672</v>
      </c>
    </row>
    <row r="44" spans="1:5" x14ac:dyDescent="0.2">
      <c r="A44" t="s">
        <v>20</v>
      </c>
      <c r="B44">
        <v>4065</v>
      </c>
      <c r="D44" t="s">
        <v>14</v>
      </c>
      <c r="E44">
        <v>940</v>
      </c>
    </row>
    <row r="45" spans="1:5" x14ac:dyDescent="0.2">
      <c r="A45" t="s">
        <v>20</v>
      </c>
      <c r="B45">
        <v>246</v>
      </c>
      <c r="D45" t="s">
        <v>14</v>
      </c>
      <c r="E45">
        <v>117</v>
      </c>
    </row>
    <row r="46" spans="1:5" x14ac:dyDescent="0.2">
      <c r="A46" t="s">
        <v>20</v>
      </c>
      <c r="B46">
        <v>2475</v>
      </c>
      <c r="D46" t="s">
        <v>14</v>
      </c>
      <c r="E46">
        <v>115</v>
      </c>
    </row>
    <row r="47" spans="1:5" x14ac:dyDescent="0.2">
      <c r="A47" t="s">
        <v>20</v>
      </c>
      <c r="B47">
        <v>76</v>
      </c>
      <c r="D47" t="s">
        <v>14</v>
      </c>
      <c r="E47">
        <v>326</v>
      </c>
    </row>
    <row r="48" spans="1:5" x14ac:dyDescent="0.2">
      <c r="A48" t="s">
        <v>20</v>
      </c>
      <c r="B48">
        <v>54</v>
      </c>
      <c r="D48" t="s">
        <v>14</v>
      </c>
      <c r="E48">
        <v>1</v>
      </c>
    </row>
    <row r="49" spans="1:5" x14ac:dyDescent="0.2">
      <c r="A49" t="s">
        <v>20</v>
      </c>
      <c r="B49">
        <v>88</v>
      </c>
      <c r="D49" t="s">
        <v>14</v>
      </c>
      <c r="E49">
        <v>1467</v>
      </c>
    </row>
    <row r="50" spans="1:5" x14ac:dyDescent="0.2">
      <c r="A50" t="s">
        <v>20</v>
      </c>
      <c r="B50">
        <v>85</v>
      </c>
      <c r="D50" t="s">
        <v>14</v>
      </c>
      <c r="E50">
        <v>5681</v>
      </c>
    </row>
    <row r="51" spans="1:5" x14ac:dyDescent="0.2">
      <c r="A51" t="s">
        <v>20</v>
      </c>
      <c r="B51">
        <v>170</v>
      </c>
      <c r="D51" t="s">
        <v>14</v>
      </c>
      <c r="E51">
        <v>1059</v>
      </c>
    </row>
    <row r="52" spans="1:5" x14ac:dyDescent="0.2">
      <c r="A52" t="s">
        <v>20</v>
      </c>
      <c r="B52">
        <v>330</v>
      </c>
      <c r="D52" t="s">
        <v>14</v>
      </c>
      <c r="E52">
        <v>1194</v>
      </c>
    </row>
    <row r="53" spans="1:5" x14ac:dyDescent="0.2">
      <c r="A53" t="s">
        <v>20</v>
      </c>
      <c r="B53">
        <v>127</v>
      </c>
      <c r="D53" t="s">
        <v>14</v>
      </c>
      <c r="E53">
        <v>30</v>
      </c>
    </row>
    <row r="54" spans="1:5" x14ac:dyDescent="0.2">
      <c r="A54" t="s">
        <v>20</v>
      </c>
      <c r="B54">
        <v>411</v>
      </c>
      <c r="D54" t="s">
        <v>14</v>
      </c>
      <c r="E54">
        <v>75</v>
      </c>
    </row>
    <row r="55" spans="1:5" x14ac:dyDescent="0.2">
      <c r="A55" t="s">
        <v>20</v>
      </c>
      <c r="B55">
        <v>180</v>
      </c>
      <c r="D55" t="s">
        <v>14</v>
      </c>
      <c r="E55">
        <v>955</v>
      </c>
    </row>
    <row r="56" spans="1:5" x14ac:dyDescent="0.2">
      <c r="A56" t="s">
        <v>20</v>
      </c>
      <c r="B56">
        <v>374</v>
      </c>
      <c r="D56" t="s">
        <v>14</v>
      </c>
      <c r="E56">
        <v>67</v>
      </c>
    </row>
    <row r="57" spans="1:5" x14ac:dyDescent="0.2">
      <c r="A57" t="s">
        <v>20</v>
      </c>
      <c r="B57">
        <v>71</v>
      </c>
      <c r="D57" t="s">
        <v>14</v>
      </c>
      <c r="E57">
        <v>5</v>
      </c>
    </row>
    <row r="58" spans="1:5" x14ac:dyDescent="0.2">
      <c r="A58" t="s">
        <v>20</v>
      </c>
      <c r="B58">
        <v>203</v>
      </c>
      <c r="D58" t="s">
        <v>14</v>
      </c>
      <c r="E58">
        <v>26</v>
      </c>
    </row>
    <row r="59" spans="1:5" x14ac:dyDescent="0.2">
      <c r="A59" t="s">
        <v>20</v>
      </c>
      <c r="B59">
        <v>113</v>
      </c>
      <c r="D59" t="s">
        <v>14</v>
      </c>
      <c r="E59">
        <v>1130</v>
      </c>
    </row>
    <row r="60" spans="1:5" x14ac:dyDescent="0.2">
      <c r="A60" t="s">
        <v>20</v>
      </c>
      <c r="B60">
        <v>96</v>
      </c>
      <c r="D60" t="s">
        <v>14</v>
      </c>
      <c r="E60">
        <v>782</v>
      </c>
    </row>
    <row r="61" spans="1:5" x14ac:dyDescent="0.2">
      <c r="A61" t="s">
        <v>20</v>
      </c>
      <c r="B61">
        <v>498</v>
      </c>
      <c r="D61" t="s">
        <v>14</v>
      </c>
      <c r="E61">
        <v>210</v>
      </c>
    </row>
    <row r="62" spans="1:5" x14ac:dyDescent="0.2">
      <c r="A62" t="s">
        <v>20</v>
      </c>
      <c r="B62">
        <v>180</v>
      </c>
      <c r="D62" t="s">
        <v>14</v>
      </c>
      <c r="E62">
        <v>136</v>
      </c>
    </row>
    <row r="63" spans="1:5" x14ac:dyDescent="0.2">
      <c r="A63" t="s">
        <v>20</v>
      </c>
      <c r="B63">
        <v>27</v>
      </c>
      <c r="D63" t="s">
        <v>14</v>
      </c>
      <c r="E63">
        <v>86</v>
      </c>
    </row>
    <row r="64" spans="1:5" x14ac:dyDescent="0.2">
      <c r="A64" t="s">
        <v>20</v>
      </c>
      <c r="B64">
        <v>2331</v>
      </c>
      <c r="D64" t="s">
        <v>14</v>
      </c>
      <c r="E64">
        <v>19</v>
      </c>
    </row>
    <row r="65" spans="1:5" x14ac:dyDescent="0.2">
      <c r="A65" t="s">
        <v>20</v>
      </c>
      <c r="B65">
        <v>113</v>
      </c>
      <c r="D65" t="s">
        <v>14</v>
      </c>
      <c r="E65">
        <v>886</v>
      </c>
    </row>
    <row r="66" spans="1:5" x14ac:dyDescent="0.2">
      <c r="A66" t="s">
        <v>20</v>
      </c>
      <c r="B66">
        <v>164</v>
      </c>
      <c r="D66" t="s">
        <v>14</v>
      </c>
      <c r="E66">
        <v>35</v>
      </c>
    </row>
    <row r="67" spans="1:5" x14ac:dyDescent="0.2">
      <c r="A67" t="s">
        <v>20</v>
      </c>
      <c r="B67">
        <v>164</v>
      </c>
      <c r="D67" t="s">
        <v>14</v>
      </c>
      <c r="E67">
        <v>24</v>
      </c>
    </row>
    <row r="68" spans="1:5" x14ac:dyDescent="0.2">
      <c r="A68" t="s">
        <v>20</v>
      </c>
      <c r="B68">
        <v>336</v>
      </c>
      <c r="D68" t="s">
        <v>14</v>
      </c>
      <c r="E68">
        <v>86</v>
      </c>
    </row>
    <row r="69" spans="1:5" x14ac:dyDescent="0.2">
      <c r="A69" t="s">
        <v>20</v>
      </c>
      <c r="B69">
        <v>1917</v>
      </c>
      <c r="D69" t="s">
        <v>14</v>
      </c>
      <c r="E69">
        <v>243</v>
      </c>
    </row>
    <row r="70" spans="1:5" x14ac:dyDescent="0.2">
      <c r="A70" t="s">
        <v>20</v>
      </c>
      <c r="B70">
        <v>95</v>
      </c>
      <c r="D70" t="s">
        <v>14</v>
      </c>
      <c r="E70">
        <v>65</v>
      </c>
    </row>
    <row r="71" spans="1:5" x14ac:dyDescent="0.2">
      <c r="A71" t="s">
        <v>20</v>
      </c>
      <c r="B71">
        <v>147</v>
      </c>
      <c r="D71" t="s">
        <v>14</v>
      </c>
      <c r="E71">
        <v>100</v>
      </c>
    </row>
    <row r="72" spans="1:5" x14ac:dyDescent="0.2">
      <c r="A72" t="s">
        <v>20</v>
      </c>
      <c r="B72">
        <v>86</v>
      </c>
      <c r="D72" t="s">
        <v>14</v>
      </c>
      <c r="E72">
        <v>168</v>
      </c>
    </row>
    <row r="73" spans="1:5" x14ac:dyDescent="0.2">
      <c r="A73" t="s">
        <v>20</v>
      </c>
      <c r="B73">
        <v>83</v>
      </c>
      <c r="D73" t="s">
        <v>14</v>
      </c>
      <c r="E73">
        <v>13</v>
      </c>
    </row>
    <row r="74" spans="1:5" x14ac:dyDescent="0.2">
      <c r="A74" t="s">
        <v>20</v>
      </c>
      <c r="B74">
        <v>676</v>
      </c>
      <c r="D74" t="s">
        <v>14</v>
      </c>
      <c r="E74">
        <v>1</v>
      </c>
    </row>
    <row r="75" spans="1:5" x14ac:dyDescent="0.2">
      <c r="A75" t="s">
        <v>20</v>
      </c>
      <c r="B75">
        <v>361</v>
      </c>
      <c r="D75" t="s">
        <v>14</v>
      </c>
      <c r="E75">
        <v>40</v>
      </c>
    </row>
    <row r="76" spans="1:5" x14ac:dyDescent="0.2">
      <c r="A76" t="s">
        <v>20</v>
      </c>
      <c r="B76">
        <v>131</v>
      </c>
      <c r="D76" t="s">
        <v>14</v>
      </c>
      <c r="E76">
        <v>226</v>
      </c>
    </row>
    <row r="77" spans="1:5" x14ac:dyDescent="0.2">
      <c r="A77" t="s">
        <v>20</v>
      </c>
      <c r="B77">
        <v>126</v>
      </c>
      <c r="D77" t="s">
        <v>14</v>
      </c>
      <c r="E77">
        <v>1625</v>
      </c>
    </row>
    <row r="78" spans="1:5" x14ac:dyDescent="0.2">
      <c r="A78" t="s">
        <v>20</v>
      </c>
      <c r="B78">
        <v>275</v>
      </c>
      <c r="D78" t="s">
        <v>14</v>
      </c>
      <c r="E78">
        <v>143</v>
      </c>
    </row>
    <row r="79" spans="1:5" x14ac:dyDescent="0.2">
      <c r="A79" t="s">
        <v>20</v>
      </c>
      <c r="B79">
        <v>67</v>
      </c>
      <c r="D79" t="s">
        <v>14</v>
      </c>
      <c r="E79">
        <v>934</v>
      </c>
    </row>
    <row r="80" spans="1:5" x14ac:dyDescent="0.2">
      <c r="A80" t="s">
        <v>20</v>
      </c>
      <c r="B80">
        <v>154</v>
      </c>
      <c r="D80" t="s">
        <v>14</v>
      </c>
      <c r="E80">
        <v>17</v>
      </c>
    </row>
    <row r="81" spans="1:5" x14ac:dyDescent="0.2">
      <c r="A81" t="s">
        <v>20</v>
      </c>
      <c r="B81">
        <v>1782</v>
      </c>
      <c r="D81" t="s">
        <v>14</v>
      </c>
      <c r="E81">
        <v>2179</v>
      </c>
    </row>
    <row r="82" spans="1:5" x14ac:dyDescent="0.2">
      <c r="A82" t="s">
        <v>20</v>
      </c>
      <c r="B82">
        <v>903</v>
      </c>
      <c r="D82" t="s">
        <v>14</v>
      </c>
      <c r="E82">
        <v>931</v>
      </c>
    </row>
    <row r="83" spans="1:5" x14ac:dyDescent="0.2">
      <c r="A83" t="s">
        <v>20</v>
      </c>
      <c r="B83">
        <v>94</v>
      </c>
      <c r="D83" t="s">
        <v>14</v>
      </c>
      <c r="E83">
        <v>92</v>
      </c>
    </row>
    <row r="84" spans="1:5" x14ac:dyDescent="0.2">
      <c r="A84" t="s">
        <v>20</v>
      </c>
      <c r="B84">
        <v>180</v>
      </c>
      <c r="D84" t="s">
        <v>14</v>
      </c>
      <c r="E84">
        <v>57</v>
      </c>
    </row>
    <row r="85" spans="1:5" x14ac:dyDescent="0.2">
      <c r="A85" t="s">
        <v>20</v>
      </c>
      <c r="B85">
        <v>533</v>
      </c>
      <c r="D85" t="s">
        <v>14</v>
      </c>
      <c r="E85">
        <v>41</v>
      </c>
    </row>
    <row r="86" spans="1:5" x14ac:dyDescent="0.2">
      <c r="A86" t="s">
        <v>20</v>
      </c>
      <c r="B86">
        <v>2443</v>
      </c>
      <c r="D86" t="s">
        <v>14</v>
      </c>
      <c r="E86">
        <v>1</v>
      </c>
    </row>
    <row r="87" spans="1:5" x14ac:dyDescent="0.2">
      <c r="A87" t="s">
        <v>20</v>
      </c>
      <c r="B87">
        <v>89</v>
      </c>
      <c r="D87" t="s">
        <v>14</v>
      </c>
      <c r="E87">
        <v>101</v>
      </c>
    </row>
    <row r="88" spans="1:5" x14ac:dyDescent="0.2">
      <c r="A88" t="s">
        <v>20</v>
      </c>
      <c r="B88">
        <v>159</v>
      </c>
      <c r="D88" t="s">
        <v>14</v>
      </c>
      <c r="E88">
        <v>1335</v>
      </c>
    </row>
    <row r="89" spans="1:5" x14ac:dyDescent="0.2">
      <c r="A89" t="s">
        <v>20</v>
      </c>
      <c r="B89">
        <v>50</v>
      </c>
      <c r="D89" t="s">
        <v>14</v>
      </c>
      <c r="E89">
        <v>15</v>
      </c>
    </row>
    <row r="90" spans="1:5" x14ac:dyDescent="0.2">
      <c r="A90" t="s">
        <v>20</v>
      </c>
      <c r="B90">
        <v>186</v>
      </c>
      <c r="D90" t="s">
        <v>14</v>
      </c>
      <c r="E90">
        <v>454</v>
      </c>
    </row>
    <row r="91" spans="1:5" x14ac:dyDescent="0.2">
      <c r="A91" t="s">
        <v>20</v>
      </c>
      <c r="B91">
        <v>1071</v>
      </c>
      <c r="D91" t="s">
        <v>14</v>
      </c>
      <c r="E91">
        <v>3182</v>
      </c>
    </row>
    <row r="92" spans="1:5" x14ac:dyDescent="0.2">
      <c r="A92" t="s">
        <v>20</v>
      </c>
      <c r="B92">
        <v>117</v>
      </c>
      <c r="D92" t="s">
        <v>14</v>
      </c>
      <c r="E92">
        <v>15</v>
      </c>
    </row>
    <row r="93" spans="1:5" x14ac:dyDescent="0.2">
      <c r="A93" t="s">
        <v>20</v>
      </c>
      <c r="B93">
        <v>70</v>
      </c>
      <c r="D93" t="s">
        <v>14</v>
      </c>
      <c r="E93">
        <v>133</v>
      </c>
    </row>
    <row r="94" spans="1:5" x14ac:dyDescent="0.2">
      <c r="A94" t="s">
        <v>20</v>
      </c>
      <c r="B94">
        <v>135</v>
      </c>
      <c r="D94" t="s">
        <v>14</v>
      </c>
      <c r="E94">
        <v>2062</v>
      </c>
    </row>
    <row r="95" spans="1:5" x14ac:dyDescent="0.2">
      <c r="A95" t="s">
        <v>20</v>
      </c>
      <c r="B95">
        <v>768</v>
      </c>
      <c r="D95" t="s">
        <v>14</v>
      </c>
      <c r="E95">
        <v>29</v>
      </c>
    </row>
    <row r="96" spans="1:5" x14ac:dyDescent="0.2">
      <c r="A96" t="s">
        <v>20</v>
      </c>
      <c r="B96">
        <v>199</v>
      </c>
      <c r="D96" t="s">
        <v>14</v>
      </c>
      <c r="E96">
        <v>132</v>
      </c>
    </row>
    <row r="97" spans="1:5" x14ac:dyDescent="0.2">
      <c r="A97" t="s">
        <v>20</v>
      </c>
      <c r="B97">
        <v>107</v>
      </c>
      <c r="D97" t="s">
        <v>14</v>
      </c>
      <c r="E97">
        <v>137</v>
      </c>
    </row>
    <row r="98" spans="1:5" x14ac:dyDescent="0.2">
      <c r="A98" t="s">
        <v>20</v>
      </c>
      <c r="B98">
        <v>195</v>
      </c>
      <c r="D98" t="s">
        <v>14</v>
      </c>
      <c r="E98">
        <v>908</v>
      </c>
    </row>
    <row r="99" spans="1:5" x14ac:dyDescent="0.2">
      <c r="A99" t="s">
        <v>20</v>
      </c>
      <c r="B99">
        <v>3376</v>
      </c>
      <c r="D99" t="s">
        <v>14</v>
      </c>
      <c r="E99">
        <v>10</v>
      </c>
    </row>
    <row r="100" spans="1:5" x14ac:dyDescent="0.2">
      <c r="A100" t="s">
        <v>20</v>
      </c>
      <c r="B100">
        <v>41</v>
      </c>
      <c r="D100" t="s">
        <v>14</v>
      </c>
      <c r="E100">
        <v>1910</v>
      </c>
    </row>
    <row r="101" spans="1:5" x14ac:dyDescent="0.2">
      <c r="A101" t="s">
        <v>20</v>
      </c>
      <c r="B101">
        <v>1821</v>
      </c>
      <c r="D101" t="s">
        <v>14</v>
      </c>
      <c r="E101">
        <v>38</v>
      </c>
    </row>
    <row r="102" spans="1:5" x14ac:dyDescent="0.2">
      <c r="A102" t="s">
        <v>20</v>
      </c>
      <c r="B102">
        <v>164</v>
      </c>
      <c r="D102" t="s">
        <v>14</v>
      </c>
      <c r="E102">
        <v>104</v>
      </c>
    </row>
    <row r="103" spans="1:5" x14ac:dyDescent="0.2">
      <c r="A103" t="s">
        <v>20</v>
      </c>
      <c r="B103">
        <v>157</v>
      </c>
      <c r="D103" t="s">
        <v>14</v>
      </c>
      <c r="E103">
        <v>49</v>
      </c>
    </row>
    <row r="104" spans="1:5" x14ac:dyDescent="0.2">
      <c r="A104" t="s">
        <v>20</v>
      </c>
      <c r="B104">
        <v>246</v>
      </c>
      <c r="D104" t="s">
        <v>14</v>
      </c>
      <c r="E104">
        <v>1</v>
      </c>
    </row>
    <row r="105" spans="1:5" x14ac:dyDescent="0.2">
      <c r="A105" t="s">
        <v>20</v>
      </c>
      <c r="B105">
        <v>1396</v>
      </c>
      <c r="D105" t="s">
        <v>14</v>
      </c>
      <c r="E105">
        <v>245</v>
      </c>
    </row>
    <row r="106" spans="1:5" x14ac:dyDescent="0.2">
      <c r="A106" t="s">
        <v>20</v>
      </c>
      <c r="B106">
        <v>2506</v>
      </c>
      <c r="D106" t="s">
        <v>14</v>
      </c>
      <c r="E106">
        <v>32</v>
      </c>
    </row>
    <row r="107" spans="1:5" x14ac:dyDescent="0.2">
      <c r="A107" t="s">
        <v>20</v>
      </c>
      <c r="B107">
        <v>244</v>
      </c>
      <c r="D107" t="s">
        <v>14</v>
      </c>
      <c r="E107">
        <v>7</v>
      </c>
    </row>
    <row r="108" spans="1:5" x14ac:dyDescent="0.2">
      <c r="A108" t="s">
        <v>20</v>
      </c>
      <c r="B108">
        <v>146</v>
      </c>
      <c r="D108" t="s">
        <v>14</v>
      </c>
      <c r="E108">
        <v>803</v>
      </c>
    </row>
    <row r="109" spans="1:5" x14ac:dyDescent="0.2">
      <c r="A109" t="s">
        <v>20</v>
      </c>
      <c r="B109">
        <v>1267</v>
      </c>
      <c r="D109" t="s">
        <v>14</v>
      </c>
      <c r="E109">
        <v>16</v>
      </c>
    </row>
    <row r="110" spans="1:5" x14ac:dyDescent="0.2">
      <c r="A110" t="s">
        <v>20</v>
      </c>
      <c r="B110">
        <v>1561</v>
      </c>
      <c r="D110" t="s">
        <v>14</v>
      </c>
      <c r="E110">
        <v>31</v>
      </c>
    </row>
    <row r="111" spans="1:5" x14ac:dyDescent="0.2">
      <c r="A111" t="s">
        <v>20</v>
      </c>
      <c r="B111">
        <v>48</v>
      </c>
      <c r="D111" t="s">
        <v>14</v>
      </c>
      <c r="E111">
        <v>108</v>
      </c>
    </row>
    <row r="112" spans="1:5" x14ac:dyDescent="0.2">
      <c r="A112" t="s">
        <v>20</v>
      </c>
      <c r="B112">
        <v>2739</v>
      </c>
      <c r="D112" t="s">
        <v>14</v>
      </c>
      <c r="E112">
        <v>30</v>
      </c>
    </row>
    <row r="113" spans="1:5" x14ac:dyDescent="0.2">
      <c r="A113" t="s">
        <v>20</v>
      </c>
      <c r="B113">
        <v>3537</v>
      </c>
      <c r="D113" t="s">
        <v>14</v>
      </c>
      <c r="E113">
        <v>17</v>
      </c>
    </row>
    <row r="114" spans="1:5" x14ac:dyDescent="0.2">
      <c r="A114" t="s">
        <v>20</v>
      </c>
      <c r="B114">
        <v>2107</v>
      </c>
      <c r="D114" t="s">
        <v>14</v>
      </c>
      <c r="E114">
        <v>80</v>
      </c>
    </row>
    <row r="115" spans="1:5" x14ac:dyDescent="0.2">
      <c r="A115" t="s">
        <v>20</v>
      </c>
      <c r="B115">
        <v>3318</v>
      </c>
      <c r="D115" t="s">
        <v>14</v>
      </c>
      <c r="E115">
        <v>2468</v>
      </c>
    </row>
    <row r="116" spans="1:5" x14ac:dyDescent="0.2">
      <c r="A116" t="s">
        <v>20</v>
      </c>
      <c r="B116">
        <v>340</v>
      </c>
      <c r="D116" t="s">
        <v>14</v>
      </c>
      <c r="E116">
        <v>26</v>
      </c>
    </row>
    <row r="117" spans="1:5" x14ac:dyDescent="0.2">
      <c r="A117" t="s">
        <v>20</v>
      </c>
      <c r="B117">
        <v>1442</v>
      </c>
      <c r="D117" t="s">
        <v>14</v>
      </c>
      <c r="E117">
        <v>73</v>
      </c>
    </row>
    <row r="118" spans="1:5" x14ac:dyDescent="0.2">
      <c r="A118" t="s">
        <v>20</v>
      </c>
      <c r="B118">
        <v>126</v>
      </c>
      <c r="D118" t="s">
        <v>14</v>
      </c>
      <c r="E118">
        <v>128</v>
      </c>
    </row>
    <row r="119" spans="1:5" x14ac:dyDescent="0.2">
      <c r="A119" t="s">
        <v>20</v>
      </c>
      <c r="B119">
        <v>524</v>
      </c>
      <c r="D119" t="s">
        <v>14</v>
      </c>
      <c r="E119">
        <v>33</v>
      </c>
    </row>
    <row r="120" spans="1:5" x14ac:dyDescent="0.2">
      <c r="A120" t="s">
        <v>20</v>
      </c>
      <c r="B120">
        <v>1989</v>
      </c>
      <c r="D120" t="s">
        <v>14</v>
      </c>
      <c r="E120">
        <v>1072</v>
      </c>
    </row>
    <row r="121" spans="1:5" x14ac:dyDescent="0.2">
      <c r="A121" t="s">
        <v>20</v>
      </c>
      <c r="B121">
        <v>157</v>
      </c>
      <c r="D121" t="s">
        <v>14</v>
      </c>
      <c r="E121">
        <v>393</v>
      </c>
    </row>
    <row r="122" spans="1:5" x14ac:dyDescent="0.2">
      <c r="A122" t="s">
        <v>20</v>
      </c>
      <c r="B122">
        <v>4498</v>
      </c>
      <c r="D122" t="s">
        <v>14</v>
      </c>
      <c r="E122">
        <v>1257</v>
      </c>
    </row>
    <row r="123" spans="1:5" x14ac:dyDescent="0.2">
      <c r="A123" t="s">
        <v>20</v>
      </c>
      <c r="B123">
        <v>80</v>
      </c>
      <c r="D123" t="s">
        <v>14</v>
      </c>
      <c r="E123">
        <v>328</v>
      </c>
    </row>
    <row r="124" spans="1:5" x14ac:dyDescent="0.2">
      <c r="A124" t="s">
        <v>20</v>
      </c>
      <c r="B124">
        <v>43</v>
      </c>
      <c r="D124" t="s">
        <v>14</v>
      </c>
      <c r="E124">
        <v>147</v>
      </c>
    </row>
    <row r="125" spans="1:5" x14ac:dyDescent="0.2">
      <c r="A125" t="s">
        <v>20</v>
      </c>
      <c r="B125">
        <v>2053</v>
      </c>
      <c r="D125" t="s">
        <v>14</v>
      </c>
      <c r="E125">
        <v>830</v>
      </c>
    </row>
    <row r="126" spans="1:5" x14ac:dyDescent="0.2">
      <c r="A126" t="s">
        <v>20</v>
      </c>
      <c r="B126">
        <v>168</v>
      </c>
      <c r="D126" t="s">
        <v>14</v>
      </c>
      <c r="E126">
        <v>331</v>
      </c>
    </row>
    <row r="127" spans="1:5" x14ac:dyDescent="0.2">
      <c r="A127" t="s">
        <v>20</v>
      </c>
      <c r="B127">
        <v>4289</v>
      </c>
      <c r="D127" t="s">
        <v>14</v>
      </c>
      <c r="E127">
        <v>25</v>
      </c>
    </row>
    <row r="128" spans="1:5" x14ac:dyDescent="0.2">
      <c r="A128" t="s">
        <v>20</v>
      </c>
      <c r="B128">
        <v>165</v>
      </c>
      <c r="D128" t="s">
        <v>14</v>
      </c>
      <c r="E128">
        <v>3483</v>
      </c>
    </row>
    <row r="129" spans="1:5" x14ac:dyDescent="0.2">
      <c r="A129" t="s">
        <v>20</v>
      </c>
      <c r="B129">
        <v>1815</v>
      </c>
      <c r="D129" t="s">
        <v>14</v>
      </c>
      <c r="E129">
        <v>923</v>
      </c>
    </row>
    <row r="130" spans="1:5" x14ac:dyDescent="0.2">
      <c r="A130" t="s">
        <v>20</v>
      </c>
      <c r="B130">
        <v>397</v>
      </c>
      <c r="D130" t="s">
        <v>14</v>
      </c>
      <c r="E130">
        <v>1</v>
      </c>
    </row>
    <row r="131" spans="1:5" x14ac:dyDescent="0.2">
      <c r="A131" t="s">
        <v>20</v>
      </c>
      <c r="B131">
        <v>1539</v>
      </c>
      <c r="D131" t="s">
        <v>14</v>
      </c>
      <c r="E131">
        <v>33</v>
      </c>
    </row>
    <row r="132" spans="1:5" x14ac:dyDescent="0.2">
      <c r="A132" t="s">
        <v>20</v>
      </c>
      <c r="B132">
        <v>138</v>
      </c>
      <c r="D132" t="s">
        <v>14</v>
      </c>
      <c r="E132">
        <v>40</v>
      </c>
    </row>
    <row r="133" spans="1:5" x14ac:dyDescent="0.2">
      <c r="A133" t="s">
        <v>20</v>
      </c>
      <c r="B133">
        <v>3594</v>
      </c>
      <c r="D133" t="s">
        <v>14</v>
      </c>
      <c r="E133">
        <v>23</v>
      </c>
    </row>
    <row r="134" spans="1:5" x14ac:dyDescent="0.2">
      <c r="A134" t="s">
        <v>20</v>
      </c>
      <c r="B134">
        <v>5880</v>
      </c>
      <c r="D134" t="s">
        <v>14</v>
      </c>
      <c r="E134">
        <v>75</v>
      </c>
    </row>
    <row r="135" spans="1:5" x14ac:dyDescent="0.2">
      <c r="A135" t="s">
        <v>20</v>
      </c>
      <c r="B135">
        <v>112</v>
      </c>
      <c r="D135" t="s">
        <v>14</v>
      </c>
      <c r="E135">
        <v>2176</v>
      </c>
    </row>
    <row r="136" spans="1:5" x14ac:dyDescent="0.2">
      <c r="A136" t="s">
        <v>20</v>
      </c>
      <c r="B136">
        <v>943</v>
      </c>
      <c r="D136" t="s">
        <v>14</v>
      </c>
      <c r="E136">
        <v>441</v>
      </c>
    </row>
    <row r="137" spans="1:5" x14ac:dyDescent="0.2">
      <c r="A137" t="s">
        <v>20</v>
      </c>
      <c r="B137">
        <v>2468</v>
      </c>
      <c r="D137" t="s">
        <v>14</v>
      </c>
      <c r="E137">
        <v>25</v>
      </c>
    </row>
    <row r="138" spans="1:5" x14ac:dyDescent="0.2">
      <c r="A138" t="s">
        <v>20</v>
      </c>
      <c r="B138">
        <v>2551</v>
      </c>
      <c r="D138" t="s">
        <v>14</v>
      </c>
      <c r="E138">
        <v>127</v>
      </c>
    </row>
    <row r="139" spans="1:5" x14ac:dyDescent="0.2">
      <c r="A139" t="s">
        <v>20</v>
      </c>
      <c r="B139">
        <v>101</v>
      </c>
      <c r="D139" t="s">
        <v>14</v>
      </c>
      <c r="E139">
        <v>355</v>
      </c>
    </row>
    <row r="140" spans="1:5" x14ac:dyDescent="0.2">
      <c r="A140" t="s">
        <v>20</v>
      </c>
      <c r="B140">
        <v>92</v>
      </c>
      <c r="D140" t="s">
        <v>14</v>
      </c>
      <c r="E140">
        <v>44</v>
      </c>
    </row>
    <row r="141" spans="1:5" x14ac:dyDescent="0.2">
      <c r="A141" t="s">
        <v>20</v>
      </c>
      <c r="B141">
        <v>62</v>
      </c>
      <c r="D141" t="s">
        <v>14</v>
      </c>
      <c r="E141">
        <v>67</v>
      </c>
    </row>
    <row r="142" spans="1:5" x14ac:dyDescent="0.2">
      <c r="A142" t="s">
        <v>20</v>
      </c>
      <c r="B142">
        <v>149</v>
      </c>
      <c r="D142" t="s">
        <v>14</v>
      </c>
      <c r="E142">
        <v>1068</v>
      </c>
    </row>
    <row r="143" spans="1:5" x14ac:dyDescent="0.2">
      <c r="A143" t="s">
        <v>20</v>
      </c>
      <c r="B143">
        <v>329</v>
      </c>
      <c r="D143" t="s">
        <v>14</v>
      </c>
      <c r="E143">
        <v>424</v>
      </c>
    </row>
    <row r="144" spans="1:5" x14ac:dyDescent="0.2">
      <c r="A144" t="s">
        <v>20</v>
      </c>
      <c r="B144">
        <v>97</v>
      </c>
      <c r="D144" t="s">
        <v>14</v>
      </c>
      <c r="E144">
        <v>151</v>
      </c>
    </row>
    <row r="145" spans="1:5" x14ac:dyDescent="0.2">
      <c r="A145" t="s">
        <v>20</v>
      </c>
      <c r="B145">
        <v>1784</v>
      </c>
      <c r="D145" t="s">
        <v>14</v>
      </c>
      <c r="E145">
        <v>1608</v>
      </c>
    </row>
    <row r="146" spans="1:5" x14ac:dyDescent="0.2">
      <c r="A146" t="s">
        <v>20</v>
      </c>
      <c r="B146">
        <v>1684</v>
      </c>
      <c r="D146" t="s">
        <v>14</v>
      </c>
      <c r="E146">
        <v>941</v>
      </c>
    </row>
    <row r="147" spans="1:5" x14ac:dyDescent="0.2">
      <c r="A147" t="s">
        <v>20</v>
      </c>
      <c r="B147">
        <v>250</v>
      </c>
      <c r="D147" t="s">
        <v>14</v>
      </c>
      <c r="E147">
        <v>1</v>
      </c>
    </row>
    <row r="148" spans="1:5" x14ac:dyDescent="0.2">
      <c r="A148" t="s">
        <v>20</v>
      </c>
      <c r="B148">
        <v>238</v>
      </c>
      <c r="D148" t="s">
        <v>14</v>
      </c>
      <c r="E148">
        <v>40</v>
      </c>
    </row>
    <row r="149" spans="1:5" x14ac:dyDescent="0.2">
      <c r="A149" t="s">
        <v>20</v>
      </c>
      <c r="B149">
        <v>53</v>
      </c>
      <c r="D149" t="s">
        <v>14</v>
      </c>
      <c r="E149">
        <v>3015</v>
      </c>
    </row>
    <row r="150" spans="1:5" x14ac:dyDescent="0.2">
      <c r="A150" t="s">
        <v>20</v>
      </c>
      <c r="B150">
        <v>214</v>
      </c>
      <c r="D150" t="s">
        <v>14</v>
      </c>
      <c r="E150">
        <v>435</v>
      </c>
    </row>
    <row r="151" spans="1:5" x14ac:dyDescent="0.2">
      <c r="A151" t="s">
        <v>20</v>
      </c>
      <c r="B151">
        <v>222</v>
      </c>
      <c r="D151" t="s">
        <v>14</v>
      </c>
      <c r="E151">
        <v>714</v>
      </c>
    </row>
    <row r="152" spans="1:5" x14ac:dyDescent="0.2">
      <c r="A152" t="s">
        <v>20</v>
      </c>
      <c r="B152">
        <v>1884</v>
      </c>
      <c r="D152" t="s">
        <v>14</v>
      </c>
      <c r="E152">
        <v>5497</v>
      </c>
    </row>
    <row r="153" spans="1:5" x14ac:dyDescent="0.2">
      <c r="A153" t="s">
        <v>20</v>
      </c>
      <c r="B153">
        <v>218</v>
      </c>
      <c r="D153" t="s">
        <v>14</v>
      </c>
      <c r="E153">
        <v>418</v>
      </c>
    </row>
    <row r="154" spans="1:5" x14ac:dyDescent="0.2">
      <c r="A154" t="s">
        <v>20</v>
      </c>
      <c r="B154">
        <v>6465</v>
      </c>
      <c r="D154" t="s">
        <v>14</v>
      </c>
      <c r="E154">
        <v>1439</v>
      </c>
    </row>
    <row r="155" spans="1:5" x14ac:dyDescent="0.2">
      <c r="A155" t="s">
        <v>20</v>
      </c>
      <c r="B155">
        <v>59</v>
      </c>
      <c r="D155" t="s">
        <v>14</v>
      </c>
      <c r="E155">
        <v>15</v>
      </c>
    </row>
    <row r="156" spans="1:5" x14ac:dyDescent="0.2">
      <c r="A156" t="s">
        <v>20</v>
      </c>
      <c r="B156">
        <v>88</v>
      </c>
      <c r="D156" t="s">
        <v>14</v>
      </c>
      <c r="E156">
        <v>1999</v>
      </c>
    </row>
    <row r="157" spans="1:5" x14ac:dyDescent="0.2">
      <c r="A157" t="s">
        <v>20</v>
      </c>
      <c r="B157">
        <v>1697</v>
      </c>
      <c r="D157" t="s">
        <v>14</v>
      </c>
      <c r="E157">
        <v>118</v>
      </c>
    </row>
    <row r="158" spans="1:5" x14ac:dyDescent="0.2">
      <c r="A158" t="s">
        <v>20</v>
      </c>
      <c r="B158">
        <v>92</v>
      </c>
      <c r="D158" t="s">
        <v>14</v>
      </c>
      <c r="E158">
        <v>162</v>
      </c>
    </row>
    <row r="159" spans="1:5" x14ac:dyDescent="0.2">
      <c r="A159" t="s">
        <v>20</v>
      </c>
      <c r="B159">
        <v>186</v>
      </c>
      <c r="D159" t="s">
        <v>14</v>
      </c>
      <c r="E159">
        <v>83</v>
      </c>
    </row>
    <row r="160" spans="1:5" x14ac:dyDescent="0.2">
      <c r="A160" t="s">
        <v>20</v>
      </c>
      <c r="B160">
        <v>138</v>
      </c>
      <c r="D160" t="s">
        <v>14</v>
      </c>
      <c r="E160">
        <v>747</v>
      </c>
    </row>
    <row r="161" spans="1:5" x14ac:dyDescent="0.2">
      <c r="A161" t="s">
        <v>20</v>
      </c>
      <c r="B161">
        <v>261</v>
      </c>
      <c r="D161" t="s">
        <v>14</v>
      </c>
      <c r="E161">
        <v>84</v>
      </c>
    </row>
    <row r="162" spans="1:5" x14ac:dyDescent="0.2">
      <c r="A162" t="s">
        <v>20</v>
      </c>
      <c r="B162">
        <v>107</v>
      </c>
      <c r="D162" t="s">
        <v>14</v>
      </c>
      <c r="E162">
        <v>91</v>
      </c>
    </row>
    <row r="163" spans="1:5" x14ac:dyDescent="0.2">
      <c r="A163" t="s">
        <v>20</v>
      </c>
      <c r="B163">
        <v>199</v>
      </c>
      <c r="D163" t="s">
        <v>14</v>
      </c>
      <c r="E163">
        <v>792</v>
      </c>
    </row>
    <row r="164" spans="1:5" x14ac:dyDescent="0.2">
      <c r="A164" t="s">
        <v>20</v>
      </c>
      <c r="B164">
        <v>5512</v>
      </c>
      <c r="D164" t="s">
        <v>14</v>
      </c>
      <c r="E164">
        <v>32</v>
      </c>
    </row>
    <row r="165" spans="1:5" x14ac:dyDescent="0.2">
      <c r="A165" t="s">
        <v>20</v>
      </c>
      <c r="B165">
        <v>86</v>
      </c>
      <c r="D165" t="s">
        <v>14</v>
      </c>
      <c r="E165">
        <v>186</v>
      </c>
    </row>
    <row r="166" spans="1:5" x14ac:dyDescent="0.2">
      <c r="A166" t="s">
        <v>20</v>
      </c>
      <c r="B166">
        <v>2768</v>
      </c>
      <c r="D166" t="s">
        <v>14</v>
      </c>
      <c r="E166">
        <v>605</v>
      </c>
    </row>
    <row r="167" spans="1:5" x14ac:dyDescent="0.2">
      <c r="A167" t="s">
        <v>20</v>
      </c>
      <c r="B167">
        <v>48</v>
      </c>
      <c r="D167" t="s">
        <v>14</v>
      </c>
      <c r="E167">
        <v>1</v>
      </c>
    </row>
    <row r="168" spans="1:5" x14ac:dyDescent="0.2">
      <c r="A168" t="s">
        <v>20</v>
      </c>
      <c r="B168">
        <v>87</v>
      </c>
      <c r="D168" t="s">
        <v>14</v>
      </c>
      <c r="E168">
        <v>31</v>
      </c>
    </row>
    <row r="169" spans="1:5" x14ac:dyDescent="0.2">
      <c r="A169" t="s">
        <v>20</v>
      </c>
      <c r="B169">
        <v>1894</v>
      </c>
      <c r="D169" t="s">
        <v>14</v>
      </c>
      <c r="E169">
        <v>1181</v>
      </c>
    </row>
    <row r="170" spans="1:5" x14ac:dyDescent="0.2">
      <c r="A170" t="s">
        <v>20</v>
      </c>
      <c r="B170">
        <v>282</v>
      </c>
      <c r="D170" t="s">
        <v>14</v>
      </c>
      <c r="E170">
        <v>39</v>
      </c>
    </row>
    <row r="171" spans="1:5" x14ac:dyDescent="0.2">
      <c r="A171" t="s">
        <v>20</v>
      </c>
      <c r="B171">
        <v>116</v>
      </c>
      <c r="D171" t="s">
        <v>14</v>
      </c>
      <c r="E171">
        <v>46</v>
      </c>
    </row>
    <row r="172" spans="1:5" x14ac:dyDescent="0.2">
      <c r="A172" t="s">
        <v>20</v>
      </c>
      <c r="B172">
        <v>83</v>
      </c>
      <c r="D172" t="s">
        <v>14</v>
      </c>
      <c r="E172">
        <v>105</v>
      </c>
    </row>
    <row r="173" spans="1:5" x14ac:dyDescent="0.2">
      <c r="A173" t="s">
        <v>20</v>
      </c>
      <c r="B173">
        <v>91</v>
      </c>
      <c r="D173" t="s">
        <v>14</v>
      </c>
      <c r="E173">
        <v>535</v>
      </c>
    </row>
    <row r="174" spans="1:5" x14ac:dyDescent="0.2">
      <c r="A174" t="s">
        <v>20</v>
      </c>
      <c r="B174">
        <v>546</v>
      </c>
      <c r="D174" t="s">
        <v>14</v>
      </c>
      <c r="E174">
        <v>16</v>
      </c>
    </row>
    <row r="175" spans="1:5" x14ac:dyDescent="0.2">
      <c r="A175" t="s">
        <v>20</v>
      </c>
      <c r="B175">
        <v>393</v>
      </c>
      <c r="D175" t="s">
        <v>14</v>
      </c>
      <c r="E175">
        <v>575</v>
      </c>
    </row>
    <row r="176" spans="1:5" x14ac:dyDescent="0.2">
      <c r="A176" t="s">
        <v>20</v>
      </c>
      <c r="B176">
        <v>133</v>
      </c>
      <c r="D176" t="s">
        <v>14</v>
      </c>
      <c r="E176">
        <v>1120</v>
      </c>
    </row>
    <row r="177" spans="1:5" x14ac:dyDescent="0.2">
      <c r="A177" t="s">
        <v>20</v>
      </c>
      <c r="B177">
        <v>254</v>
      </c>
      <c r="D177" t="s">
        <v>14</v>
      </c>
      <c r="E177">
        <v>113</v>
      </c>
    </row>
    <row r="178" spans="1:5" x14ac:dyDescent="0.2">
      <c r="A178" t="s">
        <v>20</v>
      </c>
      <c r="B178">
        <v>176</v>
      </c>
      <c r="D178" t="s">
        <v>14</v>
      </c>
      <c r="E178">
        <v>1538</v>
      </c>
    </row>
    <row r="179" spans="1:5" x14ac:dyDescent="0.2">
      <c r="A179" t="s">
        <v>20</v>
      </c>
      <c r="B179">
        <v>337</v>
      </c>
      <c r="D179" t="s">
        <v>14</v>
      </c>
      <c r="E179">
        <v>9</v>
      </c>
    </row>
    <row r="180" spans="1:5" x14ac:dyDescent="0.2">
      <c r="A180" t="s">
        <v>20</v>
      </c>
      <c r="B180">
        <v>107</v>
      </c>
      <c r="D180" t="s">
        <v>14</v>
      </c>
      <c r="E180">
        <v>554</v>
      </c>
    </row>
    <row r="181" spans="1:5" x14ac:dyDescent="0.2">
      <c r="A181" t="s">
        <v>20</v>
      </c>
      <c r="B181">
        <v>183</v>
      </c>
      <c r="D181" t="s">
        <v>14</v>
      </c>
      <c r="E181">
        <v>648</v>
      </c>
    </row>
    <row r="182" spans="1:5" x14ac:dyDescent="0.2">
      <c r="A182" t="s">
        <v>20</v>
      </c>
      <c r="B182">
        <v>72</v>
      </c>
      <c r="D182" t="s">
        <v>14</v>
      </c>
      <c r="E182">
        <v>21</v>
      </c>
    </row>
    <row r="183" spans="1:5" x14ac:dyDescent="0.2">
      <c r="A183" t="s">
        <v>20</v>
      </c>
      <c r="B183">
        <v>295</v>
      </c>
      <c r="D183" t="s">
        <v>14</v>
      </c>
      <c r="E183">
        <v>54</v>
      </c>
    </row>
    <row r="184" spans="1:5" x14ac:dyDescent="0.2">
      <c r="A184" t="s">
        <v>20</v>
      </c>
      <c r="B184">
        <v>142</v>
      </c>
      <c r="D184" t="s">
        <v>14</v>
      </c>
      <c r="E184">
        <v>120</v>
      </c>
    </row>
    <row r="185" spans="1:5" x14ac:dyDescent="0.2">
      <c r="A185" t="s">
        <v>20</v>
      </c>
      <c r="B185">
        <v>85</v>
      </c>
      <c r="D185" t="s">
        <v>14</v>
      </c>
      <c r="E185">
        <v>579</v>
      </c>
    </row>
    <row r="186" spans="1:5" x14ac:dyDescent="0.2">
      <c r="A186" t="s">
        <v>20</v>
      </c>
      <c r="B186">
        <v>659</v>
      </c>
      <c r="D186" t="s">
        <v>14</v>
      </c>
      <c r="E186">
        <v>2072</v>
      </c>
    </row>
    <row r="187" spans="1:5" x14ac:dyDescent="0.2">
      <c r="A187" t="s">
        <v>20</v>
      </c>
      <c r="B187">
        <v>121</v>
      </c>
      <c r="D187" t="s">
        <v>14</v>
      </c>
      <c r="E187">
        <v>0</v>
      </c>
    </row>
    <row r="188" spans="1:5" x14ac:dyDescent="0.2">
      <c r="A188" t="s">
        <v>20</v>
      </c>
      <c r="B188">
        <v>3742</v>
      </c>
      <c r="D188" t="s">
        <v>14</v>
      </c>
      <c r="E188">
        <v>1796</v>
      </c>
    </row>
    <row r="189" spans="1:5" x14ac:dyDescent="0.2">
      <c r="A189" t="s">
        <v>20</v>
      </c>
      <c r="B189">
        <v>223</v>
      </c>
      <c r="D189" t="s">
        <v>14</v>
      </c>
      <c r="E189">
        <v>62</v>
      </c>
    </row>
    <row r="190" spans="1:5" x14ac:dyDescent="0.2">
      <c r="A190" t="s">
        <v>20</v>
      </c>
      <c r="B190">
        <v>133</v>
      </c>
      <c r="D190" t="s">
        <v>14</v>
      </c>
      <c r="E190">
        <v>347</v>
      </c>
    </row>
    <row r="191" spans="1:5" x14ac:dyDescent="0.2">
      <c r="A191" t="s">
        <v>20</v>
      </c>
      <c r="B191">
        <v>5168</v>
      </c>
      <c r="D191" t="s">
        <v>14</v>
      </c>
      <c r="E191">
        <v>19</v>
      </c>
    </row>
    <row r="192" spans="1:5" x14ac:dyDescent="0.2">
      <c r="A192" t="s">
        <v>20</v>
      </c>
      <c r="B192">
        <v>307</v>
      </c>
      <c r="D192" t="s">
        <v>14</v>
      </c>
      <c r="E192">
        <v>1258</v>
      </c>
    </row>
    <row r="193" spans="1:5" x14ac:dyDescent="0.2">
      <c r="A193" t="s">
        <v>20</v>
      </c>
      <c r="B193">
        <v>2441</v>
      </c>
      <c r="D193" t="s">
        <v>14</v>
      </c>
      <c r="E193">
        <v>362</v>
      </c>
    </row>
    <row r="194" spans="1:5" x14ac:dyDescent="0.2">
      <c r="A194" t="s">
        <v>20</v>
      </c>
      <c r="B194">
        <v>1385</v>
      </c>
      <c r="D194" t="s">
        <v>14</v>
      </c>
      <c r="E194">
        <v>133</v>
      </c>
    </row>
    <row r="195" spans="1:5" x14ac:dyDescent="0.2">
      <c r="A195" t="s">
        <v>20</v>
      </c>
      <c r="B195">
        <v>190</v>
      </c>
      <c r="D195" t="s">
        <v>14</v>
      </c>
      <c r="E195">
        <v>846</v>
      </c>
    </row>
    <row r="196" spans="1:5" x14ac:dyDescent="0.2">
      <c r="A196" t="s">
        <v>20</v>
      </c>
      <c r="B196">
        <v>470</v>
      </c>
      <c r="D196" t="s">
        <v>14</v>
      </c>
      <c r="E196">
        <v>10</v>
      </c>
    </row>
    <row r="197" spans="1:5" x14ac:dyDescent="0.2">
      <c r="A197" t="s">
        <v>20</v>
      </c>
      <c r="B197">
        <v>253</v>
      </c>
      <c r="D197" t="s">
        <v>14</v>
      </c>
      <c r="E197">
        <v>191</v>
      </c>
    </row>
    <row r="198" spans="1:5" x14ac:dyDescent="0.2">
      <c r="A198" t="s">
        <v>20</v>
      </c>
      <c r="B198">
        <v>1113</v>
      </c>
      <c r="D198" t="s">
        <v>14</v>
      </c>
      <c r="E198">
        <v>1979</v>
      </c>
    </row>
    <row r="199" spans="1:5" x14ac:dyDescent="0.2">
      <c r="A199" t="s">
        <v>20</v>
      </c>
      <c r="B199">
        <v>2283</v>
      </c>
      <c r="D199" t="s">
        <v>14</v>
      </c>
      <c r="E199">
        <v>63</v>
      </c>
    </row>
    <row r="200" spans="1:5" x14ac:dyDescent="0.2">
      <c r="A200" t="s">
        <v>20</v>
      </c>
      <c r="B200">
        <v>1095</v>
      </c>
      <c r="D200" t="s">
        <v>14</v>
      </c>
      <c r="E200">
        <v>6080</v>
      </c>
    </row>
    <row r="201" spans="1:5" x14ac:dyDescent="0.2">
      <c r="A201" t="s">
        <v>20</v>
      </c>
      <c r="B201">
        <v>1690</v>
      </c>
      <c r="D201" t="s">
        <v>14</v>
      </c>
      <c r="E201">
        <v>80</v>
      </c>
    </row>
    <row r="202" spans="1:5" x14ac:dyDescent="0.2">
      <c r="A202" t="s">
        <v>20</v>
      </c>
      <c r="B202">
        <v>191</v>
      </c>
      <c r="D202" t="s">
        <v>14</v>
      </c>
      <c r="E202">
        <v>9</v>
      </c>
    </row>
    <row r="203" spans="1:5" x14ac:dyDescent="0.2">
      <c r="A203" t="s">
        <v>20</v>
      </c>
      <c r="B203">
        <v>2013</v>
      </c>
      <c r="D203" t="s">
        <v>14</v>
      </c>
      <c r="E203">
        <v>1784</v>
      </c>
    </row>
    <row r="204" spans="1:5" x14ac:dyDescent="0.2">
      <c r="A204" t="s">
        <v>20</v>
      </c>
      <c r="B204">
        <v>1703</v>
      </c>
      <c r="D204" t="s">
        <v>14</v>
      </c>
      <c r="E204">
        <v>243</v>
      </c>
    </row>
    <row r="205" spans="1:5" x14ac:dyDescent="0.2">
      <c r="A205" t="s">
        <v>20</v>
      </c>
      <c r="B205">
        <v>80</v>
      </c>
      <c r="D205" t="s">
        <v>14</v>
      </c>
      <c r="E205">
        <v>1296</v>
      </c>
    </row>
    <row r="206" spans="1:5" x14ac:dyDescent="0.2">
      <c r="A206" t="s">
        <v>20</v>
      </c>
      <c r="B206">
        <v>41</v>
      </c>
      <c r="D206" t="s">
        <v>14</v>
      </c>
      <c r="E206">
        <v>77</v>
      </c>
    </row>
    <row r="207" spans="1:5" x14ac:dyDescent="0.2">
      <c r="A207" t="s">
        <v>20</v>
      </c>
      <c r="B207">
        <v>187</v>
      </c>
      <c r="D207" t="s">
        <v>14</v>
      </c>
      <c r="E207">
        <v>395</v>
      </c>
    </row>
    <row r="208" spans="1:5" x14ac:dyDescent="0.2">
      <c r="A208" t="s">
        <v>20</v>
      </c>
      <c r="B208">
        <v>2875</v>
      </c>
      <c r="D208" t="s">
        <v>14</v>
      </c>
      <c r="E208">
        <v>49</v>
      </c>
    </row>
    <row r="209" spans="1:5" x14ac:dyDescent="0.2">
      <c r="A209" t="s">
        <v>20</v>
      </c>
      <c r="B209">
        <v>88</v>
      </c>
      <c r="D209" t="s">
        <v>14</v>
      </c>
      <c r="E209">
        <v>180</v>
      </c>
    </row>
    <row r="210" spans="1:5" x14ac:dyDescent="0.2">
      <c r="A210" t="s">
        <v>20</v>
      </c>
      <c r="B210">
        <v>191</v>
      </c>
      <c r="D210" t="s">
        <v>14</v>
      </c>
      <c r="E210">
        <v>2690</v>
      </c>
    </row>
    <row r="211" spans="1:5" x14ac:dyDescent="0.2">
      <c r="A211" t="s">
        <v>20</v>
      </c>
      <c r="B211">
        <v>139</v>
      </c>
      <c r="D211" t="s">
        <v>14</v>
      </c>
      <c r="E211">
        <v>2779</v>
      </c>
    </row>
    <row r="212" spans="1:5" x14ac:dyDescent="0.2">
      <c r="A212" t="s">
        <v>20</v>
      </c>
      <c r="B212">
        <v>186</v>
      </c>
      <c r="D212" t="s">
        <v>14</v>
      </c>
      <c r="E212">
        <v>92</v>
      </c>
    </row>
    <row r="213" spans="1:5" x14ac:dyDescent="0.2">
      <c r="A213" t="s">
        <v>20</v>
      </c>
      <c r="B213">
        <v>112</v>
      </c>
      <c r="D213" t="s">
        <v>14</v>
      </c>
      <c r="E213">
        <v>1028</v>
      </c>
    </row>
    <row r="214" spans="1:5" x14ac:dyDescent="0.2">
      <c r="A214" t="s">
        <v>20</v>
      </c>
      <c r="B214">
        <v>101</v>
      </c>
      <c r="D214" t="s">
        <v>14</v>
      </c>
      <c r="E214">
        <v>26</v>
      </c>
    </row>
    <row r="215" spans="1:5" x14ac:dyDescent="0.2">
      <c r="A215" t="s">
        <v>20</v>
      </c>
      <c r="B215">
        <v>206</v>
      </c>
      <c r="D215" t="s">
        <v>14</v>
      </c>
      <c r="E215">
        <v>1790</v>
      </c>
    </row>
    <row r="216" spans="1:5" x14ac:dyDescent="0.2">
      <c r="A216" t="s">
        <v>20</v>
      </c>
      <c r="B216">
        <v>154</v>
      </c>
      <c r="D216" t="s">
        <v>14</v>
      </c>
      <c r="E216">
        <v>37</v>
      </c>
    </row>
    <row r="217" spans="1:5" x14ac:dyDescent="0.2">
      <c r="A217" t="s">
        <v>20</v>
      </c>
      <c r="B217">
        <v>5966</v>
      </c>
      <c r="D217" t="s">
        <v>14</v>
      </c>
      <c r="E217">
        <v>35</v>
      </c>
    </row>
    <row r="218" spans="1:5" x14ac:dyDescent="0.2">
      <c r="A218" t="s">
        <v>20</v>
      </c>
      <c r="B218">
        <v>169</v>
      </c>
      <c r="D218" t="s">
        <v>14</v>
      </c>
      <c r="E218">
        <v>558</v>
      </c>
    </row>
    <row r="219" spans="1:5" x14ac:dyDescent="0.2">
      <c r="A219" t="s">
        <v>20</v>
      </c>
      <c r="B219">
        <v>2106</v>
      </c>
      <c r="D219" t="s">
        <v>14</v>
      </c>
      <c r="E219">
        <v>64</v>
      </c>
    </row>
    <row r="220" spans="1:5" x14ac:dyDescent="0.2">
      <c r="A220" t="s">
        <v>20</v>
      </c>
      <c r="B220">
        <v>131</v>
      </c>
      <c r="D220" t="s">
        <v>14</v>
      </c>
      <c r="E220">
        <v>245</v>
      </c>
    </row>
    <row r="221" spans="1:5" x14ac:dyDescent="0.2">
      <c r="A221" t="s">
        <v>20</v>
      </c>
      <c r="B221">
        <v>84</v>
      </c>
      <c r="D221" t="s">
        <v>14</v>
      </c>
      <c r="E221">
        <v>71</v>
      </c>
    </row>
    <row r="222" spans="1:5" x14ac:dyDescent="0.2">
      <c r="A222" t="s">
        <v>20</v>
      </c>
      <c r="B222">
        <v>155</v>
      </c>
      <c r="D222" t="s">
        <v>14</v>
      </c>
      <c r="E222">
        <v>42</v>
      </c>
    </row>
    <row r="223" spans="1:5" x14ac:dyDescent="0.2">
      <c r="A223" t="s">
        <v>20</v>
      </c>
      <c r="B223">
        <v>189</v>
      </c>
      <c r="D223" t="s">
        <v>14</v>
      </c>
      <c r="E223">
        <v>156</v>
      </c>
    </row>
    <row r="224" spans="1:5" x14ac:dyDescent="0.2">
      <c r="A224" t="s">
        <v>20</v>
      </c>
      <c r="B224">
        <v>4799</v>
      </c>
      <c r="D224" t="s">
        <v>14</v>
      </c>
      <c r="E224">
        <v>1368</v>
      </c>
    </row>
    <row r="225" spans="1:5" x14ac:dyDescent="0.2">
      <c r="A225" t="s">
        <v>20</v>
      </c>
      <c r="B225">
        <v>1137</v>
      </c>
      <c r="D225" t="s">
        <v>14</v>
      </c>
      <c r="E225">
        <v>102</v>
      </c>
    </row>
    <row r="226" spans="1:5" x14ac:dyDescent="0.2">
      <c r="A226" t="s">
        <v>20</v>
      </c>
      <c r="B226">
        <v>1152</v>
      </c>
      <c r="D226" t="s">
        <v>14</v>
      </c>
      <c r="E226">
        <v>86</v>
      </c>
    </row>
    <row r="227" spans="1:5" x14ac:dyDescent="0.2">
      <c r="A227" t="s">
        <v>20</v>
      </c>
      <c r="B227">
        <v>50</v>
      </c>
      <c r="D227" t="s">
        <v>14</v>
      </c>
      <c r="E227">
        <v>253</v>
      </c>
    </row>
    <row r="228" spans="1:5" x14ac:dyDescent="0.2">
      <c r="A228" t="s">
        <v>20</v>
      </c>
      <c r="B228">
        <v>3059</v>
      </c>
      <c r="D228" t="s">
        <v>14</v>
      </c>
      <c r="E228">
        <v>157</v>
      </c>
    </row>
    <row r="229" spans="1:5" x14ac:dyDescent="0.2">
      <c r="A229" t="s">
        <v>20</v>
      </c>
      <c r="B229">
        <v>34</v>
      </c>
      <c r="D229" t="s">
        <v>14</v>
      </c>
      <c r="E229">
        <v>183</v>
      </c>
    </row>
    <row r="230" spans="1:5" x14ac:dyDescent="0.2">
      <c r="A230" t="s">
        <v>20</v>
      </c>
      <c r="B230">
        <v>220</v>
      </c>
      <c r="D230" t="s">
        <v>14</v>
      </c>
      <c r="E230">
        <v>82</v>
      </c>
    </row>
    <row r="231" spans="1:5" x14ac:dyDescent="0.2">
      <c r="A231" t="s">
        <v>20</v>
      </c>
      <c r="B231">
        <v>1604</v>
      </c>
      <c r="D231" t="s">
        <v>14</v>
      </c>
      <c r="E231">
        <v>1</v>
      </c>
    </row>
    <row r="232" spans="1:5" x14ac:dyDescent="0.2">
      <c r="A232" t="s">
        <v>20</v>
      </c>
      <c r="B232">
        <v>454</v>
      </c>
      <c r="D232" t="s">
        <v>14</v>
      </c>
      <c r="E232">
        <v>1198</v>
      </c>
    </row>
    <row r="233" spans="1:5" x14ac:dyDescent="0.2">
      <c r="A233" t="s">
        <v>20</v>
      </c>
      <c r="B233">
        <v>123</v>
      </c>
      <c r="D233" t="s">
        <v>14</v>
      </c>
      <c r="E233">
        <v>648</v>
      </c>
    </row>
    <row r="234" spans="1:5" x14ac:dyDescent="0.2">
      <c r="A234" t="s">
        <v>20</v>
      </c>
      <c r="B234">
        <v>299</v>
      </c>
      <c r="D234" t="s">
        <v>14</v>
      </c>
      <c r="E234">
        <v>64</v>
      </c>
    </row>
    <row r="235" spans="1:5" x14ac:dyDescent="0.2">
      <c r="A235" t="s">
        <v>20</v>
      </c>
      <c r="B235">
        <v>2237</v>
      </c>
      <c r="D235" t="s">
        <v>14</v>
      </c>
      <c r="E235">
        <v>62</v>
      </c>
    </row>
    <row r="236" spans="1:5" x14ac:dyDescent="0.2">
      <c r="A236" t="s">
        <v>20</v>
      </c>
      <c r="B236">
        <v>645</v>
      </c>
      <c r="D236" t="s">
        <v>14</v>
      </c>
      <c r="E236">
        <v>750</v>
      </c>
    </row>
    <row r="237" spans="1:5" x14ac:dyDescent="0.2">
      <c r="A237" t="s">
        <v>20</v>
      </c>
      <c r="B237">
        <v>484</v>
      </c>
      <c r="D237" t="s">
        <v>14</v>
      </c>
      <c r="E237">
        <v>105</v>
      </c>
    </row>
    <row r="238" spans="1:5" x14ac:dyDescent="0.2">
      <c r="A238" t="s">
        <v>20</v>
      </c>
      <c r="B238">
        <v>154</v>
      </c>
      <c r="D238" t="s">
        <v>14</v>
      </c>
      <c r="E238">
        <v>2604</v>
      </c>
    </row>
    <row r="239" spans="1:5" x14ac:dyDescent="0.2">
      <c r="A239" t="s">
        <v>20</v>
      </c>
      <c r="B239">
        <v>82</v>
      </c>
      <c r="D239" t="s">
        <v>14</v>
      </c>
      <c r="E239">
        <v>65</v>
      </c>
    </row>
    <row r="240" spans="1:5" x14ac:dyDescent="0.2">
      <c r="A240" t="s">
        <v>20</v>
      </c>
      <c r="B240">
        <v>134</v>
      </c>
      <c r="D240" t="s">
        <v>14</v>
      </c>
      <c r="E240">
        <v>94</v>
      </c>
    </row>
    <row r="241" spans="1:5" x14ac:dyDescent="0.2">
      <c r="A241" t="s">
        <v>20</v>
      </c>
      <c r="B241">
        <v>5203</v>
      </c>
      <c r="D241" t="s">
        <v>14</v>
      </c>
      <c r="E241">
        <v>257</v>
      </c>
    </row>
    <row r="242" spans="1:5" x14ac:dyDescent="0.2">
      <c r="A242" t="s">
        <v>20</v>
      </c>
      <c r="B242">
        <v>94</v>
      </c>
      <c r="D242" t="s">
        <v>14</v>
      </c>
      <c r="E242">
        <v>2928</v>
      </c>
    </row>
    <row r="243" spans="1:5" x14ac:dyDescent="0.2">
      <c r="A243" t="s">
        <v>20</v>
      </c>
      <c r="B243">
        <v>205</v>
      </c>
      <c r="D243" t="s">
        <v>14</v>
      </c>
      <c r="E243">
        <v>4697</v>
      </c>
    </row>
    <row r="244" spans="1:5" x14ac:dyDescent="0.2">
      <c r="A244" t="s">
        <v>20</v>
      </c>
      <c r="B244">
        <v>92</v>
      </c>
      <c r="D244" t="s">
        <v>14</v>
      </c>
      <c r="E244">
        <v>2915</v>
      </c>
    </row>
    <row r="245" spans="1:5" x14ac:dyDescent="0.2">
      <c r="A245" t="s">
        <v>20</v>
      </c>
      <c r="B245">
        <v>219</v>
      </c>
      <c r="D245" t="s">
        <v>14</v>
      </c>
      <c r="E245">
        <v>18</v>
      </c>
    </row>
    <row r="246" spans="1:5" x14ac:dyDescent="0.2">
      <c r="A246" t="s">
        <v>20</v>
      </c>
      <c r="B246">
        <v>2526</v>
      </c>
      <c r="D246" t="s">
        <v>14</v>
      </c>
      <c r="E246">
        <v>602</v>
      </c>
    </row>
    <row r="247" spans="1:5" x14ac:dyDescent="0.2">
      <c r="A247" t="s">
        <v>20</v>
      </c>
      <c r="B247">
        <v>94</v>
      </c>
      <c r="D247" t="s">
        <v>14</v>
      </c>
      <c r="E247">
        <v>1</v>
      </c>
    </row>
    <row r="248" spans="1:5" x14ac:dyDescent="0.2">
      <c r="A248" t="s">
        <v>20</v>
      </c>
      <c r="B248">
        <v>1713</v>
      </c>
      <c r="D248" t="s">
        <v>14</v>
      </c>
      <c r="E248">
        <v>3868</v>
      </c>
    </row>
    <row r="249" spans="1:5" x14ac:dyDescent="0.2">
      <c r="A249" t="s">
        <v>20</v>
      </c>
      <c r="B249">
        <v>249</v>
      </c>
      <c r="D249" t="s">
        <v>14</v>
      </c>
      <c r="E249">
        <v>504</v>
      </c>
    </row>
    <row r="250" spans="1:5" x14ac:dyDescent="0.2">
      <c r="A250" t="s">
        <v>20</v>
      </c>
      <c r="B250">
        <v>192</v>
      </c>
      <c r="D250" t="s">
        <v>14</v>
      </c>
      <c r="E250">
        <v>14</v>
      </c>
    </row>
    <row r="251" spans="1:5" x14ac:dyDescent="0.2">
      <c r="A251" t="s">
        <v>20</v>
      </c>
      <c r="B251">
        <v>247</v>
      </c>
      <c r="D251" t="s">
        <v>14</v>
      </c>
      <c r="E251">
        <v>750</v>
      </c>
    </row>
    <row r="252" spans="1:5" x14ac:dyDescent="0.2">
      <c r="A252" t="s">
        <v>20</v>
      </c>
      <c r="B252">
        <v>2293</v>
      </c>
      <c r="D252" t="s">
        <v>14</v>
      </c>
      <c r="E252">
        <v>77</v>
      </c>
    </row>
    <row r="253" spans="1:5" x14ac:dyDescent="0.2">
      <c r="A253" t="s">
        <v>20</v>
      </c>
      <c r="B253">
        <v>3131</v>
      </c>
      <c r="D253" t="s">
        <v>14</v>
      </c>
      <c r="E253">
        <v>752</v>
      </c>
    </row>
    <row r="254" spans="1:5" x14ac:dyDescent="0.2">
      <c r="A254" t="s">
        <v>20</v>
      </c>
      <c r="B254">
        <v>143</v>
      </c>
      <c r="D254" t="s">
        <v>14</v>
      </c>
      <c r="E254">
        <v>131</v>
      </c>
    </row>
    <row r="255" spans="1:5" x14ac:dyDescent="0.2">
      <c r="A255" t="s">
        <v>20</v>
      </c>
      <c r="B255">
        <v>296</v>
      </c>
      <c r="D255" t="s">
        <v>14</v>
      </c>
      <c r="E255">
        <v>87</v>
      </c>
    </row>
    <row r="256" spans="1:5" x14ac:dyDescent="0.2">
      <c r="A256" t="s">
        <v>20</v>
      </c>
      <c r="B256">
        <v>170</v>
      </c>
      <c r="D256" t="s">
        <v>14</v>
      </c>
      <c r="E256">
        <v>1063</v>
      </c>
    </row>
    <row r="257" spans="1:5" x14ac:dyDescent="0.2">
      <c r="A257" t="s">
        <v>20</v>
      </c>
      <c r="B257">
        <v>86</v>
      </c>
      <c r="D257" t="s">
        <v>14</v>
      </c>
      <c r="E257">
        <v>76</v>
      </c>
    </row>
    <row r="258" spans="1:5" x14ac:dyDescent="0.2">
      <c r="A258" t="s">
        <v>20</v>
      </c>
      <c r="B258">
        <v>6286</v>
      </c>
      <c r="D258" t="s">
        <v>14</v>
      </c>
      <c r="E258">
        <v>4428</v>
      </c>
    </row>
    <row r="259" spans="1:5" x14ac:dyDescent="0.2">
      <c r="A259" t="s">
        <v>20</v>
      </c>
      <c r="B259">
        <v>3727</v>
      </c>
      <c r="D259" t="s">
        <v>14</v>
      </c>
      <c r="E259">
        <v>58</v>
      </c>
    </row>
    <row r="260" spans="1:5" x14ac:dyDescent="0.2">
      <c r="A260" t="s">
        <v>20</v>
      </c>
      <c r="B260">
        <v>1605</v>
      </c>
      <c r="D260" t="s">
        <v>14</v>
      </c>
      <c r="E260">
        <v>111</v>
      </c>
    </row>
    <row r="261" spans="1:5" x14ac:dyDescent="0.2">
      <c r="A261" t="s">
        <v>20</v>
      </c>
      <c r="B261">
        <v>2120</v>
      </c>
      <c r="D261" t="s">
        <v>14</v>
      </c>
      <c r="E261">
        <v>2955</v>
      </c>
    </row>
    <row r="262" spans="1:5" x14ac:dyDescent="0.2">
      <c r="A262" t="s">
        <v>20</v>
      </c>
      <c r="B262">
        <v>50</v>
      </c>
      <c r="D262" t="s">
        <v>14</v>
      </c>
      <c r="E262">
        <v>1657</v>
      </c>
    </row>
    <row r="263" spans="1:5" x14ac:dyDescent="0.2">
      <c r="A263" t="s">
        <v>20</v>
      </c>
      <c r="B263">
        <v>2080</v>
      </c>
      <c r="D263" t="s">
        <v>14</v>
      </c>
      <c r="E263">
        <v>926</v>
      </c>
    </row>
    <row r="264" spans="1:5" x14ac:dyDescent="0.2">
      <c r="A264" t="s">
        <v>20</v>
      </c>
      <c r="B264">
        <v>2105</v>
      </c>
      <c r="D264" t="s">
        <v>14</v>
      </c>
      <c r="E264">
        <v>77</v>
      </c>
    </row>
    <row r="265" spans="1:5" x14ac:dyDescent="0.2">
      <c r="A265" t="s">
        <v>20</v>
      </c>
      <c r="B265">
        <v>2436</v>
      </c>
      <c r="D265" t="s">
        <v>14</v>
      </c>
      <c r="E265">
        <v>1748</v>
      </c>
    </row>
    <row r="266" spans="1:5" x14ac:dyDescent="0.2">
      <c r="A266" t="s">
        <v>20</v>
      </c>
      <c r="B266">
        <v>80</v>
      </c>
      <c r="D266" t="s">
        <v>14</v>
      </c>
      <c r="E266">
        <v>79</v>
      </c>
    </row>
    <row r="267" spans="1:5" x14ac:dyDescent="0.2">
      <c r="A267" t="s">
        <v>20</v>
      </c>
      <c r="B267">
        <v>42</v>
      </c>
      <c r="D267" t="s">
        <v>14</v>
      </c>
      <c r="E267">
        <v>889</v>
      </c>
    </row>
    <row r="268" spans="1:5" x14ac:dyDescent="0.2">
      <c r="A268" t="s">
        <v>20</v>
      </c>
      <c r="B268">
        <v>139</v>
      </c>
      <c r="D268" t="s">
        <v>14</v>
      </c>
      <c r="E268">
        <v>56</v>
      </c>
    </row>
    <row r="269" spans="1:5" x14ac:dyDescent="0.2">
      <c r="A269" t="s">
        <v>20</v>
      </c>
      <c r="B269">
        <v>159</v>
      </c>
      <c r="D269" t="s">
        <v>14</v>
      </c>
      <c r="E269">
        <v>1</v>
      </c>
    </row>
    <row r="270" spans="1:5" x14ac:dyDescent="0.2">
      <c r="A270" t="s">
        <v>20</v>
      </c>
      <c r="B270">
        <v>381</v>
      </c>
      <c r="D270" t="s">
        <v>14</v>
      </c>
      <c r="E270">
        <v>83</v>
      </c>
    </row>
    <row r="271" spans="1:5" x14ac:dyDescent="0.2">
      <c r="A271" t="s">
        <v>20</v>
      </c>
      <c r="B271">
        <v>194</v>
      </c>
      <c r="D271" t="s">
        <v>14</v>
      </c>
      <c r="E271">
        <v>2025</v>
      </c>
    </row>
    <row r="272" spans="1:5" x14ac:dyDescent="0.2">
      <c r="A272" t="s">
        <v>20</v>
      </c>
      <c r="B272">
        <v>106</v>
      </c>
      <c r="D272" t="s">
        <v>14</v>
      </c>
      <c r="E272">
        <v>14</v>
      </c>
    </row>
    <row r="273" spans="1:5" x14ac:dyDescent="0.2">
      <c r="A273" t="s">
        <v>20</v>
      </c>
      <c r="B273">
        <v>142</v>
      </c>
      <c r="D273" t="s">
        <v>14</v>
      </c>
      <c r="E273">
        <v>656</v>
      </c>
    </row>
    <row r="274" spans="1:5" x14ac:dyDescent="0.2">
      <c r="A274" t="s">
        <v>20</v>
      </c>
      <c r="B274">
        <v>211</v>
      </c>
      <c r="D274" t="s">
        <v>14</v>
      </c>
      <c r="E274">
        <v>1596</v>
      </c>
    </row>
    <row r="275" spans="1:5" x14ac:dyDescent="0.2">
      <c r="A275" t="s">
        <v>20</v>
      </c>
      <c r="B275">
        <v>2756</v>
      </c>
      <c r="D275" t="s">
        <v>14</v>
      </c>
      <c r="E275">
        <v>10</v>
      </c>
    </row>
    <row r="276" spans="1:5" x14ac:dyDescent="0.2">
      <c r="A276" t="s">
        <v>20</v>
      </c>
      <c r="B276">
        <v>173</v>
      </c>
      <c r="D276" t="s">
        <v>14</v>
      </c>
      <c r="E276">
        <v>1121</v>
      </c>
    </row>
    <row r="277" spans="1:5" x14ac:dyDescent="0.2">
      <c r="A277" t="s">
        <v>20</v>
      </c>
      <c r="B277">
        <v>87</v>
      </c>
      <c r="D277" t="s">
        <v>14</v>
      </c>
      <c r="E277">
        <v>15</v>
      </c>
    </row>
    <row r="278" spans="1:5" x14ac:dyDescent="0.2">
      <c r="A278" t="s">
        <v>20</v>
      </c>
      <c r="B278">
        <v>1572</v>
      </c>
      <c r="D278" t="s">
        <v>14</v>
      </c>
      <c r="E278">
        <v>191</v>
      </c>
    </row>
    <row r="279" spans="1:5" x14ac:dyDescent="0.2">
      <c r="A279" t="s">
        <v>20</v>
      </c>
      <c r="B279">
        <v>2346</v>
      </c>
      <c r="D279" t="s">
        <v>14</v>
      </c>
      <c r="E279">
        <v>16</v>
      </c>
    </row>
    <row r="280" spans="1:5" x14ac:dyDescent="0.2">
      <c r="A280" t="s">
        <v>20</v>
      </c>
      <c r="B280">
        <v>115</v>
      </c>
      <c r="D280" t="s">
        <v>14</v>
      </c>
      <c r="E280">
        <v>17</v>
      </c>
    </row>
    <row r="281" spans="1:5" x14ac:dyDescent="0.2">
      <c r="A281" t="s">
        <v>20</v>
      </c>
      <c r="B281">
        <v>85</v>
      </c>
      <c r="D281" t="s">
        <v>14</v>
      </c>
      <c r="E281">
        <v>34</v>
      </c>
    </row>
    <row r="282" spans="1:5" x14ac:dyDescent="0.2">
      <c r="A282" t="s">
        <v>20</v>
      </c>
      <c r="B282">
        <v>144</v>
      </c>
      <c r="D282" t="s">
        <v>14</v>
      </c>
      <c r="E282">
        <v>1</v>
      </c>
    </row>
    <row r="283" spans="1:5" x14ac:dyDescent="0.2">
      <c r="A283" t="s">
        <v>20</v>
      </c>
      <c r="B283">
        <v>2443</v>
      </c>
      <c r="D283" t="s">
        <v>14</v>
      </c>
      <c r="E283">
        <v>1274</v>
      </c>
    </row>
    <row r="284" spans="1:5" x14ac:dyDescent="0.2">
      <c r="A284" t="s">
        <v>20</v>
      </c>
      <c r="B284">
        <v>64</v>
      </c>
      <c r="D284" t="s">
        <v>14</v>
      </c>
      <c r="E284">
        <v>210</v>
      </c>
    </row>
    <row r="285" spans="1:5" x14ac:dyDescent="0.2">
      <c r="A285" t="s">
        <v>20</v>
      </c>
      <c r="B285">
        <v>268</v>
      </c>
      <c r="D285" t="s">
        <v>14</v>
      </c>
      <c r="E285">
        <v>248</v>
      </c>
    </row>
    <row r="286" spans="1:5" x14ac:dyDescent="0.2">
      <c r="A286" t="s">
        <v>20</v>
      </c>
      <c r="B286">
        <v>195</v>
      </c>
      <c r="D286" t="s">
        <v>14</v>
      </c>
      <c r="E286">
        <v>513</v>
      </c>
    </row>
    <row r="287" spans="1:5" x14ac:dyDescent="0.2">
      <c r="A287" t="s">
        <v>20</v>
      </c>
      <c r="B287">
        <v>186</v>
      </c>
      <c r="D287" t="s">
        <v>14</v>
      </c>
      <c r="E287">
        <v>3410</v>
      </c>
    </row>
    <row r="288" spans="1:5" x14ac:dyDescent="0.2">
      <c r="A288" t="s">
        <v>20</v>
      </c>
      <c r="B288">
        <v>460</v>
      </c>
      <c r="D288" t="s">
        <v>14</v>
      </c>
      <c r="E288">
        <v>10</v>
      </c>
    </row>
    <row r="289" spans="1:5" x14ac:dyDescent="0.2">
      <c r="A289" t="s">
        <v>20</v>
      </c>
      <c r="B289">
        <v>2528</v>
      </c>
      <c r="D289" t="s">
        <v>14</v>
      </c>
      <c r="E289">
        <v>2201</v>
      </c>
    </row>
    <row r="290" spans="1:5" x14ac:dyDescent="0.2">
      <c r="A290" t="s">
        <v>20</v>
      </c>
      <c r="B290">
        <v>3657</v>
      </c>
      <c r="D290" t="s">
        <v>14</v>
      </c>
      <c r="E290">
        <v>676</v>
      </c>
    </row>
    <row r="291" spans="1:5" x14ac:dyDescent="0.2">
      <c r="A291" t="s">
        <v>20</v>
      </c>
      <c r="B291">
        <v>131</v>
      </c>
      <c r="D291" t="s">
        <v>14</v>
      </c>
      <c r="E291">
        <v>831</v>
      </c>
    </row>
    <row r="292" spans="1:5" x14ac:dyDescent="0.2">
      <c r="A292" t="s">
        <v>20</v>
      </c>
      <c r="B292">
        <v>239</v>
      </c>
      <c r="D292" t="s">
        <v>14</v>
      </c>
      <c r="E292">
        <v>859</v>
      </c>
    </row>
    <row r="293" spans="1:5" x14ac:dyDescent="0.2">
      <c r="A293" t="s">
        <v>20</v>
      </c>
      <c r="B293">
        <v>78</v>
      </c>
      <c r="D293" t="s">
        <v>14</v>
      </c>
      <c r="E293">
        <v>45</v>
      </c>
    </row>
    <row r="294" spans="1:5" x14ac:dyDescent="0.2">
      <c r="A294" t="s">
        <v>20</v>
      </c>
      <c r="B294">
        <v>1773</v>
      </c>
      <c r="D294" t="s">
        <v>14</v>
      </c>
      <c r="E294">
        <v>6</v>
      </c>
    </row>
    <row r="295" spans="1:5" x14ac:dyDescent="0.2">
      <c r="A295" t="s">
        <v>20</v>
      </c>
      <c r="B295">
        <v>32</v>
      </c>
      <c r="D295" t="s">
        <v>14</v>
      </c>
      <c r="E295">
        <v>7</v>
      </c>
    </row>
    <row r="296" spans="1:5" x14ac:dyDescent="0.2">
      <c r="A296" t="s">
        <v>20</v>
      </c>
      <c r="B296">
        <v>369</v>
      </c>
      <c r="D296" t="s">
        <v>14</v>
      </c>
      <c r="E296">
        <v>31</v>
      </c>
    </row>
    <row r="297" spans="1:5" x14ac:dyDescent="0.2">
      <c r="A297" t="s">
        <v>20</v>
      </c>
      <c r="B297">
        <v>89</v>
      </c>
      <c r="D297" t="s">
        <v>14</v>
      </c>
      <c r="E297">
        <v>78</v>
      </c>
    </row>
    <row r="298" spans="1:5" x14ac:dyDescent="0.2">
      <c r="A298" t="s">
        <v>20</v>
      </c>
      <c r="B298">
        <v>147</v>
      </c>
      <c r="D298" t="s">
        <v>14</v>
      </c>
      <c r="E298">
        <v>1225</v>
      </c>
    </row>
    <row r="299" spans="1:5" x14ac:dyDescent="0.2">
      <c r="A299" t="s">
        <v>20</v>
      </c>
      <c r="B299">
        <v>126</v>
      </c>
      <c r="D299" t="s">
        <v>14</v>
      </c>
      <c r="E299">
        <v>1</v>
      </c>
    </row>
    <row r="300" spans="1:5" x14ac:dyDescent="0.2">
      <c r="A300" t="s">
        <v>20</v>
      </c>
      <c r="B300">
        <v>2218</v>
      </c>
      <c r="D300" t="s">
        <v>14</v>
      </c>
      <c r="E300">
        <v>67</v>
      </c>
    </row>
    <row r="301" spans="1:5" x14ac:dyDescent="0.2">
      <c r="A301" t="s">
        <v>20</v>
      </c>
      <c r="B301">
        <v>202</v>
      </c>
      <c r="D301" t="s">
        <v>14</v>
      </c>
      <c r="E301">
        <v>19</v>
      </c>
    </row>
    <row r="302" spans="1:5" x14ac:dyDescent="0.2">
      <c r="A302" t="s">
        <v>20</v>
      </c>
      <c r="B302">
        <v>140</v>
      </c>
      <c r="D302" t="s">
        <v>14</v>
      </c>
      <c r="E302">
        <v>2108</v>
      </c>
    </row>
    <row r="303" spans="1:5" x14ac:dyDescent="0.2">
      <c r="A303" t="s">
        <v>20</v>
      </c>
      <c r="B303">
        <v>1052</v>
      </c>
      <c r="D303" t="s">
        <v>14</v>
      </c>
      <c r="E303">
        <v>679</v>
      </c>
    </row>
    <row r="304" spans="1:5" x14ac:dyDescent="0.2">
      <c r="A304" t="s">
        <v>20</v>
      </c>
      <c r="B304">
        <v>247</v>
      </c>
      <c r="D304" t="s">
        <v>14</v>
      </c>
      <c r="E304">
        <v>36</v>
      </c>
    </row>
    <row r="305" spans="1:5" x14ac:dyDescent="0.2">
      <c r="A305" t="s">
        <v>20</v>
      </c>
      <c r="B305">
        <v>84</v>
      </c>
      <c r="D305" t="s">
        <v>14</v>
      </c>
      <c r="E305">
        <v>47</v>
      </c>
    </row>
    <row r="306" spans="1:5" x14ac:dyDescent="0.2">
      <c r="A306" t="s">
        <v>20</v>
      </c>
      <c r="B306">
        <v>88</v>
      </c>
      <c r="D306" t="s">
        <v>14</v>
      </c>
      <c r="E306">
        <v>70</v>
      </c>
    </row>
    <row r="307" spans="1:5" x14ac:dyDescent="0.2">
      <c r="A307" t="s">
        <v>20</v>
      </c>
      <c r="B307">
        <v>156</v>
      </c>
      <c r="D307" t="s">
        <v>14</v>
      </c>
      <c r="E307">
        <v>154</v>
      </c>
    </row>
    <row r="308" spans="1:5" x14ac:dyDescent="0.2">
      <c r="A308" t="s">
        <v>20</v>
      </c>
      <c r="B308">
        <v>2985</v>
      </c>
      <c r="D308" t="s">
        <v>14</v>
      </c>
      <c r="E308">
        <v>22</v>
      </c>
    </row>
    <row r="309" spans="1:5" x14ac:dyDescent="0.2">
      <c r="A309" t="s">
        <v>20</v>
      </c>
      <c r="B309">
        <v>762</v>
      </c>
      <c r="D309" t="s">
        <v>14</v>
      </c>
      <c r="E309">
        <v>1758</v>
      </c>
    </row>
    <row r="310" spans="1:5" x14ac:dyDescent="0.2">
      <c r="A310" t="s">
        <v>20</v>
      </c>
      <c r="B310">
        <v>554</v>
      </c>
      <c r="D310" t="s">
        <v>14</v>
      </c>
      <c r="E310">
        <v>94</v>
      </c>
    </row>
    <row r="311" spans="1:5" x14ac:dyDescent="0.2">
      <c r="A311" t="s">
        <v>20</v>
      </c>
      <c r="B311">
        <v>135</v>
      </c>
      <c r="D311" t="s">
        <v>14</v>
      </c>
      <c r="E311">
        <v>33</v>
      </c>
    </row>
    <row r="312" spans="1:5" x14ac:dyDescent="0.2">
      <c r="A312" t="s">
        <v>20</v>
      </c>
      <c r="B312">
        <v>122</v>
      </c>
      <c r="D312" t="s">
        <v>14</v>
      </c>
      <c r="E312">
        <v>1</v>
      </c>
    </row>
    <row r="313" spans="1:5" x14ac:dyDescent="0.2">
      <c r="A313" t="s">
        <v>20</v>
      </c>
      <c r="B313">
        <v>221</v>
      </c>
      <c r="D313" t="s">
        <v>14</v>
      </c>
      <c r="E313">
        <v>31</v>
      </c>
    </row>
    <row r="314" spans="1:5" x14ac:dyDescent="0.2">
      <c r="A314" t="s">
        <v>20</v>
      </c>
      <c r="B314">
        <v>126</v>
      </c>
      <c r="D314" t="s">
        <v>14</v>
      </c>
      <c r="E314">
        <v>35</v>
      </c>
    </row>
    <row r="315" spans="1:5" x14ac:dyDescent="0.2">
      <c r="A315" t="s">
        <v>20</v>
      </c>
      <c r="B315">
        <v>1022</v>
      </c>
      <c r="D315" t="s">
        <v>14</v>
      </c>
      <c r="E315">
        <v>63</v>
      </c>
    </row>
    <row r="316" spans="1:5" x14ac:dyDescent="0.2">
      <c r="A316" t="s">
        <v>20</v>
      </c>
      <c r="B316">
        <v>3177</v>
      </c>
      <c r="D316" t="s">
        <v>14</v>
      </c>
      <c r="E316">
        <v>526</v>
      </c>
    </row>
    <row r="317" spans="1:5" x14ac:dyDescent="0.2">
      <c r="A317" t="s">
        <v>20</v>
      </c>
      <c r="B317">
        <v>198</v>
      </c>
      <c r="D317" t="s">
        <v>14</v>
      </c>
      <c r="E317">
        <v>121</v>
      </c>
    </row>
    <row r="318" spans="1:5" x14ac:dyDescent="0.2">
      <c r="A318" t="s">
        <v>20</v>
      </c>
      <c r="B318">
        <v>85</v>
      </c>
      <c r="D318" t="s">
        <v>14</v>
      </c>
      <c r="E318">
        <v>67</v>
      </c>
    </row>
    <row r="319" spans="1:5" x14ac:dyDescent="0.2">
      <c r="A319" t="s">
        <v>20</v>
      </c>
      <c r="B319">
        <v>3596</v>
      </c>
      <c r="D319" t="s">
        <v>14</v>
      </c>
      <c r="E319">
        <v>57</v>
      </c>
    </row>
    <row r="320" spans="1:5" x14ac:dyDescent="0.2">
      <c r="A320" t="s">
        <v>20</v>
      </c>
      <c r="B320">
        <v>244</v>
      </c>
      <c r="D320" t="s">
        <v>14</v>
      </c>
      <c r="E320">
        <v>1229</v>
      </c>
    </row>
    <row r="321" spans="1:5" x14ac:dyDescent="0.2">
      <c r="A321" t="s">
        <v>20</v>
      </c>
      <c r="B321">
        <v>5180</v>
      </c>
      <c r="D321" t="s">
        <v>14</v>
      </c>
      <c r="E321">
        <v>12</v>
      </c>
    </row>
    <row r="322" spans="1:5" x14ac:dyDescent="0.2">
      <c r="A322" t="s">
        <v>20</v>
      </c>
      <c r="B322">
        <v>589</v>
      </c>
      <c r="D322" t="s">
        <v>14</v>
      </c>
      <c r="E322">
        <v>452</v>
      </c>
    </row>
    <row r="323" spans="1:5" x14ac:dyDescent="0.2">
      <c r="A323" t="s">
        <v>20</v>
      </c>
      <c r="B323">
        <v>2725</v>
      </c>
      <c r="D323" t="s">
        <v>14</v>
      </c>
      <c r="E323">
        <v>1886</v>
      </c>
    </row>
    <row r="324" spans="1:5" x14ac:dyDescent="0.2">
      <c r="A324" t="s">
        <v>20</v>
      </c>
      <c r="B324">
        <v>300</v>
      </c>
      <c r="D324" t="s">
        <v>14</v>
      </c>
      <c r="E324">
        <v>1825</v>
      </c>
    </row>
    <row r="325" spans="1:5" x14ac:dyDescent="0.2">
      <c r="A325" t="s">
        <v>20</v>
      </c>
      <c r="B325">
        <v>144</v>
      </c>
      <c r="D325" t="s">
        <v>14</v>
      </c>
      <c r="E325">
        <v>31</v>
      </c>
    </row>
    <row r="326" spans="1:5" x14ac:dyDescent="0.2">
      <c r="A326" t="s">
        <v>20</v>
      </c>
      <c r="B326">
        <v>87</v>
      </c>
      <c r="D326" t="s">
        <v>14</v>
      </c>
      <c r="E326">
        <v>107</v>
      </c>
    </row>
    <row r="327" spans="1:5" x14ac:dyDescent="0.2">
      <c r="A327" t="s">
        <v>20</v>
      </c>
      <c r="B327">
        <v>3116</v>
      </c>
      <c r="D327" t="s">
        <v>14</v>
      </c>
      <c r="E327">
        <v>27</v>
      </c>
    </row>
    <row r="328" spans="1:5" x14ac:dyDescent="0.2">
      <c r="A328" t="s">
        <v>20</v>
      </c>
      <c r="B328">
        <v>909</v>
      </c>
      <c r="D328" t="s">
        <v>14</v>
      </c>
      <c r="E328">
        <v>1221</v>
      </c>
    </row>
    <row r="329" spans="1:5" x14ac:dyDescent="0.2">
      <c r="A329" t="s">
        <v>20</v>
      </c>
      <c r="B329">
        <v>1613</v>
      </c>
      <c r="D329" t="s">
        <v>14</v>
      </c>
      <c r="E329">
        <v>1</v>
      </c>
    </row>
    <row r="330" spans="1:5" x14ac:dyDescent="0.2">
      <c r="A330" t="s">
        <v>20</v>
      </c>
      <c r="B330">
        <v>136</v>
      </c>
      <c r="D330" t="s">
        <v>14</v>
      </c>
      <c r="E330">
        <v>16</v>
      </c>
    </row>
    <row r="331" spans="1:5" x14ac:dyDescent="0.2">
      <c r="A331" t="s">
        <v>20</v>
      </c>
      <c r="B331">
        <v>130</v>
      </c>
      <c r="D331" t="s">
        <v>14</v>
      </c>
      <c r="E331">
        <v>41</v>
      </c>
    </row>
    <row r="332" spans="1:5" x14ac:dyDescent="0.2">
      <c r="A332" t="s">
        <v>20</v>
      </c>
      <c r="B332">
        <v>102</v>
      </c>
      <c r="D332" t="s">
        <v>14</v>
      </c>
      <c r="E332">
        <v>523</v>
      </c>
    </row>
    <row r="333" spans="1:5" x14ac:dyDescent="0.2">
      <c r="A333" t="s">
        <v>20</v>
      </c>
      <c r="B333">
        <v>4006</v>
      </c>
      <c r="D333" t="s">
        <v>14</v>
      </c>
      <c r="E333">
        <v>141</v>
      </c>
    </row>
    <row r="334" spans="1:5" x14ac:dyDescent="0.2">
      <c r="A334" t="s">
        <v>20</v>
      </c>
      <c r="B334">
        <v>1629</v>
      </c>
      <c r="D334" t="s">
        <v>14</v>
      </c>
      <c r="E334">
        <v>52</v>
      </c>
    </row>
    <row r="335" spans="1:5" x14ac:dyDescent="0.2">
      <c r="A335" t="s">
        <v>20</v>
      </c>
      <c r="B335">
        <v>2188</v>
      </c>
      <c r="D335" t="s">
        <v>14</v>
      </c>
      <c r="E335">
        <v>225</v>
      </c>
    </row>
    <row r="336" spans="1:5" x14ac:dyDescent="0.2">
      <c r="A336" t="s">
        <v>20</v>
      </c>
      <c r="B336">
        <v>2409</v>
      </c>
      <c r="D336" t="s">
        <v>14</v>
      </c>
      <c r="E336">
        <v>38</v>
      </c>
    </row>
    <row r="337" spans="1:5" x14ac:dyDescent="0.2">
      <c r="A337" t="s">
        <v>20</v>
      </c>
      <c r="B337">
        <v>194</v>
      </c>
      <c r="D337" t="s">
        <v>14</v>
      </c>
      <c r="E337">
        <v>15</v>
      </c>
    </row>
    <row r="338" spans="1:5" x14ac:dyDescent="0.2">
      <c r="A338" t="s">
        <v>20</v>
      </c>
      <c r="B338">
        <v>1140</v>
      </c>
      <c r="D338" t="s">
        <v>14</v>
      </c>
      <c r="E338">
        <v>37</v>
      </c>
    </row>
    <row r="339" spans="1:5" x14ac:dyDescent="0.2">
      <c r="A339" t="s">
        <v>20</v>
      </c>
      <c r="B339">
        <v>102</v>
      </c>
      <c r="D339" t="s">
        <v>14</v>
      </c>
      <c r="E339">
        <v>112</v>
      </c>
    </row>
    <row r="340" spans="1:5" x14ac:dyDescent="0.2">
      <c r="A340" t="s">
        <v>20</v>
      </c>
      <c r="B340">
        <v>2857</v>
      </c>
      <c r="D340" t="s">
        <v>14</v>
      </c>
      <c r="E340">
        <v>21</v>
      </c>
    </row>
    <row r="341" spans="1:5" x14ac:dyDescent="0.2">
      <c r="A341" t="s">
        <v>20</v>
      </c>
      <c r="B341">
        <v>107</v>
      </c>
      <c r="D341" t="s">
        <v>14</v>
      </c>
      <c r="E341">
        <v>67</v>
      </c>
    </row>
    <row r="342" spans="1:5" x14ac:dyDescent="0.2">
      <c r="A342" t="s">
        <v>20</v>
      </c>
      <c r="B342">
        <v>160</v>
      </c>
      <c r="D342" t="s">
        <v>14</v>
      </c>
      <c r="E342">
        <v>78</v>
      </c>
    </row>
    <row r="343" spans="1:5" x14ac:dyDescent="0.2">
      <c r="A343" t="s">
        <v>20</v>
      </c>
      <c r="B343">
        <v>2230</v>
      </c>
      <c r="D343" t="s">
        <v>14</v>
      </c>
      <c r="E343">
        <v>67</v>
      </c>
    </row>
    <row r="344" spans="1:5" x14ac:dyDescent="0.2">
      <c r="A344" t="s">
        <v>20</v>
      </c>
      <c r="B344">
        <v>316</v>
      </c>
      <c r="D344" t="s">
        <v>14</v>
      </c>
      <c r="E344">
        <v>263</v>
      </c>
    </row>
    <row r="345" spans="1:5" x14ac:dyDescent="0.2">
      <c r="A345" t="s">
        <v>20</v>
      </c>
      <c r="B345">
        <v>117</v>
      </c>
      <c r="D345" t="s">
        <v>14</v>
      </c>
      <c r="E345">
        <v>1691</v>
      </c>
    </row>
    <row r="346" spans="1:5" x14ac:dyDescent="0.2">
      <c r="A346" t="s">
        <v>20</v>
      </c>
      <c r="B346">
        <v>6406</v>
      </c>
      <c r="D346" t="s">
        <v>14</v>
      </c>
      <c r="E346">
        <v>181</v>
      </c>
    </row>
    <row r="347" spans="1:5" x14ac:dyDescent="0.2">
      <c r="A347" t="s">
        <v>20</v>
      </c>
      <c r="B347">
        <v>192</v>
      </c>
      <c r="D347" t="s">
        <v>14</v>
      </c>
      <c r="E347">
        <v>13</v>
      </c>
    </row>
    <row r="348" spans="1:5" x14ac:dyDescent="0.2">
      <c r="A348" t="s">
        <v>20</v>
      </c>
      <c r="B348">
        <v>26</v>
      </c>
      <c r="D348" t="s">
        <v>14</v>
      </c>
      <c r="E348">
        <v>1</v>
      </c>
    </row>
    <row r="349" spans="1:5" x14ac:dyDescent="0.2">
      <c r="A349" t="s">
        <v>20</v>
      </c>
      <c r="B349">
        <v>723</v>
      </c>
      <c r="D349" t="s">
        <v>14</v>
      </c>
      <c r="E349">
        <v>21</v>
      </c>
    </row>
    <row r="350" spans="1:5" x14ac:dyDescent="0.2">
      <c r="A350" t="s">
        <v>20</v>
      </c>
      <c r="B350">
        <v>170</v>
      </c>
      <c r="D350" t="s">
        <v>14</v>
      </c>
      <c r="E350">
        <v>830</v>
      </c>
    </row>
    <row r="351" spans="1:5" x14ac:dyDescent="0.2">
      <c r="A351" t="s">
        <v>20</v>
      </c>
      <c r="B351">
        <v>238</v>
      </c>
      <c r="D351" t="s">
        <v>14</v>
      </c>
      <c r="E351">
        <v>130</v>
      </c>
    </row>
    <row r="352" spans="1:5" x14ac:dyDescent="0.2">
      <c r="A352" t="s">
        <v>20</v>
      </c>
      <c r="B352">
        <v>55</v>
      </c>
      <c r="D352" t="s">
        <v>14</v>
      </c>
      <c r="E352">
        <v>55</v>
      </c>
    </row>
    <row r="353" spans="1:5" x14ac:dyDescent="0.2">
      <c r="A353" t="s">
        <v>20</v>
      </c>
      <c r="B353">
        <v>128</v>
      </c>
      <c r="D353" t="s">
        <v>14</v>
      </c>
      <c r="E353">
        <v>114</v>
      </c>
    </row>
    <row r="354" spans="1:5" x14ac:dyDescent="0.2">
      <c r="A354" t="s">
        <v>20</v>
      </c>
      <c r="B354">
        <v>2144</v>
      </c>
      <c r="D354" t="s">
        <v>14</v>
      </c>
      <c r="E354">
        <v>594</v>
      </c>
    </row>
    <row r="355" spans="1:5" x14ac:dyDescent="0.2">
      <c r="A355" t="s">
        <v>20</v>
      </c>
      <c r="B355">
        <v>2693</v>
      </c>
      <c r="D355" t="s">
        <v>14</v>
      </c>
      <c r="E355">
        <v>24</v>
      </c>
    </row>
    <row r="356" spans="1:5" x14ac:dyDescent="0.2">
      <c r="A356" t="s">
        <v>20</v>
      </c>
      <c r="B356">
        <v>432</v>
      </c>
      <c r="D356" t="s">
        <v>14</v>
      </c>
      <c r="E356">
        <v>252</v>
      </c>
    </row>
    <row r="357" spans="1:5" x14ac:dyDescent="0.2">
      <c r="A357" t="s">
        <v>20</v>
      </c>
      <c r="B357">
        <v>189</v>
      </c>
      <c r="D357" t="s">
        <v>14</v>
      </c>
      <c r="E357">
        <v>67</v>
      </c>
    </row>
    <row r="358" spans="1:5" x14ac:dyDescent="0.2">
      <c r="A358" t="s">
        <v>20</v>
      </c>
      <c r="B358">
        <v>154</v>
      </c>
      <c r="D358" t="s">
        <v>14</v>
      </c>
      <c r="E358">
        <v>742</v>
      </c>
    </row>
    <row r="359" spans="1:5" x14ac:dyDescent="0.2">
      <c r="A359" t="s">
        <v>20</v>
      </c>
      <c r="B359">
        <v>96</v>
      </c>
      <c r="D359" t="s">
        <v>14</v>
      </c>
      <c r="E359">
        <v>75</v>
      </c>
    </row>
    <row r="360" spans="1:5" x14ac:dyDescent="0.2">
      <c r="A360" t="s">
        <v>20</v>
      </c>
      <c r="B360">
        <v>3063</v>
      </c>
      <c r="D360" t="s">
        <v>14</v>
      </c>
      <c r="E360">
        <v>4405</v>
      </c>
    </row>
    <row r="361" spans="1:5" x14ac:dyDescent="0.2">
      <c r="A361" t="s">
        <v>20</v>
      </c>
      <c r="B361">
        <v>2266</v>
      </c>
      <c r="D361" t="s">
        <v>14</v>
      </c>
      <c r="E361">
        <v>92</v>
      </c>
    </row>
    <row r="362" spans="1:5" x14ac:dyDescent="0.2">
      <c r="A362" t="s">
        <v>20</v>
      </c>
      <c r="B362">
        <v>194</v>
      </c>
      <c r="D362" t="s">
        <v>14</v>
      </c>
      <c r="E362">
        <v>64</v>
      </c>
    </row>
    <row r="363" spans="1:5" x14ac:dyDescent="0.2">
      <c r="A363" t="s">
        <v>20</v>
      </c>
      <c r="B363">
        <v>129</v>
      </c>
      <c r="D363" t="s">
        <v>14</v>
      </c>
      <c r="E363">
        <v>64</v>
      </c>
    </row>
    <row r="364" spans="1:5" x14ac:dyDescent="0.2">
      <c r="A364" t="s">
        <v>20</v>
      </c>
      <c r="B364">
        <v>375</v>
      </c>
      <c r="D364" t="s">
        <v>14</v>
      </c>
      <c r="E364">
        <v>842</v>
      </c>
    </row>
    <row r="365" spans="1:5" x14ac:dyDescent="0.2">
      <c r="A365" t="s">
        <v>20</v>
      </c>
      <c r="B365">
        <v>409</v>
      </c>
      <c r="D365" t="s">
        <v>14</v>
      </c>
      <c r="E365">
        <v>112</v>
      </c>
    </row>
    <row r="366" spans="1:5" x14ac:dyDescent="0.2">
      <c r="A366" t="s">
        <v>20</v>
      </c>
      <c r="B366">
        <v>234</v>
      </c>
      <c r="D366" t="s">
        <v>14</v>
      </c>
      <c r="E366">
        <v>374</v>
      </c>
    </row>
    <row r="367" spans="1:5" x14ac:dyDescent="0.2">
      <c r="A367" t="s">
        <v>20</v>
      </c>
      <c r="B367">
        <v>3016</v>
      </c>
    </row>
    <row r="368" spans="1:5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A2:A1048142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1047941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2023-06-14T01:50:34Z</dcterms:modified>
</cp:coreProperties>
</file>