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\MBAN\Period 2\BAMA 520\Assignments\Group Assignment 2\"/>
    </mc:Choice>
  </mc:AlternateContent>
  <xr:revisionPtr revIDLastSave="0" documentId="13_ncr:1_{6AA41E08-598B-46A9-9D55-E2E2AB3FD79B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maru_data-answers pa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N23" i="1"/>
  <c r="F34" i="1" s="1"/>
  <c r="F30" i="1"/>
  <c r="D23" i="1"/>
  <c r="E23" i="1"/>
  <c r="F23" i="1"/>
  <c r="G23" i="1"/>
  <c r="I23" i="1"/>
  <c r="K23" i="1"/>
  <c r="C23" i="1"/>
  <c r="K22" i="1"/>
  <c r="D22" i="1"/>
  <c r="E22" i="1"/>
  <c r="F22" i="1"/>
  <c r="G22" i="1"/>
  <c r="I22" i="1"/>
  <c r="N22" i="1"/>
  <c r="C22" i="1"/>
  <c r="D18" i="1"/>
  <c r="E18" i="1"/>
  <c r="F18" i="1"/>
  <c r="G18" i="1"/>
  <c r="C18" i="1"/>
  <c r="D15" i="1"/>
  <c r="E15" i="1"/>
  <c r="F15" i="1"/>
  <c r="G15" i="1"/>
  <c r="I15" i="1"/>
  <c r="K15" i="1"/>
  <c r="N15" i="1"/>
  <c r="C15" i="1"/>
  <c r="D13" i="1"/>
  <c r="E13" i="1"/>
  <c r="F13" i="1"/>
  <c r="G13" i="1"/>
  <c r="I13" i="1"/>
  <c r="K13" i="1"/>
  <c r="N13" i="1"/>
  <c r="C13" i="1"/>
  <c r="N12" i="1"/>
  <c r="D12" i="1"/>
  <c r="E12" i="1"/>
  <c r="F12" i="1"/>
  <c r="G12" i="1"/>
  <c r="I12" i="1"/>
  <c r="K12" i="1"/>
  <c r="C12" i="1"/>
  <c r="D10" i="1"/>
  <c r="E10" i="1"/>
  <c r="F10" i="1"/>
  <c r="G10" i="1"/>
  <c r="I10" i="1"/>
  <c r="K10" i="1"/>
  <c r="N10" i="1"/>
  <c r="C10" i="1"/>
  <c r="D5" i="1"/>
  <c r="E5" i="1"/>
  <c r="F5" i="1"/>
  <c r="G5" i="1"/>
  <c r="I5" i="1"/>
  <c r="K5" i="1"/>
  <c r="N5" i="1"/>
  <c r="C5" i="1"/>
</calcChain>
</file>

<file path=xl/sharedStrings.xml><?xml version="1.0" encoding="utf-8"?>
<sst xmlns="http://schemas.openxmlformats.org/spreadsheetml/2006/main" count="49" uniqueCount="44">
  <si>
    <t>Table #: Summary of Customer Data</t>
  </si>
  <si>
    <t>Q5. Chiyoda ward option</t>
  </si>
  <si>
    <t>Q6. (discount on future purchases)</t>
  </si>
  <si>
    <t>Q.7 (offering free baseball bat)</t>
  </si>
  <si>
    <t>Little leaguers</t>
  </si>
  <si>
    <t>Summer sluggers</t>
  </si>
  <si>
    <t>Elite ballplayers (print ad)</t>
  </si>
  <si>
    <t>Elite ballplayers (party)</t>
  </si>
  <si>
    <t>Entertainment seekers</t>
  </si>
  <si>
    <t xml:space="preserve">little leaguesers </t>
  </si>
  <si>
    <t>Contact cost</t>
  </si>
  <si>
    <t>Response rate</t>
  </si>
  <si>
    <t xml:space="preserve">Q1. </t>
  </si>
  <si>
    <t>Acquisition cost</t>
  </si>
  <si>
    <t>Workers needed</t>
  </si>
  <si>
    <t>Worker labor cost per hr</t>
  </si>
  <si>
    <t>Instructors needed</t>
  </si>
  <si>
    <t>Instructor labor cost per hr</t>
  </si>
  <si>
    <t>Total cost/hr</t>
  </si>
  <si>
    <t>Price per hr</t>
  </si>
  <si>
    <t>Margin/hr</t>
  </si>
  <si>
    <t>Margin/hr-percent</t>
  </si>
  <si>
    <t>Annual hours</t>
  </si>
  <si>
    <t>Annual margin</t>
  </si>
  <si>
    <t>Retention rate</t>
  </si>
  <si>
    <t>Interest rate</t>
  </si>
  <si>
    <t>Net profit (undiscounted CF)</t>
  </si>
  <si>
    <t>break even year (n)</t>
  </si>
  <si>
    <t xml:space="preserve">Q2. </t>
  </si>
  <si>
    <t>How soon (during year )</t>
  </si>
  <si>
    <t>Baseball bat cost</t>
  </si>
  <si>
    <t xml:space="preserve">Q3. </t>
  </si>
  <si>
    <t>CLV (assume case 1)</t>
  </si>
  <si>
    <t>Net CLV (after deducting AC)</t>
  </si>
  <si>
    <t xml:space="preserve">Q4. </t>
  </si>
  <si>
    <t>Chiyoda ward sponsership</t>
  </si>
  <si>
    <t xml:space="preserve">Q5. </t>
  </si>
  <si>
    <t>Less attractive than Minato ward</t>
  </si>
  <si>
    <t xml:space="preserve">Q6. </t>
  </si>
  <si>
    <t>Focus on Elite Ballplayers - discount on future purchases</t>
  </si>
  <si>
    <t>Maru shouldn't offer this promotion</t>
  </si>
  <si>
    <t xml:space="preserve">Q7. </t>
  </si>
  <si>
    <t>Focus on Elite Ballplayers - Offer free Baseball bat</t>
  </si>
  <si>
    <t>Maru should offer this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</si>
</sst>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4" fillId="0" borderId="0" xfId="0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G32" sqref="G32"/>
    </sheetView>
  </sheetViews>
  <sheetFormatPr defaultRowHeight="14.5" x14ac:dyDescent="0.35"/>
  <cols>
    <col min="2" max="2" width="26.54296875" customWidth="1"/>
    <col min="3" max="3" width="13.36328125" customWidth="1"/>
    <col min="4" max="4" width="16.36328125" customWidth="1"/>
    <col min="5" max="5" width="23.1796875" customWidth="1"/>
    <col min="6" max="6" width="20.1796875" customWidth="1"/>
    <col min="7" max="7" width="19.7265625" customWidth="1"/>
    <col min="9" max="9" width="15.26953125" customWidth="1"/>
    <col min="11" max="11" width="20.54296875" customWidth="1"/>
    <col min="14" max="14" width="21" customWidth="1"/>
  </cols>
  <sheetData>
    <row r="1" spans="1:14" x14ac:dyDescent="0.35">
      <c r="B1" t="s">
        <v>0</v>
      </c>
      <c r="I1" t="s">
        <v>1</v>
      </c>
      <c r="K1" t="s">
        <v>2</v>
      </c>
      <c r="N1" t="s">
        <v>3</v>
      </c>
    </row>
    <row r="2" spans="1:14" x14ac:dyDescent="0.35">
      <c r="C2" t="s">
        <v>4</v>
      </c>
      <c r="D2" t="s">
        <v>5</v>
      </c>
      <c r="E2" t="s">
        <v>6</v>
      </c>
      <c r="F2" t="s">
        <v>7</v>
      </c>
      <c r="G2" t="s">
        <v>8</v>
      </c>
      <c r="I2" t="s">
        <v>9</v>
      </c>
      <c r="K2" t="s">
        <v>7</v>
      </c>
      <c r="N2" t="s">
        <v>7</v>
      </c>
    </row>
    <row r="3" spans="1:14" x14ac:dyDescent="0.35">
      <c r="B3" t="s">
        <v>10</v>
      </c>
      <c r="C3" s="1">
        <v>1000</v>
      </c>
      <c r="D3" s="1">
        <v>1500</v>
      </c>
      <c r="E3" s="1">
        <v>300</v>
      </c>
      <c r="F3" s="1">
        <v>12500</v>
      </c>
      <c r="G3" s="1">
        <v>50</v>
      </c>
      <c r="H3" s="1"/>
      <c r="I3" s="1">
        <v>600</v>
      </c>
      <c r="J3" s="1"/>
      <c r="K3" s="1">
        <v>12500</v>
      </c>
      <c r="L3" s="1"/>
      <c r="M3" s="1"/>
      <c r="N3" s="1">
        <v>12500</v>
      </c>
    </row>
    <row r="4" spans="1:14" x14ac:dyDescent="0.35">
      <c r="B4" t="s">
        <v>11</v>
      </c>
      <c r="C4" s="2">
        <v>0.1</v>
      </c>
      <c r="D4" s="2">
        <v>0.15</v>
      </c>
      <c r="E4" s="2">
        <v>5.0000000000000001E-3</v>
      </c>
      <c r="F4" s="2">
        <v>0.25</v>
      </c>
      <c r="G4" s="2">
        <v>2.5000000000000001E-2</v>
      </c>
      <c r="H4" s="1"/>
      <c r="I4" s="2">
        <v>0.08</v>
      </c>
      <c r="J4" s="1"/>
      <c r="K4" s="2">
        <v>0.25</v>
      </c>
      <c r="L4" s="1"/>
      <c r="M4" s="1"/>
      <c r="N4" s="2">
        <v>0.28999999999999998</v>
      </c>
    </row>
    <row r="5" spans="1:14" x14ac:dyDescent="0.35">
      <c r="A5" t="s">
        <v>12</v>
      </c>
      <c r="B5" t="s">
        <v>13</v>
      </c>
      <c r="C5" s="6">
        <f>C3/C4</f>
        <v>10000</v>
      </c>
      <c r="D5" s="6">
        <f t="shared" ref="D5:N5" si="0">D3/D4</f>
        <v>10000</v>
      </c>
      <c r="E5" s="6">
        <f t="shared" si="0"/>
        <v>60000</v>
      </c>
      <c r="F5" s="6">
        <f t="shared" si="0"/>
        <v>50000</v>
      </c>
      <c r="G5" s="6">
        <f t="shared" si="0"/>
        <v>2000</v>
      </c>
      <c r="H5" s="6"/>
      <c r="I5" s="6">
        <f t="shared" si="0"/>
        <v>7500</v>
      </c>
      <c r="J5" s="6"/>
      <c r="K5" s="6">
        <f t="shared" si="0"/>
        <v>50000</v>
      </c>
      <c r="L5" s="6"/>
      <c r="M5" s="6"/>
      <c r="N5" s="6">
        <f t="shared" si="0"/>
        <v>43103.448275862072</v>
      </c>
    </row>
    <row r="6" spans="1:14" x14ac:dyDescent="0.35">
      <c r="B6" t="s">
        <v>14</v>
      </c>
      <c r="C6" s="1">
        <v>2</v>
      </c>
      <c r="D6" s="1">
        <v>1</v>
      </c>
      <c r="E6" s="1">
        <v>1</v>
      </c>
      <c r="F6" s="1">
        <v>1</v>
      </c>
      <c r="G6" s="1">
        <v>2</v>
      </c>
      <c r="H6" s="1"/>
      <c r="I6" s="1">
        <v>2</v>
      </c>
      <c r="J6" s="1"/>
      <c r="K6" s="1">
        <v>1</v>
      </c>
      <c r="L6" s="1"/>
      <c r="M6" s="1"/>
      <c r="N6" s="1">
        <v>1</v>
      </c>
    </row>
    <row r="7" spans="1:14" x14ac:dyDescent="0.35">
      <c r="B7" t="s">
        <v>15</v>
      </c>
      <c r="C7" s="1">
        <v>1500</v>
      </c>
      <c r="D7" s="1">
        <v>1500</v>
      </c>
      <c r="E7" s="1">
        <v>1500</v>
      </c>
      <c r="F7" s="1">
        <v>1500</v>
      </c>
      <c r="G7" s="1">
        <v>1500</v>
      </c>
      <c r="H7" s="1"/>
      <c r="I7" s="1">
        <v>1500</v>
      </c>
      <c r="J7" s="1"/>
      <c r="K7" s="1">
        <v>1500</v>
      </c>
      <c r="L7" s="1"/>
      <c r="M7" s="1"/>
      <c r="N7" s="1">
        <v>1500</v>
      </c>
    </row>
    <row r="8" spans="1:14" x14ac:dyDescent="0.35">
      <c r="B8" t="s">
        <v>16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/>
      <c r="I8" s="1">
        <v>1</v>
      </c>
      <c r="J8" s="1"/>
      <c r="K8" s="1">
        <v>1</v>
      </c>
      <c r="L8" s="1"/>
      <c r="M8" s="1"/>
      <c r="N8" s="1">
        <v>1</v>
      </c>
    </row>
    <row r="9" spans="1:14" x14ac:dyDescent="0.35">
      <c r="B9" t="s">
        <v>17</v>
      </c>
      <c r="C9" s="1">
        <v>3000</v>
      </c>
      <c r="D9" s="1">
        <v>0</v>
      </c>
      <c r="E9" s="1">
        <v>4500</v>
      </c>
      <c r="F9" s="1">
        <v>4500</v>
      </c>
      <c r="G9" s="1">
        <v>0</v>
      </c>
      <c r="H9" s="1"/>
      <c r="I9" s="1">
        <v>3000</v>
      </c>
      <c r="J9" s="1"/>
      <c r="K9" s="1">
        <v>4500</v>
      </c>
      <c r="L9" s="1"/>
      <c r="M9" s="1"/>
      <c r="N9" s="1">
        <v>4500</v>
      </c>
    </row>
    <row r="10" spans="1:14" x14ac:dyDescent="0.35">
      <c r="B10" t="s">
        <v>18</v>
      </c>
      <c r="C10" s="6">
        <f>C6*C7+C8*C9</f>
        <v>6000</v>
      </c>
      <c r="D10" s="6">
        <f t="shared" ref="D10:N10" si="1">D6*D7+D8*D9</f>
        <v>1500</v>
      </c>
      <c r="E10" s="6">
        <f t="shared" si="1"/>
        <v>6000</v>
      </c>
      <c r="F10" s="6">
        <f t="shared" si="1"/>
        <v>6000</v>
      </c>
      <c r="G10" s="6">
        <f t="shared" si="1"/>
        <v>3000</v>
      </c>
      <c r="H10" s="6"/>
      <c r="I10" s="6">
        <f t="shared" si="1"/>
        <v>6000</v>
      </c>
      <c r="J10" s="6"/>
      <c r="K10" s="6">
        <f t="shared" si="1"/>
        <v>6000</v>
      </c>
      <c r="L10" s="6"/>
      <c r="M10" s="6"/>
      <c r="N10" s="6">
        <f t="shared" si="1"/>
        <v>6000</v>
      </c>
    </row>
    <row r="11" spans="1:14" x14ac:dyDescent="0.35">
      <c r="B11" t="s">
        <v>19</v>
      </c>
      <c r="C11" s="1">
        <v>6500</v>
      </c>
      <c r="D11" s="1">
        <v>3000</v>
      </c>
      <c r="E11" s="1">
        <v>7500</v>
      </c>
      <c r="F11" s="1">
        <v>7500</v>
      </c>
      <c r="G11" s="1">
        <v>4000</v>
      </c>
      <c r="H11" s="1"/>
      <c r="I11" s="1">
        <v>6500</v>
      </c>
      <c r="J11" s="1"/>
      <c r="K11" s="1">
        <v>7000</v>
      </c>
      <c r="L11" s="1"/>
      <c r="M11" s="1"/>
      <c r="N11" s="1">
        <v>7500</v>
      </c>
    </row>
    <row r="12" spans="1:14" x14ac:dyDescent="0.35">
      <c r="B12" t="s">
        <v>20</v>
      </c>
      <c r="C12" s="6">
        <f>C11-C10</f>
        <v>500</v>
      </c>
      <c r="D12" s="6">
        <f t="shared" ref="D12:N12" si="2">D11-D10</f>
        <v>1500</v>
      </c>
      <c r="E12" s="6">
        <f t="shared" si="2"/>
        <v>1500</v>
      </c>
      <c r="F12" s="6">
        <f t="shared" si="2"/>
        <v>1500</v>
      </c>
      <c r="G12" s="6">
        <f t="shared" si="2"/>
        <v>1000</v>
      </c>
      <c r="H12" s="6"/>
      <c r="I12" s="6">
        <f t="shared" si="2"/>
        <v>500</v>
      </c>
      <c r="J12" s="6"/>
      <c r="K12" s="6">
        <f t="shared" si="2"/>
        <v>1000</v>
      </c>
      <c r="L12" s="6"/>
      <c r="M12" s="6"/>
      <c r="N12" s="6">
        <f t="shared" si="2"/>
        <v>1500</v>
      </c>
    </row>
    <row r="13" spans="1:14" x14ac:dyDescent="0.35">
      <c r="B13" t="s">
        <v>21</v>
      </c>
      <c r="C13" s="7">
        <f>C12/C10</f>
        <v>8.3333333333333329E-2</v>
      </c>
      <c r="D13" s="7">
        <f t="shared" ref="D13:N13" si="3">D12/D10</f>
        <v>1</v>
      </c>
      <c r="E13" s="7">
        <f t="shared" si="3"/>
        <v>0.25</v>
      </c>
      <c r="F13" s="7">
        <f t="shared" si="3"/>
        <v>0.25</v>
      </c>
      <c r="G13" s="7">
        <f t="shared" si="3"/>
        <v>0.33333333333333331</v>
      </c>
      <c r="H13" s="7"/>
      <c r="I13" s="7">
        <f t="shared" si="3"/>
        <v>8.3333333333333329E-2</v>
      </c>
      <c r="J13" s="7"/>
      <c r="K13" s="7">
        <f t="shared" si="3"/>
        <v>0.16666666666666666</v>
      </c>
      <c r="L13" s="7"/>
      <c r="M13" s="7"/>
      <c r="N13" s="7">
        <f t="shared" si="3"/>
        <v>0.25</v>
      </c>
    </row>
    <row r="14" spans="1:14" x14ac:dyDescent="0.35">
      <c r="B14" t="s">
        <v>22</v>
      </c>
      <c r="C14" s="1">
        <v>10</v>
      </c>
      <c r="D14" s="1">
        <v>4</v>
      </c>
      <c r="E14" s="1">
        <v>20</v>
      </c>
      <c r="F14" s="1">
        <v>20</v>
      </c>
      <c r="G14" s="1">
        <v>1.5</v>
      </c>
      <c r="H14" s="1"/>
      <c r="I14" s="1">
        <v>10</v>
      </c>
      <c r="J14" s="1"/>
      <c r="K14" s="1">
        <v>20</v>
      </c>
      <c r="L14" s="1"/>
      <c r="M14" s="1"/>
      <c r="N14" s="1">
        <v>20</v>
      </c>
    </row>
    <row r="15" spans="1:14" x14ac:dyDescent="0.35">
      <c r="B15" t="s">
        <v>23</v>
      </c>
      <c r="C15" s="6">
        <f>C14*C12</f>
        <v>5000</v>
      </c>
      <c r="D15" s="6">
        <f t="shared" ref="D15:N15" si="4">D14*D12</f>
        <v>6000</v>
      </c>
      <c r="E15" s="6">
        <f t="shared" si="4"/>
        <v>30000</v>
      </c>
      <c r="F15" s="6">
        <f t="shared" si="4"/>
        <v>30000</v>
      </c>
      <c r="G15" s="6">
        <f t="shared" si="4"/>
        <v>1500</v>
      </c>
      <c r="H15" s="6"/>
      <c r="I15" s="6">
        <f t="shared" si="4"/>
        <v>5000</v>
      </c>
      <c r="J15" s="6"/>
      <c r="K15" s="6">
        <f t="shared" si="4"/>
        <v>20000</v>
      </c>
      <c r="L15" s="6"/>
      <c r="M15" s="6"/>
      <c r="N15" s="6">
        <f t="shared" si="4"/>
        <v>30000</v>
      </c>
    </row>
    <row r="16" spans="1:14" x14ac:dyDescent="0.35">
      <c r="B16" t="s">
        <v>24</v>
      </c>
      <c r="C16" s="3">
        <v>0.75</v>
      </c>
      <c r="D16" s="3">
        <v>0.5</v>
      </c>
      <c r="E16" s="3">
        <v>0.6</v>
      </c>
      <c r="F16" s="3">
        <v>0.6</v>
      </c>
      <c r="G16" s="3">
        <v>0.35</v>
      </c>
      <c r="H16" s="1"/>
      <c r="I16" s="3">
        <v>0.65</v>
      </c>
      <c r="J16" s="1"/>
      <c r="K16" s="3">
        <v>0.75</v>
      </c>
      <c r="L16" s="1"/>
      <c r="M16" s="1"/>
      <c r="N16" s="3">
        <v>0.6</v>
      </c>
    </row>
    <row r="17" spans="1:15" x14ac:dyDescent="0.35">
      <c r="B17" t="s">
        <v>25</v>
      </c>
      <c r="C17" s="3">
        <v>0.1</v>
      </c>
      <c r="D17" s="3">
        <v>0.1</v>
      </c>
      <c r="E17" s="3">
        <v>0.1</v>
      </c>
      <c r="F17" s="3">
        <v>0.1</v>
      </c>
      <c r="G17" s="3">
        <v>0.1</v>
      </c>
      <c r="H17" s="1"/>
      <c r="I17" s="3">
        <v>0.1</v>
      </c>
      <c r="J17" s="1"/>
      <c r="K17" s="3">
        <v>0.1</v>
      </c>
      <c r="L17" s="1"/>
      <c r="M17" s="1"/>
      <c r="N17" s="3">
        <v>0.1</v>
      </c>
    </row>
    <row r="18" spans="1:15" x14ac:dyDescent="0.35">
      <c r="B18" t="s">
        <v>26</v>
      </c>
      <c r="C18" s="9">
        <f>C15*(1-C16^C19)/(1-C16)-C5</f>
        <v>1.9028952010557987E-5</v>
      </c>
      <c r="D18" s="9">
        <f t="shared" ref="D18:G18" si="5">D15*(1-D16^D19)/(1-D16)-D5</f>
        <v>-3.6031152194482274E-4</v>
      </c>
      <c r="E18" s="9">
        <f t="shared" si="5"/>
        <v>-3.1545699312118813E-4</v>
      </c>
      <c r="F18" s="9">
        <f t="shared" si="5"/>
        <v>-2.396714553469792E-4</v>
      </c>
      <c r="G18" s="9">
        <f t="shared" si="5"/>
        <v>2.1735159862146247E-5</v>
      </c>
      <c r="H18" s="1"/>
      <c r="I18" s="1"/>
      <c r="J18" s="1"/>
      <c r="K18" s="1"/>
      <c r="L18" s="1"/>
      <c r="M18" s="1"/>
      <c r="N18" s="1"/>
    </row>
    <row r="19" spans="1:15" x14ac:dyDescent="0.35">
      <c r="B19" t="s">
        <v>27</v>
      </c>
      <c r="C19" s="9">
        <v>2.4094208462677855</v>
      </c>
      <c r="D19" s="9">
        <v>2.5849622408113557</v>
      </c>
      <c r="E19" s="9">
        <v>3.1506600619175642</v>
      </c>
      <c r="F19" s="9">
        <v>2.1506600843197443</v>
      </c>
      <c r="G19" s="9">
        <v>1.9192804611006988</v>
      </c>
      <c r="H19" s="1"/>
      <c r="I19" s="1"/>
      <c r="J19" s="1"/>
      <c r="K19" s="1"/>
      <c r="L19" s="1"/>
      <c r="M19" s="1"/>
      <c r="N19" s="1"/>
    </row>
    <row r="20" spans="1:15" x14ac:dyDescent="0.35">
      <c r="A20" t="s">
        <v>28</v>
      </c>
      <c r="B20" t="s">
        <v>29</v>
      </c>
      <c r="C20" s="8">
        <v>3</v>
      </c>
      <c r="D20" s="8">
        <v>3</v>
      </c>
      <c r="E20" s="8">
        <v>4</v>
      </c>
      <c r="F20" s="8">
        <v>3</v>
      </c>
      <c r="G20" s="8">
        <v>2</v>
      </c>
      <c r="H20" s="1"/>
      <c r="I20" s="1"/>
      <c r="J20" s="1"/>
      <c r="K20" s="1"/>
      <c r="L20" s="1"/>
      <c r="M20" s="1"/>
      <c r="N20" s="1"/>
    </row>
    <row r="21" spans="1:15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10000</v>
      </c>
      <c r="O21" t="s">
        <v>30</v>
      </c>
    </row>
    <row r="22" spans="1:15" x14ac:dyDescent="0.35">
      <c r="A22" t="s">
        <v>31</v>
      </c>
      <c r="B22" t="s">
        <v>32</v>
      </c>
      <c r="C22" s="10">
        <f>C15*(1+C17)/(1+C17-C16)</f>
        <v>15714.28571428571</v>
      </c>
      <c r="D22" s="10">
        <f t="shared" ref="D22:N22" si="6">D15*(1+D17)/(1+D17-D16)</f>
        <v>11000</v>
      </c>
      <c r="E22" s="10">
        <f t="shared" si="6"/>
        <v>65999.999999999985</v>
      </c>
      <c r="F22" s="10">
        <f t="shared" si="6"/>
        <v>65999.999999999985</v>
      </c>
      <c r="G22" s="10">
        <f t="shared" si="6"/>
        <v>2200</v>
      </c>
      <c r="H22" s="10"/>
      <c r="I22" s="10">
        <f t="shared" si="6"/>
        <v>12222.222222222221</v>
      </c>
      <c r="J22" s="10"/>
      <c r="K22" s="10">
        <f>K15*(1+K17)/(1+K17-K16)+(F11-K11)*K14</f>
        <v>72857.142857142841</v>
      </c>
      <c r="L22" s="10"/>
      <c r="M22" s="10"/>
      <c r="N22" s="10">
        <f t="shared" si="6"/>
        <v>65999.999999999985</v>
      </c>
    </row>
    <row r="23" spans="1:15" x14ac:dyDescent="0.35">
      <c r="B23" t="s">
        <v>33</v>
      </c>
      <c r="C23" s="10">
        <f>C22-C5</f>
        <v>5714.2857142857101</v>
      </c>
      <c r="D23" s="10">
        <f t="shared" ref="D23:N23" si="7">D22-D5</f>
        <v>1000</v>
      </c>
      <c r="E23" s="10">
        <f t="shared" si="7"/>
        <v>5999.9999999999854</v>
      </c>
      <c r="F23" s="10">
        <f t="shared" si="7"/>
        <v>15999.999999999985</v>
      </c>
      <c r="G23" s="10">
        <f t="shared" si="7"/>
        <v>200</v>
      </c>
      <c r="H23" s="10"/>
      <c r="I23" s="10">
        <f t="shared" si="7"/>
        <v>4722.2222222222208</v>
      </c>
      <c r="J23" s="10"/>
      <c r="K23" s="10">
        <f t="shared" si="7"/>
        <v>22857.142857142841</v>
      </c>
      <c r="L23" s="10"/>
      <c r="M23" s="10"/>
      <c r="N23" s="10">
        <f>N22-N5-N21</f>
        <v>12896.551724137913</v>
      </c>
    </row>
    <row r="24" spans="1:15" x14ac:dyDescent="0.35">
      <c r="C24" s="4"/>
      <c r="D24" s="4"/>
      <c r="E24" s="4"/>
      <c r="F24" s="4"/>
      <c r="G24" s="4"/>
      <c r="H24" s="4"/>
      <c r="I24" s="4"/>
      <c r="J24" s="4"/>
      <c r="K24" s="4"/>
    </row>
    <row r="25" spans="1:15" x14ac:dyDescent="0.35">
      <c r="A25" t="s">
        <v>34</v>
      </c>
      <c r="C25" s="5">
        <v>5714.29</v>
      </c>
      <c r="D25" s="5">
        <v>1000</v>
      </c>
      <c r="E25" s="5">
        <v>6000</v>
      </c>
      <c r="F25" s="5">
        <v>16000</v>
      </c>
      <c r="G25" s="4">
        <v>200</v>
      </c>
      <c r="H25" s="4"/>
      <c r="I25" s="4"/>
      <c r="J25" s="4"/>
      <c r="K25" s="4"/>
    </row>
    <row r="26" spans="1:15" x14ac:dyDescent="0.35">
      <c r="B26" t="s">
        <v>35</v>
      </c>
    </row>
    <row r="27" spans="1:15" x14ac:dyDescent="0.35">
      <c r="A27" t="s">
        <v>36</v>
      </c>
      <c r="B27" t="s">
        <v>33</v>
      </c>
      <c r="C27" s="11">
        <f>I23</f>
        <v>4722.2222222222208</v>
      </c>
      <c r="D27" t="s">
        <v>37</v>
      </c>
    </row>
    <row r="29" spans="1:15" x14ac:dyDescent="0.35">
      <c r="A29" t="s">
        <v>38</v>
      </c>
      <c r="B29" t="s">
        <v>39</v>
      </c>
    </row>
    <row r="30" spans="1:15" x14ac:dyDescent="0.35">
      <c r="B30" t="s">
        <v>33</v>
      </c>
      <c r="F30" s="10">
        <f>K23</f>
        <v>22857.142857142841</v>
      </c>
    </row>
    <row r="31" spans="1:15" x14ac:dyDescent="0.35">
      <c r="C31" t="s">
        <v>43</v>
      </c>
      <c r="F31" s="1"/>
    </row>
    <row r="32" spans="1:15" x14ac:dyDescent="0.35">
      <c r="F32" s="1"/>
    </row>
    <row r="33" spans="1:6" x14ac:dyDescent="0.35">
      <c r="A33" t="s">
        <v>41</v>
      </c>
      <c r="B33" t="s">
        <v>42</v>
      </c>
      <c r="F33" s="1"/>
    </row>
    <row r="34" spans="1:6" x14ac:dyDescent="0.35">
      <c r="B34" t="s">
        <v>33</v>
      </c>
      <c r="F34" s="10">
        <f>N23</f>
        <v>12896.551724137913</v>
      </c>
    </row>
    <row r="35" spans="1:6" x14ac:dyDescent="0.35">
      <c r="C35" t="s">
        <v>40</v>
      </c>
    </row>
  </sheetData>
  <conditionalFormatting sqref="C25:G25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maru_data-answers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golso</cp:lastModifiedBy>
  <dcterms:created xsi:type="dcterms:W3CDTF">2021-01-15T00:43:31Z</dcterms:created>
  <dcterms:modified xsi:type="dcterms:W3CDTF">2021-01-15T23:35:37Z</dcterms:modified>
</cp:coreProperties>
</file>