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ings College London\Computer Science\Final Year Project\Final report\"/>
    </mc:Choice>
  </mc:AlternateContent>
  <bookViews>
    <workbookView xWindow="0" yWindow="0" windowWidth="28800" windowHeight="12435" activeTab="4"/>
  </bookViews>
  <sheets>
    <sheet name="SMA" sheetId="1" r:id="rId1"/>
    <sheet name="CMA" sheetId="2" r:id="rId2"/>
    <sheet name="WMA" sheetId="3" r:id="rId3"/>
    <sheet name="EWMA" sheetId="4" r:id="rId4"/>
    <sheet name="Peak Detection Exampl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3" i="4"/>
  <c r="E4" i="4" s="1"/>
  <c r="D3" i="4"/>
  <c r="C4" i="4" s="1"/>
  <c r="D4" i="4" s="1"/>
  <c r="C5" i="4" s="1"/>
  <c r="D5" i="4" s="1"/>
  <c r="C6" i="4" s="1"/>
  <c r="D6" i="4" s="1"/>
  <c r="C7" i="4" s="1"/>
  <c r="D7" i="4" s="1"/>
  <c r="E5" i="4"/>
  <c r="F5" i="4" s="1"/>
  <c r="E6" i="4" s="1"/>
  <c r="F6" i="4" s="1"/>
  <c r="E7" i="4" s="1"/>
  <c r="F7" i="4" s="1"/>
  <c r="E8" i="4" s="1"/>
  <c r="F8" i="4" s="1"/>
  <c r="E9" i="4" s="1"/>
  <c r="F9" i="4" s="1"/>
  <c r="E10" i="4" s="1"/>
  <c r="F10" i="4" s="1"/>
  <c r="E11" i="4" s="1"/>
  <c r="E3" i="4"/>
  <c r="F2" i="4"/>
  <c r="C6" i="1"/>
  <c r="C3" i="4"/>
  <c r="P15" i="3"/>
  <c r="Q8" i="3"/>
  <c r="K15" i="3"/>
  <c r="L9" i="3"/>
  <c r="K14" i="3" s="1"/>
  <c r="J8" i="3"/>
  <c r="J9" i="3"/>
  <c r="J10" i="3"/>
  <c r="K10" i="3"/>
  <c r="J11" i="3"/>
  <c r="K11" i="3"/>
  <c r="J12" i="3"/>
  <c r="K12" i="3" s="1"/>
  <c r="J13" i="3"/>
  <c r="K13" i="3" s="1"/>
  <c r="J14" i="3"/>
  <c r="O8" i="3"/>
  <c r="O9" i="3"/>
  <c r="O10" i="3"/>
  <c r="O11" i="3"/>
  <c r="P11" i="3" s="1"/>
  <c r="O12" i="3"/>
  <c r="P12" i="3" s="1"/>
  <c r="O13" i="3"/>
  <c r="O14" i="3"/>
  <c r="K6" i="3"/>
  <c r="K5" i="3"/>
  <c r="O6" i="3"/>
  <c r="P6" i="3" s="1"/>
  <c r="O7" i="3"/>
  <c r="P7" i="3" s="1"/>
  <c r="O5" i="3"/>
  <c r="P5" i="3" s="1"/>
  <c r="J6" i="3"/>
  <c r="J7" i="3"/>
  <c r="J5" i="3"/>
  <c r="C8" i="4" l="1"/>
  <c r="D8" i="4" s="1"/>
  <c r="C9" i="4" s="1"/>
  <c r="D9" i="4" s="1"/>
  <c r="C10" i="4" s="1"/>
  <c r="D10" i="4" s="1"/>
  <c r="C11" i="4" s="1"/>
  <c r="P10" i="3"/>
  <c r="P8" i="3"/>
  <c r="P9" i="3"/>
  <c r="P14" i="3"/>
  <c r="P13" i="3"/>
  <c r="K7" i="3"/>
  <c r="K9" i="3"/>
  <c r="K8" i="3"/>
  <c r="D3" i="3"/>
  <c r="D4" i="3"/>
  <c r="D2" i="3"/>
  <c r="D10" i="3"/>
  <c r="D11" i="3"/>
  <c r="C11" i="3"/>
  <c r="C10" i="3"/>
  <c r="C7" i="3"/>
  <c r="C6" i="3"/>
  <c r="C8" i="3"/>
  <c r="C5" i="3"/>
  <c r="D6" i="3"/>
  <c r="D7" i="3"/>
  <c r="D8" i="3"/>
  <c r="D9" i="3"/>
  <c r="C9" i="3"/>
  <c r="D5" i="3"/>
  <c r="C8" i="2"/>
  <c r="C6" i="2"/>
  <c r="C5" i="2"/>
  <c r="C4" i="2"/>
  <c r="C3" i="2"/>
  <c r="C7" i="2"/>
  <c r="C9" i="2"/>
  <c r="C7" i="1"/>
  <c r="C11" i="1"/>
  <c r="C8" i="1"/>
  <c r="C9" i="1"/>
  <c r="C10" i="1"/>
  <c r="C5" i="1"/>
</calcChain>
</file>

<file path=xl/sharedStrings.xml><?xml version="1.0" encoding="utf-8"?>
<sst xmlns="http://schemas.openxmlformats.org/spreadsheetml/2006/main" count="38" uniqueCount="15">
  <si>
    <t>Observation Value</t>
  </si>
  <si>
    <t>N/A</t>
  </si>
  <si>
    <t>SMA(n=3)</t>
  </si>
  <si>
    <t>CMA(n=3)</t>
  </si>
  <si>
    <t>Weight moving total (n=3)</t>
  </si>
  <si>
    <t>WMA (n=3)</t>
  </si>
  <si>
    <t>Time period</t>
  </si>
  <si>
    <t>Total</t>
  </si>
  <si>
    <t>alpha</t>
  </si>
  <si>
    <t>EMA(α = 0.2)</t>
  </si>
  <si>
    <t>EMA(α = 0.8)</t>
  </si>
  <si>
    <t>Previous EMA(α = 0.8)</t>
  </si>
  <si>
    <t>Previous EMA (α = 0.2)</t>
  </si>
  <si>
    <t>Schedule Deviation</t>
  </si>
  <si>
    <t>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</si>
</sst>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24"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SMA!$A$2:$A$10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xVal>
          <c:yVal>
            <c:numRef>
              <c:f>SMA!$B$2:$B$10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</c:numCache>
            </c:numRef>
          </c:yVal>
          <c:smooth val="0"/>
        </c:ser>
        <c:ser>
          <c:idx val="1"/>
          <c:order val="1"/>
          <c:tx>
            <c:v>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SMA!$A$5:$A$11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xVal>
          <c:yVal>
            <c:numRef>
              <c:f>SMA!$C$5:$C$11</c:f>
              <c:numCache>
                <c:formatCode>0.00</c:formatCode>
                <c:ptCount val="7"/>
                <c:pt idx="0">
                  <c:v>12.666666666666666</c:v>
                </c:pt>
                <c:pt idx="1">
                  <c:v>13.666666666666666</c:v>
                </c:pt>
                <c:pt idx="2">
                  <c:v>15.333333333333334</c:v>
                </c:pt>
                <c:pt idx="3">
                  <c:v>16.333333333333332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35312"/>
        <c:axId val="415135856"/>
      </c:scatterChart>
      <c:valAx>
        <c:axId val="41513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35856"/>
        <c:crosses val="autoZero"/>
        <c:crossBetween val="midCat"/>
      </c:valAx>
      <c:valAx>
        <c:axId val="4151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3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CMA!$A$2:$A$11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xVal>
          <c:yVal>
            <c:numRef>
              <c:f>CMA!$B$2:$B$10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</c:numCache>
            </c:numRef>
          </c:yVal>
          <c:smooth val="0"/>
        </c:ser>
        <c:ser>
          <c:idx val="1"/>
          <c:order val="1"/>
          <c:tx>
            <c:v>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CMA!$A$3:$A$9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xVal>
          <c:yVal>
            <c:numRef>
              <c:f>CMA!$C$3:$C$9</c:f>
              <c:numCache>
                <c:formatCode>0.00</c:formatCode>
                <c:ptCount val="7"/>
                <c:pt idx="0">
                  <c:v>12.666666666666666</c:v>
                </c:pt>
                <c:pt idx="1">
                  <c:v>13.666666666666666</c:v>
                </c:pt>
                <c:pt idx="2">
                  <c:v>15.333333333333334</c:v>
                </c:pt>
                <c:pt idx="3">
                  <c:v>16.333333333333332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44112"/>
        <c:axId val="416940848"/>
      </c:scatterChart>
      <c:valAx>
        <c:axId val="41694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40848"/>
        <c:crosses val="autoZero"/>
        <c:crossBetween val="midCat"/>
      </c:valAx>
      <c:valAx>
        <c:axId val="416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4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WMA!$A$2:$A$10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xVal>
          <c:yVal>
            <c:numRef>
              <c:f>WMA!$B$2:$B$10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</c:numCache>
            </c:numRef>
          </c:yVal>
          <c:smooth val="0"/>
        </c:ser>
        <c:ser>
          <c:idx val="1"/>
          <c:order val="1"/>
          <c:tx>
            <c:v>Forecast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WMA!$A$5:$A$11</c:f>
              <c:numCache>
                <c:formatCode>General</c:formatCod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numCache>
            </c:numRef>
          </c:xVal>
          <c:yVal>
            <c:numRef>
              <c:f>WMA!$D$5:$D$11</c:f>
              <c:numCache>
                <c:formatCode>0.00</c:formatCode>
                <c:ptCount val="7"/>
                <c:pt idx="0">
                  <c:v>13.666666666666666</c:v>
                </c:pt>
                <c:pt idx="1">
                  <c:v>13.833333333333334</c:v>
                </c:pt>
                <c:pt idx="2">
                  <c:v>15.5</c:v>
                </c:pt>
                <c:pt idx="3">
                  <c:v>17.333333333333332</c:v>
                </c:pt>
                <c:pt idx="4">
                  <c:v>16.666666666666668</c:v>
                </c:pt>
                <c:pt idx="5">
                  <c:v>18.166666666666668</c:v>
                </c:pt>
                <c:pt idx="6">
                  <c:v>20.166666666666668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44656"/>
        <c:axId val="416942480"/>
      </c:scatterChart>
      <c:valAx>
        <c:axId val="41694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42480"/>
        <c:crosses val="autoZero"/>
        <c:crossBetween val="midCat"/>
      </c:valAx>
      <c:valAx>
        <c:axId val="4169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4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WMA!$I$5:$I$14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WMA!$K$5:$K$14</c:f>
              <c:numCache>
                <c:formatCode>General</c:formatCode>
                <c:ptCount val="10"/>
                <c:pt idx="0">
                  <c:v>9.7751710654936461E-4</c:v>
                </c:pt>
                <c:pt idx="1">
                  <c:v>1.9550342130987292E-3</c:v>
                </c:pt>
                <c:pt idx="2">
                  <c:v>3.9100684261974585E-3</c:v>
                </c:pt>
                <c:pt idx="3">
                  <c:v>7.8201368523949169E-3</c:v>
                </c:pt>
                <c:pt idx="4">
                  <c:v>1.5640273704789834E-2</c:v>
                </c:pt>
                <c:pt idx="5">
                  <c:v>3.1280547409579668E-2</c:v>
                </c:pt>
                <c:pt idx="6">
                  <c:v>6.2561094819159335E-2</c:v>
                </c:pt>
                <c:pt idx="7">
                  <c:v>0.12512218963831867</c:v>
                </c:pt>
                <c:pt idx="8">
                  <c:v>0.25024437927663734</c:v>
                </c:pt>
                <c:pt idx="9">
                  <c:v>0.50048875855327468</c:v>
                </c:pt>
              </c:numCache>
            </c:numRef>
          </c:yVal>
          <c:smooth val="0"/>
        </c:ser>
        <c:ser>
          <c:idx val="1"/>
          <c:order val="1"/>
          <c:tx>
            <c:v>Exponential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WMA!$N$5:$N$14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WMA!$P$5:$P$14</c:f>
              <c:numCache>
                <c:formatCode>General</c:formatCode>
                <c:ptCount val="10"/>
                <c:pt idx="0">
                  <c:v>2.5974025974025974E-3</c:v>
                </c:pt>
                <c:pt idx="1">
                  <c:v>1.038961038961039E-2</c:v>
                </c:pt>
                <c:pt idx="2">
                  <c:v>2.3376623376623377E-2</c:v>
                </c:pt>
                <c:pt idx="3">
                  <c:v>4.1558441558441558E-2</c:v>
                </c:pt>
                <c:pt idx="4">
                  <c:v>6.4935064935064929E-2</c:v>
                </c:pt>
                <c:pt idx="5">
                  <c:v>9.350649350649351E-2</c:v>
                </c:pt>
                <c:pt idx="6">
                  <c:v>0.12727272727272726</c:v>
                </c:pt>
                <c:pt idx="7">
                  <c:v>0.16623376623376623</c:v>
                </c:pt>
                <c:pt idx="8">
                  <c:v>0.21038961038961038</c:v>
                </c:pt>
                <c:pt idx="9">
                  <c:v>0.25974025974025972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43568"/>
        <c:axId val="416945200"/>
      </c:scatterChart>
      <c:valAx>
        <c:axId val="41694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45200"/>
        <c:crosses val="autoZero"/>
        <c:crossBetween val="midCat"/>
      </c:valAx>
      <c:valAx>
        <c:axId val="4169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4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EWMA!$A$2:$A$10</c:f>
              <c:numCache>
                <c:formatCode>General</c:formatCode>
                <c:ptCount val="9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</c:numCache>
            </c:numRef>
          </c:xVal>
          <c:yVal>
            <c:numRef>
              <c:f>EWMA!$B$2:$B$10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</c:numCache>
            </c:numRef>
          </c:yVal>
          <c:smooth val="0"/>
        </c:ser>
        <c:ser>
          <c:idx val="1"/>
          <c:order val="1"/>
          <c:tx>
            <c:v>Forecast α = 0.2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EWMA!$A$3:$A$11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xVal>
          <c:yVal>
            <c:numRef>
              <c:f>EWMA!$D$2:$D$10</c:f>
              <c:numCache>
                <c:formatCode>0.00</c:formatCode>
                <c:ptCount val="9"/>
                <c:pt idx="0">
                  <c:v>10</c:v>
                </c:pt>
                <c:pt idx="1">
                  <c:v>10.4</c:v>
                </c:pt>
                <c:pt idx="2">
                  <c:v>11.52</c:v>
                </c:pt>
                <c:pt idx="3">
                  <c:v>11.815999999999999</c:v>
                </c:pt>
                <c:pt idx="4">
                  <c:v>12.8528</c:v>
                </c:pt>
                <c:pt idx="5">
                  <c:v>14.082240000000002</c:v>
                </c:pt>
                <c:pt idx="6">
                  <c:v>14.265792000000003</c:v>
                </c:pt>
                <c:pt idx="7">
                  <c:v>15.412633600000003</c:v>
                </c:pt>
                <c:pt idx="8">
                  <c:v>16.730106880000001</c:v>
                </c:pt>
              </c:numCache>
            </c:numRef>
          </c:yVal>
          <c:smooth val="0"/>
        </c:ser>
        <c:ser>
          <c:idx val="2"/>
          <c:order val="2"/>
          <c:tx>
            <c:v>Forecast α = 0.8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EWMA!$A$3:$A$11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xVal>
          <c:yVal>
            <c:numRef>
              <c:f>EWMA!$F$2:$F$10</c:f>
              <c:numCache>
                <c:formatCode>#,##0.00</c:formatCode>
                <c:ptCount val="9"/>
                <c:pt idx="0">
                  <c:v>10</c:v>
                </c:pt>
                <c:pt idx="1">
                  <c:v>11.600000000000001</c:v>
                </c:pt>
                <c:pt idx="2">
                  <c:v>15.120000000000001</c:v>
                </c:pt>
                <c:pt idx="3">
                  <c:v>13.423999999999999</c:v>
                </c:pt>
                <c:pt idx="4">
                  <c:v>16.284800000000001</c:v>
                </c:pt>
                <c:pt idx="5">
                  <c:v>18.456960000000002</c:v>
                </c:pt>
                <c:pt idx="6">
                  <c:v>15.691392</c:v>
                </c:pt>
                <c:pt idx="7">
                  <c:v>19.138278400000001</c:v>
                </c:pt>
                <c:pt idx="8">
                  <c:v>21.427655680000001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47376"/>
        <c:axId val="417709808"/>
      </c:scatterChart>
      <c:valAx>
        <c:axId val="41694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09808"/>
        <c:crosses val="autoZero"/>
        <c:crossBetween val="midCat"/>
      </c:valAx>
      <c:valAx>
        <c:axId val="4177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4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Schedule Deviation Along a Route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</c:dPt>
          <c:xVal>
            <c:numRef>
              <c:f>'Peak Detection Example'!$A$2:$A$16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'Peak Detection Example'!$B$2:$B$16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13</c:v>
                </c:pt>
                <c:pt idx="5">
                  <c:v>16</c:v>
                </c:pt>
                <c:pt idx="6">
                  <c:v>15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55872"/>
        <c:axId val="214462400"/>
      </c:scatterChart>
      <c:valAx>
        <c:axId val="21445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2400"/>
        <c:crosses val="autoZero"/>
        <c:crossBetween val="midCat"/>
      </c:valAx>
      <c:valAx>
        <c:axId val="2144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10</xdr:row>
      <xdr:rowOff>109536</xdr:rowOff>
    </xdr:from>
    <xdr:to>
      <xdr:col>13</xdr:col>
      <xdr:colOff>380999</xdr:colOff>
      <xdr:row>27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12</xdr:row>
      <xdr:rowOff>157162</xdr:rowOff>
    </xdr:from>
    <xdr:to>
      <xdr:col>15</xdr:col>
      <xdr:colOff>33337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16</xdr:row>
      <xdr:rowOff>61912</xdr:rowOff>
    </xdr:from>
    <xdr:to>
      <xdr:col>4</xdr:col>
      <xdr:colOff>357187</xdr:colOff>
      <xdr:row>30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481012</xdr:colOff>
      <xdr:row>22</xdr:row>
      <xdr:rowOff>147637</xdr:rowOff>
    </xdr:from>
    <xdr:to>
      <xdr:col>15</xdr:col>
      <xdr:colOff>176212</xdr:colOff>
      <xdr:row>37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471486</xdr:colOff>
      <xdr:row>12</xdr:row>
      <xdr:rowOff>157162</xdr:rowOff>
    </xdr:from>
    <xdr:to>
      <xdr:col>14</xdr:col>
      <xdr:colOff>571499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8</xdr:row>
      <xdr:rowOff>157162</xdr:rowOff>
    </xdr:from>
    <xdr:to>
      <xdr:col>15</xdr:col>
      <xdr:colOff>600075</xdr:colOff>
      <xdr:row>23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</cdr:x>
      <cdr:y>0.5434</cdr:y>
    </cdr:from>
    <cdr:to>
      <cdr:x>1</cdr:x>
      <cdr:y>0.87674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476750" y="14906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</c:userShapes>
</file>

<file path=xl/tables/table1.xml><?xml version="1.0" encoding="utf-8"?>
<table xmlns="http://schemas.openxmlformats.org/spreadsheetml/2006/main" id="1" name="Table1" displayName="Table1" ref="A1:C11" totalsRowShown="0" headerRowDxfId="23" dataDxfId="22">
  <tableColumns count="3">
    <tableColumn id="1" name="Time period" dataDxfId="21"/>
    <tableColumn id="2" name="Observation Value" dataDxfId="20"/>
    <tableColumn id="3" name="SMA(n=3)" dataDxfId="19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11" totalsRowShown="0" headerRowDxfId="18" dataDxfId="17">
  <tableColumns count="3">
    <tableColumn id="1" name="Time period" dataDxfId="16"/>
    <tableColumn id="2" name="Observation Value" dataDxfId="15"/>
    <tableColumn id="3" name="CMA(n=3)" dataDxfId="14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1" totalsRowShown="0" headerRowDxfId="13" dataDxfId="12">
  <tableColumns count="4">
    <tableColumn id="1" name="Time period" dataDxfId="11"/>
    <tableColumn id="2" name="Observation Value" dataDxfId="10"/>
    <tableColumn id="3" name="Weight moving total (n=3)" dataDxfId="9"/>
    <tableColumn id="4" name="WMA (n=3)" dataDxfId="8">
      <calculatedColumnFormula>C2/6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11" totalsRowShown="0" headerRowDxfId="7" dataDxfId="6">
  <tableColumns count="6">
    <tableColumn id="1" name="Time period" dataDxfId="5"/>
    <tableColumn id="2" name="Observation Value" dataDxfId="4"/>
    <tableColumn id="3" name="Previous EMA (α = 0.2)" dataDxfId="3">
      <calculatedColumnFormula>D1</calculatedColumnFormula>
    </tableColumn>
    <tableColumn id="4" name="EMA(α = 0.2)" dataDxfId="2"/>
    <tableColumn id="5" name="Previous EMA(α = 0.8)" dataDxfId="1"/>
    <tableColumn id="6" name="EMA(α = 0.8)" dataDxfId="0">
      <calculatedColumnFormula>Table4[[#This Row],[Observation Value]]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11.28515625" style="1" customWidth="1"/>
    <col min="8" max="8" width="9.140625" customWidth="1"/>
  </cols>
  <sheetData>
    <row r="1" spans="1:3" x14ac:dyDescent="0.25">
      <c r="A1" s="2" t="s">
        <v>6</v>
      </c>
      <c r="B1" s="2" t="s">
        <v>0</v>
      </c>
      <c r="C1" s="3" t="s">
        <v>2</v>
      </c>
    </row>
    <row r="2" spans="1:3" x14ac:dyDescent="0.25">
      <c r="A2" s="2">
        <v>2007</v>
      </c>
      <c r="B2" s="2">
        <v>10</v>
      </c>
      <c r="C2" s="3" t="s">
        <v>1</v>
      </c>
    </row>
    <row r="3" spans="1:3" x14ac:dyDescent="0.25">
      <c r="A3" s="2">
        <v>2008</v>
      </c>
      <c r="B3" s="2">
        <v>12</v>
      </c>
      <c r="C3" s="3" t="s">
        <v>1</v>
      </c>
    </row>
    <row r="4" spans="1:3" x14ac:dyDescent="0.25">
      <c r="A4" s="2">
        <v>2009</v>
      </c>
      <c r="B4" s="2">
        <v>16</v>
      </c>
      <c r="C4" s="3" t="s">
        <v>1</v>
      </c>
    </row>
    <row r="5" spans="1:3" x14ac:dyDescent="0.25">
      <c r="A5" s="2">
        <v>2010</v>
      </c>
      <c r="B5" s="2">
        <v>13</v>
      </c>
      <c r="C5" s="3">
        <f t="shared" ref="C5:C11" si="0">SUM(B2:B4)/3</f>
        <v>12.666666666666666</v>
      </c>
    </row>
    <row r="6" spans="1:3" x14ac:dyDescent="0.25">
      <c r="A6" s="2">
        <v>2011</v>
      </c>
      <c r="B6" s="2">
        <v>17</v>
      </c>
      <c r="C6" s="3">
        <f>SUM(B3:B5)/3</f>
        <v>13.666666666666666</v>
      </c>
    </row>
    <row r="7" spans="1:3" x14ac:dyDescent="0.25">
      <c r="A7" s="2">
        <v>2012</v>
      </c>
      <c r="B7" s="2">
        <v>19</v>
      </c>
      <c r="C7" s="3">
        <f t="shared" si="0"/>
        <v>15.333333333333334</v>
      </c>
    </row>
    <row r="8" spans="1:3" x14ac:dyDescent="0.25">
      <c r="A8" s="2">
        <v>2013</v>
      </c>
      <c r="B8" s="2">
        <v>15</v>
      </c>
      <c r="C8" s="3">
        <f t="shared" si="0"/>
        <v>16.333333333333332</v>
      </c>
    </row>
    <row r="9" spans="1:3" x14ac:dyDescent="0.25">
      <c r="A9" s="2">
        <v>2014</v>
      </c>
      <c r="B9" s="2">
        <v>20</v>
      </c>
      <c r="C9" s="3">
        <f t="shared" si="0"/>
        <v>17</v>
      </c>
    </row>
    <row r="10" spans="1:3" x14ac:dyDescent="0.25">
      <c r="A10" s="2">
        <v>2015</v>
      </c>
      <c r="B10" s="2">
        <v>22</v>
      </c>
      <c r="C10" s="3">
        <f t="shared" si="0"/>
        <v>18</v>
      </c>
    </row>
    <row r="11" spans="1:3" x14ac:dyDescent="0.25">
      <c r="A11" s="2">
        <v>2016</v>
      </c>
      <c r="B11" s="2" t="s">
        <v>1</v>
      </c>
      <c r="C11" s="3">
        <f t="shared" si="0"/>
        <v>19</v>
      </c>
    </row>
  </sheetData>
  <pageMargins left="0.7" right="0.7" top="0.75" bottom="0.75" header="0.3" footer="0.3"/>
  <pageSetup paperSize="9" orientation="portrait" r:id="rId1"/>
  <ignoredErrors>
    <ignoredError sqref="C5:C6 C7:C11" formulaRang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9.85546875" style="1" bestFit="1" customWidth="1"/>
  </cols>
  <sheetData>
    <row r="1" spans="1:3" x14ac:dyDescent="0.25">
      <c r="A1" s="2" t="s">
        <v>6</v>
      </c>
      <c r="B1" s="2" t="s">
        <v>0</v>
      </c>
      <c r="C1" s="3" t="s">
        <v>3</v>
      </c>
    </row>
    <row r="2" spans="1:3" x14ac:dyDescent="0.25">
      <c r="A2" s="2">
        <v>2007</v>
      </c>
      <c r="B2" s="2">
        <v>10</v>
      </c>
      <c r="C2" s="3" t="s">
        <v>1</v>
      </c>
    </row>
    <row r="3" spans="1:3" x14ac:dyDescent="0.25">
      <c r="A3" s="2">
        <v>2008</v>
      </c>
      <c r="B3" s="2">
        <v>12</v>
      </c>
      <c r="C3" s="3">
        <f>SUM(B2:B4)/3</f>
        <v>12.666666666666666</v>
      </c>
    </row>
    <row r="4" spans="1:3" x14ac:dyDescent="0.25">
      <c r="A4" s="2">
        <v>2009</v>
      </c>
      <c r="B4" s="2">
        <v>16</v>
      </c>
      <c r="C4" s="3">
        <f>SUM(B3:B5)/3</f>
        <v>13.666666666666666</v>
      </c>
    </row>
    <row r="5" spans="1:3" x14ac:dyDescent="0.25">
      <c r="A5" s="2">
        <v>2010</v>
      </c>
      <c r="B5" s="2">
        <v>13</v>
      </c>
      <c r="C5" s="3">
        <f>SUM(B4:B6)/3</f>
        <v>15.333333333333334</v>
      </c>
    </row>
    <row r="6" spans="1:3" x14ac:dyDescent="0.25">
      <c r="A6" s="2">
        <v>2011</v>
      </c>
      <c r="B6" s="2">
        <v>17</v>
      </c>
      <c r="C6" s="3">
        <f>SUM(B5:B7)/3</f>
        <v>16.333333333333332</v>
      </c>
    </row>
    <row r="7" spans="1:3" x14ac:dyDescent="0.25">
      <c r="A7" s="2">
        <v>2012</v>
      </c>
      <c r="B7" s="2">
        <v>19</v>
      </c>
      <c r="C7" s="3">
        <f t="shared" ref="C7:C9" si="0">SUM(B6:B8)/3</f>
        <v>17</v>
      </c>
    </row>
    <row r="8" spans="1:3" x14ac:dyDescent="0.25">
      <c r="A8" s="2">
        <v>2013</v>
      </c>
      <c r="B8" s="2">
        <v>15</v>
      </c>
      <c r="C8" s="3">
        <f>SUM(B7:B9)/3</f>
        <v>18</v>
      </c>
    </row>
    <row r="9" spans="1:3" x14ac:dyDescent="0.25">
      <c r="A9" s="2">
        <v>2014</v>
      </c>
      <c r="B9" s="2">
        <v>20</v>
      </c>
      <c r="C9" s="3">
        <f t="shared" si="0"/>
        <v>19</v>
      </c>
    </row>
    <row r="10" spans="1:3" x14ac:dyDescent="0.25">
      <c r="A10" s="2">
        <v>2015</v>
      </c>
      <c r="B10" s="2">
        <v>22</v>
      </c>
      <c r="C10" s="3" t="s">
        <v>1</v>
      </c>
    </row>
    <row r="11" spans="1:3" x14ac:dyDescent="0.25">
      <c r="A11" s="2">
        <v>2016</v>
      </c>
      <c r="B11" s="2" t="s">
        <v>1</v>
      </c>
      <c r="C11" s="3" t="s">
        <v>1</v>
      </c>
    </row>
  </sheetData>
  <pageMargins left="0.7" right="0.7" top="0.75" bottom="0.75" header="0.3" footer="0.3"/>
  <ignoredErrors>
    <ignoredError sqref="C3:C9" formulaRange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sqref="A1:D11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4.5703125" bestFit="1" customWidth="1"/>
    <col min="4" max="4" width="11.140625" style="1" bestFit="1" customWidth="1"/>
  </cols>
  <sheetData>
    <row r="1" spans="1:17" x14ac:dyDescent="0.25">
      <c r="A1" s="2" t="s">
        <v>6</v>
      </c>
      <c r="B1" s="2" t="s">
        <v>0</v>
      </c>
      <c r="C1" s="2" t="s">
        <v>4</v>
      </c>
      <c r="D1" s="3" t="s">
        <v>5</v>
      </c>
    </row>
    <row r="2" spans="1:17" x14ac:dyDescent="0.25">
      <c r="A2" s="2">
        <v>2007</v>
      </c>
      <c r="B2" s="2">
        <v>10</v>
      </c>
      <c r="C2" s="2" t="s">
        <v>1</v>
      </c>
      <c r="D2" s="3" t="str">
        <f>C2</f>
        <v>N/A</v>
      </c>
    </row>
    <row r="3" spans="1:17" x14ac:dyDescent="0.25">
      <c r="A3" s="2">
        <v>2008</v>
      </c>
      <c r="B3" s="2">
        <v>12</v>
      </c>
      <c r="C3" s="2" t="s">
        <v>1</v>
      </c>
      <c r="D3" s="3" t="str">
        <f>C3</f>
        <v>N/A</v>
      </c>
    </row>
    <row r="4" spans="1:17" x14ac:dyDescent="0.25">
      <c r="A4" s="2">
        <v>2009</v>
      </c>
      <c r="B4" s="2">
        <v>16</v>
      </c>
      <c r="C4" s="2" t="s">
        <v>1</v>
      </c>
      <c r="D4" s="3" t="str">
        <f>C4</f>
        <v>N/A</v>
      </c>
    </row>
    <row r="5" spans="1:17" x14ac:dyDescent="0.25">
      <c r="A5" s="2">
        <v>2010</v>
      </c>
      <c r="B5" s="2">
        <v>13</v>
      </c>
      <c r="C5" s="2">
        <f>1*B2+2*B3+3*B4</f>
        <v>82</v>
      </c>
      <c r="D5" s="3">
        <f>C5/6</f>
        <v>13.666666666666666</v>
      </c>
      <c r="I5">
        <v>1</v>
      </c>
      <c r="J5">
        <f>POWER(2,I5)</f>
        <v>2</v>
      </c>
      <c r="K5">
        <f>J5/$L$9</f>
        <v>9.7751710654936461E-4</v>
      </c>
      <c r="N5">
        <v>1</v>
      </c>
      <c r="O5">
        <f>POWER(N5,2)</f>
        <v>1</v>
      </c>
      <c r="P5">
        <f>O5/$Q$8</f>
        <v>2.5974025974025974E-3</v>
      </c>
    </row>
    <row r="6" spans="1:17" x14ac:dyDescent="0.25">
      <c r="A6" s="2">
        <v>2011</v>
      </c>
      <c r="B6" s="2">
        <v>17</v>
      </c>
      <c r="C6" s="2">
        <f>1*B3+2*B4+3*B5</f>
        <v>83</v>
      </c>
      <c r="D6" s="3">
        <f t="shared" ref="D6:D9" si="0">C6/6</f>
        <v>13.833333333333334</v>
      </c>
      <c r="I6">
        <v>2</v>
      </c>
      <c r="J6">
        <f t="shared" ref="J6:J14" si="1">POWER(2,I6)</f>
        <v>4</v>
      </c>
      <c r="K6">
        <f t="shared" ref="K6:K14" si="2">J6/$L$9</f>
        <v>1.9550342130987292E-3</v>
      </c>
      <c r="N6">
        <v>2</v>
      </c>
      <c r="O6">
        <f t="shared" ref="O6:O14" si="3">POWER(N6,2)</f>
        <v>4</v>
      </c>
      <c r="P6">
        <f>O6/$Q$8</f>
        <v>1.038961038961039E-2</v>
      </c>
    </row>
    <row r="7" spans="1:17" x14ac:dyDescent="0.25">
      <c r="A7" s="2">
        <v>2012</v>
      </c>
      <c r="B7" s="2">
        <v>19</v>
      </c>
      <c r="C7" s="2">
        <f>1*B4+2*B5+3*B6</f>
        <v>93</v>
      </c>
      <c r="D7" s="3">
        <f t="shared" si="0"/>
        <v>15.5</v>
      </c>
      <c r="E7" s="2"/>
      <c r="I7">
        <v>3</v>
      </c>
      <c r="J7">
        <f t="shared" si="1"/>
        <v>8</v>
      </c>
      <c r="K7">
        <f t="shared" si="2"/>
        <v>3.9100684261974585E-3</v>
      </c>
      <c r="N7">
        <v>3</v>
      </c>
      <c r="O7">
        <f t="shared" si="3"/>
        <v>9</v>
      </c>
      <c r="P7">
        <f>O7/$Q$8</f>
        <v>2.3376623376623377E-2</v>
      </c>
      <c r="Q7" t="s">
        <v>7</v>
      </c>
    </row>
    <row r="8" spans="1:17" x14ac:dyDescent="0.25">
      <c r="A8" s="2">
        <v>2013</v>
      </c>
      <c r="B8" s="2">
        <v>15</v>
      </c>
      <c r="C8" s="2">
        <f>1*B5+2*B6+3*B7</f>
        <v>104</v>
      </c>
      <c r="D8" s="3">
        <f t="shared" si="0"/>
        <v>17.333333333333332</v>
      </c>
      <c r="I8">
        <v>4</v>
      </c>
      <c r="J8">
        <f t="shared" si="1"/>
        <v>16</v>
      </c>
      <c r="K8">
        <f t="shared" si="2"/>
        <v>7.8201368523949169E-3</v>
      </c>
      <c r="L8" t="s">
        <v>7</v>
      </c>
      <c r="N8">
        <v>4</v>
      </c>
      <c r="O8">
        <f t="shared" si="3"/>
        <v>16</v>
      </c>
      <c r="P8">
        <f t="shared" ref="P8:P14" si="4">O8/$Q$8</f>
        <v>4.1558441558441558E-2</v>
      </c>
      <c r="Q8">
        <f>SUM(O5:O14)</f>
        <v>385</v>
      </c>
    </row>
    <row r="9" spans="1:17" x14ac:dyDescent="0.25">
      <c r="A9" s="2">
        <v>2014</v>
      </c>
      <c r="B9" s="2">
        <v>20</v>
      </c>
      <c r="C9" s="2">
        <f t="shared" ref="C9" si="5">1*B6+2*B7+3*B8</f>
        <v>100</v>
      </c>
      <c r="D9" s="3">
        <f t="shared" si="0"/>
        <v>16.666666666666668</v>
      </c>
      <c r="I9">
        <v>5</v>
      </c>
      <c r="J9">
        <f t="shared" si="1"/>
        <v>32</v>
      </c>
      <c r="K9">
        <f t="shared" si="2"/>
        <v>1.5640273704789834E-2</v>
      </c>
      <c r="L9">
        <f>SUM(J5:J14)</f>
        <v>2046</v>
      </c>
      <c r="N9">
        <v>5</v>
      </c>
      <c r="O9">
        <f t="shared" si="3"/>
        <v>25</v>
      </c>
      <c r="P9">
        <f t="shared" si="4"/>
        <v>6.4935064935064929E-2</v>
      </c>
    </row>
    <row r="10" spans="1:17" x14ac:dyDescent="0.25">
      <c r="A10" s="2">
        <v>2015</v>
      </c>
      <c r="B10" s="2">
        <v>22</v>
      </c>
      <c r="C10" s="2">
        <f>1*B7+2*B8+3*B9</f>
        <v>109</v>
      </c>
      <c r="D10" s="3">
        <f>C10/6</f>
        <v>18.166666666666668</v>
      </c>
      <c r="I10">
        <v>6</v>
      </c>
      <c r="J10">
        <f t="shared" si="1"/>
        <v>64</v>
      </c>
      <c r="K10">
        <f t="shared" si="2"/>
        <v>3.1280547409579668E-2</v>
      </c>
      <c r="N10">
        <v>6</v>
      </c>
      <c r="O10">
        <f t="shared" si="3"/>
        <v>36</v>
      </c>
      <c r="P10">
        <f t="shared" si="4"/>
        <v>9.350649350649351E-2</v>
      </c>
    </row>
    <row r="11" spans="1:17" x14ac:dyDescent="0.25">
      <c r="A11" s="2">
        <v>2016</v>
      </c>
      <c r="B11" s="2" t="s">
        <v>1</v>
      </c>
      <c r="C11" s="2">
        <f>1*B8+2*B9+3*B10</f>
        <v>121</v>
      </c>
      <c r="D11" s="3">
        <f>C11/6</f>
        <v>20.166666666666668</v>
      </c>
      <c r="I11">
        <v>7</v>
      </c>
      <c r="J11">
        <f t="shared" si="1"/>
        <v>128</v>
      </c>
      <c r="K11">
        <f t="shared" si="2"/>
        <v>6.2561094819159335E-2</v>
      </c>
      <c r="N11">
        <v>7</v>
      </c>
      <c r="O11">
        <f t="shared" si="3"/>
        <v>49</v>
      </c>
      <c r="P11">
        <f t="shared" si="4"/>
        <v>0.12727272727272726</v>
      </c>
    </row>
    <row r="12" spans="1:17" x14ac:dyDescent="0.25">
      <c r="I12">
        <v>8</v>
      </c>
      <c r="J12">
        <f t="shared" si="1"/>
        <v>256</v>
      </c>
      <c r="K12">
        <f t="shared" si="2"/>
        <v>0.12512218963831867</v>
      </c>
      <c r="N12">
        <v>8</v>
      </c>
      <c r="O12">
        <f t="shared" si="3"/>
        <v>64</v>
      </c>
      <c r="P12">
        <f t="shared" si="4"/>
        <v>0.16623376623376623</v>
      </c>
    </row>
    <row r="13" spans="1:17" x14ac:dyDescent="0.25">
      <c r="I13">
        <v>9</v>
      </c>
      <c r="J13">
        <f t="shared" si="1"/>
        <v>512</v>
      </c>
      <c r="K13">
        <f t="shared" si="2"/>
        <v>0.25024437927663734</v>
      </c>
      <c r="N13">
        <v>9</v>
      </c>
      <c r="O13">
        <f t="shared" si="3"/>
        <v>81</v>
      </c>
      <c r="P13">
        <f t="shared" si="4"/>
        <v>0.21038961038961038</v>
      </c>
    </row>
    <row r="14" spans="1:17" x14ac:dyDescent="0.25">
      <c r="I14">
        <v>10</v>
      </c>
      <c r="J14">
        <f t="shared" si="1"/>
        <v>1024</v>
      </c>
      <c r="K14">
        <f t="shared" si="2"/>
        <v>0.50048875855327468</v>
      </c>
      <c r="N14">
        <v>10</v>
      </c>
      <c r="O14">
        <f t="shared" si="3"/>
        <v>100</v>
      </c>
      <c r="P14">
        <f t="shared" si="4"/>
        <v>0.25974025974025972</v>
      </c>
    </row>
    <row r="15" spans="1:17" x14ac:dyDescent="0.25">
      <c r="K15">
        <f>SUM(K5:K14)</f>
        <v>1</v>
      </c>
      <c r="P15">
        <f>SUM(P5:P14)</f>
        <v>0.99999999999999989</v>
      </c>
    </row>
  </sheetData>
  <pageMargins left="0.7" right="0.7" top="0.75" bottom="0.75" header="0.3" footer="0.3"/>
  <ignoredErrors>
    <ignoredError sqref="D2:D4" calculatedColum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sqref="A1:F11"/>
    </sheetView>
  </sheetViews>
  <sheetFormatPr defaultRowHeight="15" x14ac:dyDescent="0.25"/>
  <cols>
    <col min="1" max="1" width="11.7109375" bestFit="1" customWidth="1"/>
    <col min="2" max="2" width="17.7109375" bestFit="1" customWidth="1"/>
    <col min="3" max="3" width="21.140625" bestFit="1" customWidth="1"/>
    <col min="4" max="4" width="12.28515625" style="1" bestFit="1" customWidth="1"/>
    <col min="5" max="5" width="20.7109375" bestFit="1" customWidth="1"/>
    <col min="6" max="6" width="12.28515625" style="5" bestFit="1" customWidth="1"/>
  </cols>
  <sheetData>
    <row r="1" spans="1:10" x14ac:dyDescent="0.25">
      <c r="A1" s="2" t="s">
        <v>6</v>
      </c>
      <c r="B1" s="2" t="s">
        <v>0</v>
      </c>
      <c r="C1" s="2" t="s">
        <v>12</v>
      </c>
      <c r="D1" s="3" t="s">
        <v>9</v>
      </c>
      <c r="E1" s="2" t="s">
        <v>11</v>
      </c>
      <c r="F1" s="4" t="s">
        <v>10</v>
      </c>
      <c r="H1" s="2" t="s">
        <v>8</v>
      </c>
      <c r="I1">
        <v>0.2</v>
      </c>
      <c r="J1">
        <v>0.8</v>
      </c>
    </row>
    <row r="2" spans="1:10" x14ac:dyDescent="0.25">
      <c r="A2" s="2">
        <v>2007</v>
      </c>
      <c r="B2" s="2">
        <v>10</v>
      </c>
      <c r="C2" s="2" t="s">
        <v>1</v>
      </c>
      <c r="D2" s="3">
        <v>10</v>
      </c>
      <c r="E2" s="2" t="s">
        <v>1</v>
      </c>
      <c r="F2" s="4">
        <f>Table4[[#This Row],[Observation Value]]</f>
        <v>10</v>
      </c>
    </row>
    <row r="3" spans="1:10" x14ac:dyDescent="0.25">
      <c r="A3" s="2">
        <v>2008</v>
      </c>
      <c r="B3" s="2">
        <v>12</v>
      </c>
      <c r="C3" s="2">
        <f>D2</f>
        <v>10</v>
      </c>
      <c r="D3" s="3">
        <f t="shared" ref="D3:D10" si="0">$I$1*B3 + (1-$I$1)*C3</f>
        <v>10.4</v>
      </c>
      <c r="E3" s="2">
        <f>F2</f>
        <v>10</v>
      </c>
      <c r="F3" s="4">
        <f>$J$1*B3 + (1-$J$1)*Table4[[#This Row],[Previous EMA(α = 0.8)]]</f>
        <v>11.600000000000001</v>
      </c>
    </row>
    <row r="4" spans="1:10" x14ac:dyDescent="0.25">
      <c r="A4" s="2">
        <v>2009</v>
      </c>
      <c r="B4" s="2">
        <v>16</v>
      </c>
      <c r="C4" s="2">
        <f t="shared" ref="C4:C11" si="1">D3</f>
        <v>10.4</v>
      </c>
      <c r="D4" s="3">
        <f t="shared" si="0"/>
        <v>11.52</v>
      </c>
      <c r="E4" s="2">
        <f t="shared" ref="E4:E11" si="2">F3</f>
        <v>11.600000000000001</v>
      </c>
      <c r="F4" s="4">
        <f>$J$1*B4 + (1-$J$1)*Table4[[#This Row],[Previous EMA(α = 0.8)]]</f>
        <v>15.120000000000001</v>
      </c>
    </row>
    <row r="5" spans="1:10" x14ac:dyDescent="0.25">
      <c r="A5" s="2">
        <v>2010</v>
      </c>
      <c r="B5" s="2">
        <v>13</v>
      </c>
      <c r="C5" s="2">
        <f t="shared" si="1"/>
        <v>11.52</v>
      </c>
      <c r="D5" s="3">
        <f t="shared" si="0"/>
        <v>11.815999999999999</v>
      </c>
      <c r="E5" s="2">
        <f t="shared" si="2"/>
        <v>15.120000000000001</v>
      </c>
      <c r="F5" s="4">
        <f>$J$1*B5 + (1-$J$1)*Table4[[#This Row],[Previous EMA(α = 0.8)]]</f>
        <v>13.423999999999999</v>
      </c>
    </row>
    <row r="6" spans="1:10" x14ac:dyDescent="0.25">
      <c r="A6" s="2">
        <v>2011</v>
      </c>
      <c r="B6" s="2">
        <v>17</v>
      </c>
      <c r="C6" s="2">
        <f t="shared" si="1"/>
        <v>11.815999999999999</v>
      </c>
      <c r="D6" s="3">
        <f t="shared" si="0"/>
        <v>12.8528</v>
      </c>
      <c r="E6" s="2">
        <f t="shared" si="2"/>
        <v>13.423999999999999</v>
      </c>
      <c r="F6" s="4">
        <f>$J$1*B6 + (1-$J$1)*Table4[[#This Row],[Previous EMA(α = 0.8)]]</f>
        <v>16.284800000000001</v>
      </c>
    </row>
    <row r="7" spans="1:10" x14ac:dyDescent="0.25">
      <c r="A7" s="2">
        <v>2012</v>
      </c>
      <c r="B7" s="2">
        <v>19</v>
      </c>
      <c r="C7" s="2">
        <f t="shared" si="1"/>
        <v>12.8528</v>
      </c>
      <c r="D7" s="3">
        <f t="shared" si="0"/>
        <v>14.082240000000002</v>
      </c>
      <c r="E7" s="2">
        <f t="shared" si="2"/>
        <v>16.284800000000001</v>
      </c>
      <c r="F7" s="4">
        <f>$J$1*B7 + (1-$J$1)*Table4[[#This Row],[Previous EMA(α = 0.8)]]</f>
        <v>18.456960000000002</v>
      </c>
    </row>
    <row r="8" spans="1:10" x14ac:dyDescent="0.25">
      <c r="A8" s="2">
        <v>2013</v>
      </c>
      <c r="B8" s="2">
        <v>15</v>
      </c>
      <c r="C8" s="2">
        <f t="shared" si="1"/>
        <v>14.082240000000002</v>
      </c>
      <c r="D8" s="3">
        <f t="shared" si="0"/>
        <v>14.265792000000003</v>
      </c>
      <c r="E8" s="2">
        <f t="shared" si="2"/>
        <v>18.456960000000002</v>
      </c>
      <c r="F8" s="4">
        <f>$J$1*B8 + (1-$J$1)*Table4[[#This Row],[Previous EMA(α = 0.8)]]</f>
        <v>15.691392</v>
      </c>
    </row>
    <row r="9" spans="1:10" x14ac:dyDescent="0.25">
      <c r="A9" s="2">
        <v>2014</v>
      </c>
      <c r="B9" s="2">
        <v>20</v>
      </c>
      <c r="C9" s="2">
        <f t="shared" si="1"/>
        <v>14.265792000000003</v>
      </c>
      <c r="D9" s="3">
        <f t="shared" si="0"/>
        <v>15.412633600000003</v>
      </c>
      <c r="E9" s="2">
        <f t="shared" si="2"/>
        <v>15.691392</v>
      </c>
      <c r="F9" s="4">
        <f>$J$1*B9 + (1-$J$1)*Table4[[#This Row],[Previous EMA(α = 0.8)]]</f>
        <v>19.138278400000001</v>
      </c>
    </row>
    <row r="10" spans="1:10" x14ac:dyDescent="0.25">
      <c r="A10" s="2">
        <v>2015</v>
      </c>
      <c r="B10" s="2">
        <v>22</v>
      </c>
      <c r="C10" s="2">
        <f t="shared" si="1"/>
        <v>15.412633600000003</v>
      </c>
      <c r="D10" s="3">
        <f t="shared" si="0"/>
        <v>16.730106880000001</v>
      </c>
      <c r="E10" s="2">
        <f t="shared" si="2"/>
        <v>19.138278400000001</v>
      </c>
      <c r="F10" s="4">
        <f>$J$1*B10 + (1-$J$1)*Table4[[#This Row],[Previous EMA(α = 0.8)]]</f>
        <v>21.427655680000001</v>
      </c>
    </row>
    <row r="11" spans="1:10" x14ac:dyDescent="0.25">
      <c r="A11" s="2">
        <v>2016</v>
      </c>
      <c r="B11" s="2" t="s">
        <v>1</v>
      </c>
      <c r="C11" s="2">
        <f t="shared" si="1"/>
        <v>16.730106880000001</v>
      </c>
      <c r="D11" s="3" t="s">
        <v>1</v>
      </c>
      <c r="E11" s="2">
        <f t="shared" si="2"/>
        <v>21.427655680000001</v>
      </c>
      <c r="F11" s="4" t="s">
        <v>1</v>
      </c>
    </row>
  </sheetData>
  <pageMargins left="0.7" right="0.7" top="0.75" bottom="0.75" header="0.3" footer="0.3"/>
  <pageSetup paperSize="9" orientation="portrait" r:id="rId1"/>
  <ignoredErrors>
    <ignoredError sqref="C2 F3:F11" calculatedColumn="1"/>
    <ignoredError sqref="D3:D10" formula="1"/>
  </ignoredError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U28" sqref="U28"/>
    </sheetView>
  </sheetViews>
  <sheetFormatPr defaultRowHeight="15" x14ac:dyDescent="0.25"/>
  <cols>
    <col min="1" max="2" width="18.42578125" bestFit="1" customWidth="1"/>
  </cols>
  <sheetData>
    <row r="1" spans="1:2" x14ac:dyDescent="0.25">
      <c r="A1" t="s">
        <v>14</v>
      </c>
      <c r="B1" t="s">
        <v>13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3</v>
      </c>
    </row>
    <row r="5" spans="1:2" x14ac:dyDescent="0.25">
      <c r="A5">
        <v>4</v>
      </c>
      <c r="B5">
        <v>3</v>
      </c>
    </row>
    <row r="6" spans="1:2" x14ac:dyDescent="0.25">
      <c r="A6">
        <v>5</v>
      </c>
      <c r="B6">
        <v>13</v>
      </c>
    </row>
    <row r="7" spans="1:2" x14ac:dyDescent="0.25">
      <c r="A7">
        <v>6</v>
      </c>
      <c r="B7">
        <v>16</v>
      </c>
    </row>
    <row r="8" spans="1:2" x14ac:dyDescent="0.25">
      <c r="A8">
        <v>7</v>
      </c>
      <c r="B8">
        <v>15</v>
      </c>
    </row>
    <row r="9" spans="1:2" x14ac:dyDescent="0.25">
      <c r="A9">
        <v>8</v>
      </c>
      <c r="B9">
        <v>16</v>
      </c>
    </row>
    <row r="10" spans="1:2" x14ac:dyDescent="0.25">
      <c r="A10">
        <v>9</v>
      </c>
      <c r="B10">
        <v>14</v>
      </c>
    </row>
    <row r="11" spans="1:2" x14ac:dyDescent="0.25">
      <c r="A11">
        <v>10</v>
      </c>
      <c r="B11">
        <v>13</v>
      </c>
    </row>
    <row r="12" spans="1:2" x14ac:dyDescent="0.25">
      <c r="A12">
        <v>11</v>
      </c>
      <c r="B12">
        <v>12</v>
      </c>
    </row>
    <row r="13" spans="1:2" x14ac:dyDescent="0.25">
      <c r="A13">
        <v>12</v>
      </c>
      <c r="B13">
        <v>12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12</v>
      </c>
    </row>
    <row r="16" spans="1:2" x14ac:dyDescent="0.25">
      <c r="A16">
        <v>15</v>
      </c>
      <c r="B1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SMA</vt:lpstr>
      <vt:lpstr>CMA</vt:lpstr>
      <vt:lpstr>WMA</vt:lpstr>
      <vt:lpstr>EWMA</vt:lpstr>
      <vt:lpstr>Peak Detection 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Draganov</dc:creator>
  <cp:lastModifiedBy>Konstantin Draganov</cp:lastModifiedBy>
  <dcterms:created xsi:type="dcterms:W3CDTF">2015-04-23T15:43:37Z</dcterms:created>
  <dcterms:modified xsi:type="dcterms:W3CDTF">2015-04-24T00:06:08Z</dcterms:modified>
</cp:coreProperties>
</file>