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901_startup" sheetId="1" state="visible" r:id="rId2"/>
    <sheet name="SO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<sst xmlns="http://schemas.openxmlformats.org/spreadsheetml/2006/main" count="182" uniqueCount="120">
  <si>
    <t xml:space="preserve">name</t>
  </si>
  <si>
    <t xml:space="preserve">type</t>
  </si>
  <si>
    <t xml:space="preserve">start_time</t>
  </si>
  <si>
    <t xml:space="preserve">duration</t>
  </si>
  <si>
    <t xml:space="preserve">data</t>
  </si>
  <si>
    <t xml:space="preserve">Async Serial</t>
  </si>
  <si>
    <t xml:space="preserve">0x7000000000</t>
  </si>
  <si>
    <t xml:space="preserve">0x000000001F</t>
  </si>
  <si>
    <t xml:space="preserve">0x7300010B1F</t>
  </si>
  <si>
    <t xml:space="preserve">0x090000001F</t>
  </si>
  <si>
    <t xml:space="preserve">0x120000001F</t>
  </si>
  <si>
    <t xml:space="preserve">0x1B0000001F</t>
  </si>
  <si>
    <t xml:space="preserve">0x240000001F</t>
  </si>
  <si>
    <t xml:space="preserve">0x360000001F</t>
  </si>
  <si>
    <t xml:space="preserve">0x380000001F</t>
  </si>
  <si>
    <t xml:space="preserve">0x400000001F</t>
  </si>
  <si>
    <t xml:space="preserve">0x480000001F</t>
  </si>
  <si>
    <t xml:space="preserve">0x500000001F</t>
  </si>
  <si>
    <t xml:space="preserve">0x580000001F</t>
  </si>
  <si>
    <t xml:space="preserve">0x6000000000000000007F</t>
  </si>
  <si>
    <t xml:space="preserve">0x60840D3E0200505F007F</t>
  </si>
  <si>
    <t xml:space="preserve">0x748000181F</t>
  </si>
  <si>
    <t xml:space="preserve">0x750001091F</t>
  </si>
  <si>
    <t xml:space="preserve">0x609008121F</t>
  </si>
  <si>
    <t xml:space="preserve">0x609008111F</t>
  </si>
  <si>
    <t xml:space="preserve">0x760040811F</t>
  </si>
  <si>
    <t xml:space="preserve">0x36B000143F</t>
  </si>
  <si>
    <t xml:space="preserve">0x36B00123DF</t>
  </si>
  <si>
    <t xml:space="preserve">0x36B000001F</t>
  </si>
  <si>
    <t xml:space="preserve">0x36B000007F</t>
  </si>
  <si>
    <t xml:space="preserve">0x36B00001FF</t>
  </si>
  <si>
    <t xml:space="preserve">0x74C000181F</t>
  </si>
  <si>
    <t xml:space="preserve">0x750040421F</t>
  </si>
  <si>
    <t xml:space="preserve">0x760010221F</t>
  </si>
  <si>
    <t xml:space="preserve">5cdf</t>
  </si>
  <si>
    <t xml:space="preserve">5bdf</t>
  </si>
  <si>
    <t xml:space="preserve">5b5f</t>
  </si>
  <si>
    <t xml:space="preserve">5adf</t>
  </si>
  <si>
    <t xml:space="preserve">5a5f</t>
  </si>
  <si>
    <t xml:space="preserve">59df</t>
  </si>
  <si>
    <t xml:space="preserve">595f</t>
  </si>
  <si>
    <t xml:space="preserve">485f</t>
  </si>
  <si>
    <t xml:space="preserve">5edf</t>
  </si>
  <si>
    <t xml:space="preserve">585f</t>
  </si>
  <si>
    <t xml:space="preserve">&lt;======</t>
  </si>
  <si>
    <t xml:space="preserve">v/sq ==</t>
  </si>
  <si>
    <t xml:space="preserve">====&gt;</t>
  </si>
  <si>
    <t xml:space="preserve">SOUT data</t>
  </si>
  <si>
    <t xml:space="preserve">notes</t>
  </si>
  <si>
    <t xml:space="preserve">ADDR</t>
  </si>
  <si>
    <t xml:space="preserve">CDATA</t>
  </si>
  <si>
    <t xml:space="preserve">½</t>
  </si>
  <si>
    <t xml:space="preserve">AFM1</t>
  </si>
  <si>
    <t xml:space="preserve">AFM2</t>
  </si>
  <si>
    <t xml:space="preserve">RPT</t>
  </si>
  <si>
    <t xml:space="preserve">10db</t>
  </si>
  <si>
    <t xml:space="preserve">2dB</t>
  </si>
  <si>
    <t xml:space="preserve">band</t>
  </si>
  <si>
    <t xml:space="preserve">lev</t>
  </si>
  <si>
    <t xml:space="preserve">PAG/SQL/DATA</t>
  </si>
  <si>
    <t xml:space="preserve">AFM</t>
  </si>
  <si>
    <t xml:space="preserve">DATA-A</t>
  </si>
  <si>
    <t xml:space="preserve">DATA-B</t>
  </si>
  <si>
    <t xml:space="preserve">vol/squ</t>
  </si>
  <si>
    <t xml:space="preserve">Data 7:8</t>
  </si>
  <si>
    <t xml:space="preserve">Data 9:10</t>
  </si>
  <si>
    <t xml:space="preserve">CTRL[3:0]</t>
  </si>
  <si>
    <t xml:space="preserve">0x752020221F</t>
  </si>
  <si>
    <t xml:space="preserve">chk press: AFMx=1 opens squelch</t>
  </si>
  <si>
    <t xml:space="preserve">0x750020221F</t>
  </si>
  <si>
    <t xml:space="preserve">chk release</t>
  </si>
  <si>
    <t xml:space="preserve">0x751040811F</t>
  </si>
  <si>
    <t xml:space="preserve">sub chk</t>
  </si>
  <si>
    <t xml:space="preserve">MAIN</t>
  </si>
  <si>
    <t xml:space="preserve">0x7500010a1F</t>
  </si>
  <si>
    <t xml:space="preserve">squ 0</t>
  </si>
  <si>
    <t xml:space="preserve">0x750008821F</t>
  </si>
  <si>
    <t xml:space="preserve">Squ 1</t>
  </si>
  <si>
    <t xml:space="preserve">0x750010221F</t>
  </si>
  <si>
    <t xml:space="preserve">Squ 2</t>
  </si>
  <si>
    <t xml:space="preserve">0x750010421F</t>
  </si>
  <si>
    <t xml:space="preserve">Squ 3</t>
  </si>
  <si>
    <t xml:space="preserve">0x750010821F</t>
  </si>
  <si>
    <t xml:space="preserve">Squ 4</t>
  </si>
  <si>
    <t xml:space="preserve">0x7500200A1F</t>
  </si>
  <si>
    <t xml:space="preserve">Squ 5</t>
  </si>
  <si>
    <t xml:space="preserve">0x750020121F</t>
  </si>
  <si>
    <t xml:space="preserve">Squ 6</t>
  </si>
  <si>
    <t xml:space="preserve">0x750020221F </t>
  </si>
  <si>
    <t xml:space="preserve">Squ 7</t>
  </si>
  <si>
    <t xml:space="preserve">0x750020421F</t>
  </si>
  <si>
    <t xml:space="preserve">Squ 8</t>
  </si>
  <si>
    <t xml:space="preserve">0x750020821F</t>
  </si>
  <si>
    <t xml:space="preserve">Squ 9</t>
  </si>
  <si>
    <t xml:space="preserve">0x7500400A1F </t>
  </si>
  <si>
    <t xml:space="preserve">Squ 10</t>
  </si>
  <si>
    <t xml:space="preserve">0x750040121F</t>
  </si>
  <si>
    <t xml:space="preserve">Squ 11</t>
  </si>
  <si>
    <t xml:space="preserve">0x750040221F</t>
  </si>
  <si>
    <t xml:space="preserve">Squ 12</t>
  </si>
  <si>
    <t xml:space="preserve">Squ 13</t>
  </si>
  <si>
    <t xml:space="preserve">0x750040821F </t>
  </si>
  <si>
    <t xml:space="preserve">Squ 14</t>
  </si>
  <si>
    <t xml:space="preserve">0x750040821F</t>
  </si>
  <si>
    <t xml:space="preserve">squ max (15)</t>
  </si>
  <si>
    <t xml:space="preserve">SUB</t>
  </si>
  <si>
    <t xml:space="preserve">0x750001091F </t>
  </si>
  <si>
    <t xml:space="preserve">Squ 0</t>
  </si>
  <si>
    <t xml:space="preserve">0x750008811F</t>
  </si>
  <si>
    <t xml:space="preserve">0x750040811F </t>
  </si>
  <si>
    <t xml:space="preserve">Squ max</t>
  </si>
  <si>
    <t xml:space="preserve">0x750040811F</t>
  </si>
  <si>
    <t xml:space="preserve">C</t>
  </si>
  <si>
    <t xml:space="preserve">Rpu</t>
  </si>
  <si>
    <t xml:space="preserve">Ri</t>
  </si>
  <si>
    <t xml:space="preserve">Rs</t>
  </si>
  <si>
    <t xml:space="preserve">Ro</t>
  </si>
  <si>
    <t xml:space="preserve">Rc</t>
  </si>
  <si>
    <t xml:space="preserve">To</t>
  </si>
  <si>
    <t xml:space="preserve">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</si>
</sst>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#0.00E+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Courier New"/>
      <family val="3"/>
    </font>
    <font>
      <b val="true"/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4.83"/>
    <col collapsed="false" customWidth="true" hidden="false" outlineLevel="0" max="3" min="3" style="0" width="14.73"/>
    <col collapsed="false" customWidth="true" hidden="false" outlineLevel="0" max="5" min="4" style="0" width="14.66"/>
    <col collapsed="false" customWidth="true" hidden="false" outlineLevel="0" max="6" min="6" style="0" width="3.69"/>
    <col collapsed="false" customWidth="true" hidden="false" outlineLevel="0" max="7" min="7" style="1" width="28.84"/>
    <col collapsed="false" customWidth="true" hidden="false" outlineLevel="0" max="8" min="8" style="2" width="16.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1" t="s">
        <v>4</v>
      </c>
    </row>
    <row r="2" customFormat="false" ht="12.8" hidden="false" customHeight="false" outlineLevel="0" collapsed="false">
      <c r="A2" s="0" t="s">
        <v>5</v>
      </c>
      <c r="B2" s="0" t="s">
        <v>4</v>
      </c>
      <c r="C2" s="0" t="n">
        <v>1.07913678E-016</v>
      </c>
      <c r="E2" s="0" t="n">
        <v>0.00843744</v>
      </c>
      <c r="G2" s="1" t="s">
        <v>6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n">
        <v>0.28940528</v>
      </c>
      <c r="D3" s="3" t="n">
        <f aca="false">C3-C2</f>
        <v>0.28940528</v>
      </c>
      <c r="E3" s="0" t="n">
        <v>0.00843744</v>
      </c>
      <c r="G3" s="1" t="s">
        <v>7</v>
      </c>
    </row>
    <row r="4" customFormat="false" ht="12.8" hidden="false" customHeight="false" outlineLevel="0" collapsed="false">
      <c r="A4" s="0" t="s">
        <v>5</v>
      </c>
      <c r="B4" s="0" t="s">
        <v>4</v>
      </c>
      <c r="C4" s="0" t="n">
        <v>0.29896848</v>
      </c>
      <c r="D4" s="3" t="n">
        <f aca="false">C4-C3</f>
        <v>0.00956319999999999</v>
      </c>
      <c r="E4" s="0" t="n">
        <v>0.00843744</v>
      </c>
      <c r="G4" s="1" t="s">
        <v>8</v>
      </c>
      <c r="H4" s="1" t="str">
        <f aca="false">RIGHT(_xlfn.CONCAT("0000000",HEX2BIN(MID(G4,3,2))),8)</f>
        <v>01110011</v>
      </c>
      <c r="I4" s="0" t="n">
        <f aca="false">BIN2DEC(H4)</f>
        <v>115</v>
      </c>
    </row>
    <row r="5" customFormat="false" ht="12.8" hidden="false" customHeight="false" outlineLevel="0" collapsed="false">
      <c r="A5" s="0" t="s">
        <v>5</v>
      </c>
      <c r="B5" s="0" t="s">
        <v>4</v>
      </c>
      <c r="C5" s="0" t="n">
        <v>0.30852784</v>
      </c>
      <c r="D5" s="3" t="n">
        <f aca="false">C5-C4</f>
        <v>0.00955936000000002</v>
      </c>
      <c r="E5" s="0" t="n">
        <v>0.00843744</v>
      </c>
      <c r="G5" s="1" t="s">
        <v>9</v>
      </c>
      <c r="H5" s="1" t="str">
        <f aca="false">RIGHT(_xlfn.CONCAT("0000000",HEX2BIN(MID(G5,3,2))),8)</f>
        <v>00001001</v>
      </c>
      <c r="I5" s="0" t="n">
        <f aca="false">BIN2DEC(H5)</f>
        <v>9</v>
      </c>
      <c r="J5" s="0" t="n">
        <f aca="false">I5/9</f>
        <v>1</v>
      </c>
    </row>
    <row r="6" customFormat="false" ht="12.8" hidden="false" customHeight="false" outlineLevel="0" collapsed="false">
      <c r="A6" s="0" t="s">
        <v>5</v>
      </c>
      <c r="B6" s="0" t="s">
        <v>4</v>
      </c>
      <c r="C6" s="0" t="n">
        <v>0.31808736</v>
      </c>
      <c r="D6" s="3" t="n">
        <f aca="false">C6-C5</f>
        <v>0.00955951999999999</v>
      </c>
      <c r="E6" s="0" t="n">
        <v>0.00843744</v>
      </c>
      <c r="G6" s="1" t="s">
        <v>10</v>
      </c>
      <c r="H6" s="1" t="str">
        <f aca="false">RIGHT(_xlfn.CONCAT("0000000",HEX2BIN(MID(G6,3,2))),8)</f>
        <v>00010010</v>
      </c>
      <c r="I6" s="0" t="n">
        <f aca="false">BIN2DEC(H6)</f>
        <v>18</v>
      </c>
      <c r="J6" s="0" t="n">
        <f aca="false">I6/9</f>
        <v>2</v>
      </c>
    </row>
    <row r="7" customFormat="false" ht="12.8" hidden="false" customHeight="false" outlineLevel="0" collapsed="false">
      <c r="A7" s="0" t="s">
        <v>5</v>
      </c>
      <c r="B7" s="0" t="s">
        <v>4</v>
      </c>
      <c r="C7" s="0" t="n">
        <v>0.32766192</v>
      </c>
      <c r="D7" s="3" t="n">
        <f aca="false">C7-C6</f>
        <v>0.00957456000000001</v>
      </c>
      <c r="E7" s="0" t="n">
        <v>0.00843744</v>
      </c>
      <c r="G7" s="1" t="s">
        <v>11</v>
      </c>
      <c r="H7" s="1" t="str">
        <f aca="false">RIGHT(_xlfn.CONCAT("0000000",HEX2BIN(MID(G7,3,2))),8)</f>
        <v>00011011</v>
      </c>
      <c r="I7" s="0" t="n">
        <f aca="false">BIN2DEC(H7)</f>
        <v>27</v>
      </c>
      <c r="J7" s="0" t="n">
        <f aca="false">I7/9</f>
        <v>3</v>
      </c>
    </row>
    <row r="8" customFormat="false" ht="12.8" hidden="false" customHeight="false" outlineLevel="0" collapsed="false">
      <c r="A8" s="0" t="s">
        <v>5</v>
      </c>
      <c r="B8" s="0" t="s">
        <v>4</v>
      </c>
      <c r="C8" s="0" t="n">
        <v>0.33722528</v>
      </c>
      <c r="D8" s="3" t="n">
        <f aca="false">C8-C7</f>
        <v>0.00956336000000002</v>
      </c>
      <c r="E8" s="0" t="n">
        <v>0.00843744</v>
      </c>
      <c r="G8" s="1" t="s">
        <v>12</v>
      </c>
      <c r="H8" s="1" t="str">
        <f aca="false">RIGHT(_xlfn.CONCAT("0000000",HEX2BIN(MID(G8,3,2))),8)</f>
        <v>00100100</v>
      </c>
      <c r="I8" s="0" t="n">
        <f aca="false">BIN2DEC(H8)</f>
        <v>36</v>
      </c>
      <c r="J8" s="0" t="n">
        <f aca="false">I8/9</f>
        <v>4</v>
      </c>
    </row>
    <row r="9" customFormat="false" ht="12.8" hidden="false" customHeight="false" outlineLevel="0" collapsed="false">
      <c r="A9" s="0" t="s">
        <v>5</v>
      </c>
      <c r="B9" s="0" t="s">
        <v>4</v>
      </c>
      <c r="C9" s="0" t="n">
        <v>0.34678464</v>
      </c>
      <c r="D9" s="3" t="n">
        <f aca="false">C9-C8</f>
        <v>0.00955936000000002</v>
      </c>
      <c r="E9" s="0" t="n">
        <v>0.00843744</v>
      </c>
      <c r="G9" s="1" t="s">
        <v>13</v>
      </c>
      <c r="H9" s="1" t="str">
        <f aca="false">RIGHT(_xlfn.CONCAT("0000000",HEX2BIN(MID(G9,3,2))),8)</f>
        <v>00110110</v>
      </c>
      <c r="I9" s="0" t="n">
        <f aca="false">BIN2DEC(H9)</f>
        <v>54</v>
      </c>
      <c r="J9" s="0" t="n">
        <f aca="false">I9/9</f>
        <v>6</v>
      </c>
    </row>
    <row r="10" customFormat="false" ht="12.8" hidden="false" customHeight="false" outlineLevel="0" collapsed="false">
      <c r="A10" s="0" t="s">
        <v>5</v>
      </c>
      <c r="B10" s="0" t="s">
        <v>4</v>
      </c>
      <c r="C10" s="0" t="n">
        <v>0.356344</v>
      </c>
      <c r="D10" s="3" t="n">
        <f aca="false">C10-C9</f>
        <v>0.00955935999999996</v>
      </c>
      <c r="E10" s="0" t="n">
        <v>0.00843744</v>
      </c>
      <c r="G10" s="1" t="s">
        <v>14</v>
      </c>
      <c r="H10" s="1" t="str">
        <f aca="false">RIGHT(_xlfn.CONCAT("0000000",HEX2BIN(MID(G10,3,2))),8)</f>
        <v>00111000</v>
      </c>
      <c r="I10" s="0" t="n">
        <f aca="false">BIN2DEC(H10)</f>
        <v>56</v>
      </c>
      <c r="J10" s="0" t="n">
        <f aca="false">I10/9</f>
        <v>6.22222222222222</v>
      </c>
    </row>
    <row r="11" customFormat="false" ht="12.8" hidden="false" customHeight="false" outlineLevel="0" collapsed="false">
      <c r="A11" s="0" t="s">
        <v>5</v>
      </c>
      <c r="B11" s="0" t="s">
        <v>4</v>
      </c>
      <c r="C11" s="0" t="n">
        <v>0.36590736</v>
      </c>
      <c r="D11" s="3" t="n">
        <f aca="false">C11-C10</f>
        <v>0.00956336000000002</v>
      </c>
      <c r="E11" s="0" t="n">
        <v>0.00843744</v>
      </c>
      <c r="G11" s="1" t="s">
        <v>15</v>
      </c>
      <c r="H11" s="1" t="str">
        <f aca="false">RIGHT(_xlfn.CONCAT("0000000",HEX2BIN(MID(G11,3,2))),8)</f>
        <v>01000000</v>
      </c>
      <c r="I11" s="0" t="n">
        <f aca="false">BIN2DEC(H11)</f>
        <v>64</v>
      </c>
      <c r="J11" s="0" t="n">
        <f aca="false">I11/9</f>
        <v>7.11111111111111</v>
      </c>
    </row>
    <row r="12" customFormat="false" ht="12.8" hidden="false" customHeight="false" outlineLevel="0" collapsed="false">
      <c r="A12" s="0" t="s">
        <v>5</v>
      </c>
      <c r="B12" s="0" t="s">
        <v>4</v>
      </c>
      <c r="C12" s="0" t="n">
        <v>0.37547056</v>
      </c>
      <c r="D12" s="3" t="n">
        <f aca="false">C12-C11</f>
        <v>0.00956319999999999</v>
      </c>
      <c r="E12" s="0" t="n">
        <v>0.00843744</v>
      </c>
      <c r="G12" s="1" t="s">
        <v>16</v>
      </c>
      <c r="H12" s="1" t="str">
        <f aca="false">RIGHT(_xlfn.CONCAT("0000000",HEX2BIN(MID(G12,3,2))),8)</f>
        <v>01001000</v>
      </c>
      <c r="I12" s="0" t="n">
        <f aca="false">BIN2DEC(H12)</f>
        <v>72</v>
      </c>
      <c r="J12" s="0" t="n">
        <f aca="false">I12/9</f>
        <v>8</v>
      </c>
    </row>
    <row r="13" customFormat="false" ht="12.8" hidden="false" customHeight="false" outlineLevel="0" collapsed="false">
      <c r="A13" s="0" t="s">
        <v>5</v>
      </c>
      <c r="B13" s="0" t="s">
        <v>4</v>
      </c>
      <c r="C13" s="0" t="n">
        <v>0.38502992</v>
      </c>
      <c r="D13" s="3" t="n">
        <f aca="false">C13-C12</f>
        <v>0.00955936000000002</v>
      </c>
      <c r="E13" s="0" t="n">
        <v>0.00843744</v>
      </c>
      <c r="G13" s="1" t="s">
        <v>17</v>
      </c>
      <c r="H13" s="1" t="str">
        <f aca="false">RIGHT(_xlfn.CONCAT("0000000",HEX2BIN(MID(G13,3,2))),8)</f>
        <v>01010000</v>
      </c>
      <c r="I13" s="0" t="n">
        <f aca="false">BIN2DEC(H13)</f>
        <v>80</v>
      </c>
      <c r="J13" s="0" t="n">
        <f aca="false">I13/9</f>
        <v>8.88888888888889</v>
      </c>
    </row>
    <row r="14" customFormat="false" ht="12.8" hidden="false" customHeight="false" outlineLevel="0" collapsed="false">
      <c r="A14" s="0" t="s">
        <v>5</v>
      </c>
      <c r="B14" s="0" t="s">
        <v>4</v>
      </c>
      <c r="C14" s="0" t="n">
        <v>0.39458928</v>
      </c>
      <c r="D14" s="3" t="n">
        <f aca="false">C14-C13</f>
        <v>0.00955935999999996</v>
      </c>
      <c r="E14" s="0" t="n">
        <v>0.00843744</v>
      </c>
      <c r="G14" s="1" t="s">
        <v>18</v>
      </c>
      <c r="H14" s="1" t="str">
        <f aca="false">RIGHT(_xlfn.CONCAT("0000000",HEX2BIN(MID(G14,3,2))),8)</f>
        <v>01011000</v>
      </c>
      <c r="I14" s="0" t="n">
        <f aca="false">BIN2DEC(H14)</f>
        <v>88</v>
      </c>
      <c r="J14" s="0" t="n">
        <f aca="false">I14/9</f>
        <v>9.77777777777778</v>
      </c>
    </row>
    <row r="15" s="3" customFormat="true" ht="12.8" hidden="false" customHeight="false" outlineLevel="0" collapsed="false">
      <c r="A15" s="3" t="s">
        <v>5</v>
      </c>
      <c r="B15" s="3" t="s">
        <v>4</v>
      </c>
      <c r="C15" s="3" t="n">
        <v>0.4042392</v>
      </c>
      <c r="D15" s="3" t="n">
        <f aca="false">C15-C14</f>
        <v>0.00964991999999998</v>
      </c>
      <c r="E15" s="3" t="n">
        <v>0.01349392</v>
      </c>
      <c r="F15" s="0"/>
      <c r="G15" s="1" t="s">
        <v>19</v>
      </c>
      <c r="H15" s="4"/>
    </row>
    <row r="16" customFormat="false" ht="12.8" hidden="false" customHeight="false" outlineLevel="0" collapsed="false">
      <c r="G16" s="1" t="s">
        <v>20</v>
      </c>
      <c r="I16" s="1"/>
      <c r="J16" s="1"/>
      <c r="K16" s="1"/>
      <c r="L16" s="1"/>
    </row>
    <row r="17" customFormat="false" ht="12.8" hidden="false" customHeight="false" outlineLevel="0" collapsed="false">
      <c r="G17" s="1" t="s">
        <v>20</v>
      </c>
      <c r="I17" s="1"/>
      <c r="J17" s="1"/>
      <c r="K17" s="1"/>
      <c r="L17" s="1"/>
    </row>
    <row r="18" customFormat="false" ht="12.8" hidden="false" customHeight="false" outlineLevel="0" collapsed="false">
      <c r="A18" s="0" t="s">
        <v>5</v>
      </c>
      <c r="B18" s="0" t="s">
        <v>4</v>
      </c>
      <c r="C18" s="0" t="n">
        <v>0.4627592</v>
      </c>
      <c r="D18" s="0" t="n">
        <f aca="false">C18-C15</f>
        <v>0.05852</v>
      </c>
      <c r="E18" s="0" t="n">
        <v>0.00834352</v>
      </c>
      <c r="G18" s="1" t="s">
        <v>21</v>
      </c>
    </row>
    <row r="19" customFormat="false" ht="12.8" hidden="false" customHeight="false" outlineLevel="0" collapsed="false">
      <c r="A19" s="0" t="s">
        <v>5</v>
      </c>
      <c r="B19" s="0" t="s">
        <v>4</v>
      </c>
      <c r="C19" s="0" t="n">
        <v>0.47251696</v>
      </c>
      <c r="D19" s="3" t="n">
        <f aca="false">C19-C18</f>
        <v>0.00975776</v>
      </c>
      <c r="E19" s="0" t="n">
        <v>0.00834352</v>
      </c>
      <c r="G19" s="1" t="s">
        <v>22</v>
      </c>
    </row>
    <row r="20" customFormat="false" ht="12.8" hidden="false" customHeight="false" outlineLevel="0" collapsed="false">
      <c r="A20" s="0" t="s">
        <v>5</v>
      </c>
      <c r="B20" s="0" t="s">
        <v>4</v>
      </c>
      <c r="C20" s="0" t="n">
        <v>0.4824616</v>
      </c>
      <c r="D20" s="3" t="n">
        <f aca="false">C20-C19</f>
        <v>0.00994464000000001</v>
      </c>
      <c r="E20" s="0" t="n">
        <v>0.00834352</v>
      </c>
      <c r="G20" s="1" t="s">
        <v>23</v>
      </c>
    </row>
    <row r="21" customFormat="false" ht="12.8" hidden="false" customHeight="false" outlineLevel="0" collapsed="false">
      <c r="A21" s="0" t="s">
        <v>5</v>
      </c>
      <c r="B21" s="0" t="s">
        <v>4</v>
      </c>
      <c r="C21" s="0" t="n">
        <v>0.49203632</v>
      </c>
      <c r="D21" s="3" t="n">
        <f aca="false">C21-C20</f>
        <v>0.00957472000000004</v>
      </c>
      <c r="E21" s="0" t="n">
        <v>0.00834352</v>
      </c>
      <c r="G21" s="1" t="s">
        <v>24</v>
      </c>
    </row>
    <row r="22" customFormat="false" ht="12.8" hidden="false" customHeight="false" outlineLevel="0" collapsed="false">
      <c r="A22" s="0" t="s">
        <v>5</v>
      </c>
      <c r="B22" s="0" t="s">
        <v>4</v>
      </c>
      <c r="C22" s="0" t="n">
        <v>0.50179792</v>
      </c>
      <c r="D22" s="3" t="n">
        <f aca="false">C22-C21</f>
        <v>0.00976159999999998</v>
      </c>
      <c r="E22" s="0" t="n">
        <v>0.00834352</v>
      </c>
      <c r="G22" s="1" t="s">
        <v>25</v>
      </c>
    </row>
    <row r="23" customFormat="false" ht="12.8" hidden="false" customHeight="false" outlineLevel="0" collapsed="false">
      <c r="A23" s="0" t="s">
        <v>5</v>
      </c>
      <c r="B23" s="0" t="s">
        <v>4</v>
      </c>
      <c r="C23" s="0" t="n">
        <v>0.51135728</v>
      </c>
      <c r="D23" s="3" t="n">
        <f aca="false">C23-C22</f>
        <v>0.00955936000000002</v>
      </c>
      <c r="E23" s="0" t="n">
        <v>0.00834352</v>
      </c>
      <c r="G23" s="1" t="s">
        <v>26</v>
      </c>
    </row>
    <row r="24" customFormat="false" ht="12.8" hidden="false" customHeight="false" outlineLevel="0" collapsed="false">
      <c r="A24" s="0" t="s">
        <v>5</v>
      </c>
      <c r="B24" s="0" t="s">
        <v>4</v>
      </c>
      <c r="C24" s="0" t="n">
        <v>0.52107312</v>
      </c>
      <c r="D24" s="3" t="n">
        <f aca="false">C24-C23</f>
        <v>0.00971584000000003</v>
      </c>
      <c r="E24" s="0" t="n">
        <v>0.00834352</v>
      </c>
      <c r="G24" s="1" t="s">
        <v>26</v>
      </c>
    </row>
    <row r="25" customFormat="false" ht="12.8" hidden="false" customHeight="false" outlineLevel="0" collapsed="false">
      <c r="A25" s="0" t="s">
        <v>5</v>
      </c>
      <c r="B25" s="0" t="s">
        <v>4</v>
      </c>
      <c r="C25" s="0" t="n">
        <v>0.53101776</v>
      </c>
      <c r="D25" s="3" t="n">
        <f aca="false">C25-C24</f>
        <v>0.00994463999999995</v>
      </c>
      <c r="E25" s="0" t="n">
        <v>0.00834352</v>
      </c>
      <c r="G25" s="1" t="s">
        <v>27</v>
      </c>
    </row>
    <row r="26" customFormat="false" ht="12.8" hidden="false" customHeight="false" outlineLevel="0" collapsed="false">
      <c r="A26" s="0" t="s">
        <v>5</v>
      </c>
      <c r="B26" s="0" t="s">
        <v>4</v>
      </c>
      <c r="C26" s="0" t="n">
        <v>0.54057728</v>
      </c>
      <c r="D26" s="3" t="n">
        <f aca="false">C26-C25</f>
        <v>0.00955952000000004</v>
      </c>
      <c r="E26" s="0" t="n">
        <v>0.00834352</v>
      </c>
      <c r="G26" s="1" t="s">
        <v>28</v>
      </c>
    </row>
    <row r="27" customFormat="false" ht="12.8" hidden="false" customHeight="false" outlineLevel="0" collapsed="false">
      <c r="A27" s="0" t="s">
        <v>5</v>
      </c>
      <c r="B27" s="0" t="s">
        <v>4</v>
      </c>
      <c r="C27" s="0" t="n">
        <v>0.5504648</v>
      </c>
      <c r="D27" s="3" t="n">
        <f aca="false">C27-C26</f>
        <v>0.00988751999999993</v>
      </c>
      <c r="E27" s="0" t="n">
        <v>0.00834352</v>
      </c>
      <c r="G27" s="1" t="s">
        <v>29</v>
      </c>
    </row>
    <row r="28" customFormat="false" ht="12.8" hidden="false" customHeight="false" outlineLevel="0" collapsed="false">
      <c r="A28" s="0" t="s">
        <v>5</v>
      </c>
      <c r="B28" s="0" t="s">
        <v>4</v>
      </c>
      <c r="C28" s="0" t="n">
        <v>0.56002416</v>
      </c>
      <c r="D28" s="3" t="n">
        <f aca="false">C28-C27</f>
        <v>0.00955936000000002</v>
      </c>
      <c r="E28" s="0" t="n">
        <v>0.00834352</v>
      </c>
      <c r="G28" s="1" t="s">
        <v>30</v>
      </c>
    </row>
    <row r="29" customFormat="false" ht="12.8" hidden="false" customHeight="false" outlineLevel="0" collapsed="false">
      <c r="A29" s="0" t="s">
        <v>5</v>
      </c>
      <c r="B29" s="0" t="s">
        <v>4</v>
      </c>
      <c r="C29" s="0" t="n">
        <v>0.5697248</v>
      </c>
      <c r="D29" s="3" t="n">
        <f aca="false">C29-C28</f>
        <v>0.00970063999999993</v>
      </c>
      <c r="E29" s="0" t="n">
        <v>0.00834352</v>
      </c>
      <c r="G29" s="1" t="s">
        <v>31</v>
      </c>
    </row>
    <row r="30" customFormat="false" ht="12.8" hidden="false" customHeight="false" outlineLevel="0" collapsed="false">
      <c r="A30" s="0" t="s">
        <v>5</v>
      </c>
      <c r="B30" s="0" t="s">
        <v>4</v>
      </c>
      <c r="C30" s="0" t="n">
        <v>0.579616</v>
      </c>
      <c r="D30" s="3" t="n">
        <f aca="false">C30-C29</f>
        <v>0.0098912000000001</v>
      </c>
      <c r="E30" s="0" t="n">
        <v>0.00834352</v>
      </c>
      <c r="G30" s="1" t="s">
        <v>32</v>
      </c>
    </row>
    <row r="31" customFormat="false" ht="12.8" hidden="false" customHeight="false" outlineLevel="0" collapsed="false">
      <c r="A31" s="0" t="s">
        <v>5</v>
      </c>
      <c r="B31" s="0" t="s">
        <v>4</v>
      </c>
      <c r="C31" s="0" t="n">
        <v>0.58917936</v>
      </c>
      <c r="D31" s="3" t="n">
        <f aca="false">C31-C30</f>
        <v>0.00956336000000002</v>
      </c>
      <c r="E31" s="0" t="n">
        <v>0.00834352</v>
      </c>
      <c r="G31" s="1" t="s">
        <v>33</v>
      </c>
    </row>
    <row r="33" customFormat="false" ht="12.8" hidden="false" customHeight="false" outlineLevel="0" collapsed="false">
      <c r="G33" s="1" t="s">
        <v>34</v>
      </c>
      <c r="H33" s="1" t="str">
        <f aca="false">RIGHT(_xlfn.CONCAT("0000000",HEX2BIN(MID(G33,2,2))),8)</f>
        <v>11001101</v>
      </c>
      <c r="I33" s="1" t="str">
        <f aca="false">RIGHT(_xlfn.CONCAT("0000000",MID(H33,2,4)),8)</f>
        <v>00001001</v>
      </c>
      <c r="J33" s="0" t="str">
        <f aca="false">BIN2HEX(I33)</f>
        <v>9</v>
      </c>
    </row>
    <row r="34" customFormat="false" ht="12.8" hidden="false" customHeight="false" outlineLevel="0" collapsed="false">
      <c r="G34" s="1" t="s">
        <v>35</v>
      </c>
      <c r="H34" s="1" t="str">
        <f aca="false">RIGHT(_xlfn.CONCAT("0000000",HEX2BIN(MID(G34,2,2))),8)</f>
        <v>10111101</v>
      </c>
      <c r="I34" s="1" t="str">
        <f aca="false">RIGHT(_xlfn.CONCAT("0000000",MID(H34,2,4)),8)</f>
        <v>00000111</v>
      </c>
      <c r="J34" s="0" t="str">
        <f aca="false">BIN2HEX(I34)</f>
        <v>7</v>
      </c>
    </row>
    <row r="35" customFormat="false" ht="12.8" hidden="false" customHeight="false" outlineLevel="0" collapsed="false">
      <c r="G35" s="1" t="s">
        <v>36</v>
      </c>
      <c r="H35" s="1" t="str">
        <f aca="false">RIGHT(_xlfn.CONCAT("0000000",HEX2BIN(MID(G35,2,2))),8)</f>
        <v>10110101</v>
      </c>
      <c r="I35" s="1" t="str">
        <f aca="false">RIGHT(_xlfn.CONCAT("0000000",MID(H35,2,4)),8)</f>
        <v>00000110</v>
      </c>
      <c r="J35" s="0" t="str">
        <f aca="false">BIN2HEX(I35)</f>
        <v>6</v>
      </c>
    </row>
    <row r="36" customFormat="false" ht="12.8" hidden="false" customHeight="false" outlineLevel="0" collapsed="false">
      <c r="G36" s="1" t="s">
        <v>37</v>
      </c>
      <c r="H36" s="1" t="str">
        <f aca="false">RIGHT(_xlfn.CONCAT("0000000",HEX2BIN(MID(G36,2,2))),8)</f>
        <v>10101101</v>
      </c>
      <c r="I36" s="1" t="str">
        <f aca="false">RIGHT(_xlfn.CONCAT("0000000",MID(H36,2,4)),8)</f>
        <v>00000101</v>
      </c>
      <c r="J36" s="0" t="str">
        <f aca="false">BIN2HEX(I36)</f>
        <v>5</v>
      </c>
    </row>
    <row r="37" customFormat="false" ht="12.8" hidden="false" customHeight="false" outlineLevel="0" collapsed="false">
      <c r="G37" s="1" t="s">
        <v>38</v>
      </c>
      <c r="H37" s="1" t="str">
        <f aca="false">RIGHT(_xlfn.CONCAT("0000000",HEX2BIN(MID(G37,2,2))),8)</f>
        <v>10100101</v>
      </c>
      <c r="I37" s="1" t="str">
        <f aca="false">RIGHT(_xlfn.CONCAT("0000000",MID(H37,2,4)),8)</f>
        <v>00000100</v>
      </c>
      <c r="J37" s="0" t="str">
        <f aca="false">BIN2HEX(I37)</f>
        <v>4</v>
      </c>
    </row>
    <row r="38" customFormat="false" ht="12.8" hidden="false" customHeight="false" outlineLevel="0" collapsed="false">
      <c r="G38" s="1" t="s">
        <v>39</v>
      </c>
      <c r="H38" s="1" t="str">
        <f aca="false">RIGHT(_xlfn.CONCAT("0000000",HEX2BIN(MID(G38,2,2))),8)</f>
        <v>10011101</v>
      </c>
      <c r="I38" s="1" t="str">
        <f aca="false">RIGHT(_xlfn.CONCAT("0000000",MID(H38,2,4)),8)</f>
        <v>00000011</v>
      </c>
      <c r="J38" s="0" t="str">
        <f aca="false">BIN2HEX(I38)</f>
        <v>3</v>
      </c>
    </row>
    <row r="39" customFormat="false" ht="12.8" hidden="false" customHeight="false" outlineLevel="0" collapsed="false">
      <c r="G39" s="1" t="s">
        <v>40</v>
      </c>
      <c r="H39" s="1" t="str">
        <f aca="false">RIGHT(_xlfn.CONCAT("0000000",HEX2BIN(MID(G39,2,2))),8)</f>
        <v>10010101</v>
      </c>
      <c r="I39" s="1" t="str">
        <f aca="false">RIGHT(_xlfn.CONCAT("0000000",MID(H39,2,4)),8)</f>
        <v>00000010</v>
      </c>
      <c r="J39" s="0" t="str">
        <f aca="false">BIN2HEX(I39)</f>
        <v>2</v>
      </c>
    </row>
    <row r="40" customFormat="false" ht="12.8" hidden="false" customHeight="false" outlineLevel="0" collapsed="false">
      <c r="G40" s="1" t="s">
        <v>41</v>
      </c>
      <c r="H40" s="1" t="str">
        <f aca="false">RIGHT(_xlfn.CONCAT("0000000",HEX2BIN(MID(G40,2,2))),8)</f>
        <v>10000101</v>
      </c>
      <c r="I40" s="1" t="str">
        <f aca="false">RIGHT(_xlfn.CONCAT("0000000",MID(H40,2,4)),8)</f>
        <v>00000000</v>
      </c>
      <c r="J40" s="0" t="str">
        <f aca="false">BIN2HEX(I40)</f>
        <v>0</v>
      </c>
    </row>
    <row r="42" customFormat="false" ht="12.8" hidden="false" customHeight="false" outlineLevel="0" collapsed="false">
      <c r="G42" s="1" t="s">
        <v>42</v>
      </c>
      <c r="H42" s="1" t="str">
        <f aca="false">RIGHT(_xlfn.CONCAT("0000000",HEX2BIN(MID(G42,2,2))),8)</f>
        <v>11101101</v>
      </c>
      <c r="I42" s="1" t="str">
        <f aca="false">RIGHT(_xlfn.CONCAT("0000000",MID(H42,2,4)),8)</f>
        <v>00001101</v>
      </c>
      <c r="J42" s="0" t="str">
        <f aca="false">BIN2HEX(I42)</f>
        <v>D</v>
      </c>
    </row>
    <row r="43" customFormat="false" ht="12.8" hidden="false" customHeight="false" outlineLevel="0" collapsed="false">
      <c r="G43" s="1" t="s">
        <v>43</v>
      </c>
      <c r="H43" s="1" t="str">
        <f aca="false">RIGHT(_xlfn.CONCAT("0000000",HEX2BIN(MID(G43,2,2))),8)</f>
        <v>10000101</v>
      </c>
      <c r="I43" s="1" t="str">
        <f aca="false">RIGHT(_xlfn.CONCAT("0000000",MID(H43,2,4)),8)</f>
        <v>00000000</v>
      </c>
      <c r="J43" s="0" t="str">
        <f aca="false">BIN2HEX(I43)</f>
        <v>0</v>
      </c>
    </row>
    <row r="44" customFormat="false" ht="12.8" hidden="false" customHeight="false" outlineLevel="0" collapsed="false">
      <c r="G44" s="1" t="s">
        <v>43</v>
      </c>
      <c r="H44" s="1" t="str">
        <f aca="false">RIGHT(_xlfn.CONCAT("0000000",HEX2BIN(MID(G44,2,2))),8)</f>
        <v>10000101</v>
      </c>
      <c r="I44" s="1" t="str">
        <f aca="false">RIGHT(_xlfn.CONCAT("0000000",MID(H44,2,4)),8)</f>
        <v>00000000</v>
      </c>
      <c r="J44" s="0" t="str">
        <f aca="false">BIN2HEX(I44)</f>
        <v>0</v>
      </c>
    </row>
    <row r="45" customFormat="false" ht="12.8" hidden="false" customHeight="false" outlineLevel="0" collapsed="false">
      <c r="G45" s="1" t="s">
        <v>43</v>
      </c>
      <c r="H45" s="1" t="str">
        <f aca="false">RIGHT(_xlfn.CONCAT("0000000",HEX2BIN(MID(G45,2,2))),8)</f>
        <v>10000101</v>
      </c>
      <c r="I45" s="1" t="str">
        <f aca="false">RIGHT(_xlfn.CONCAT("0000000",MID(H45,2,4)),8)</f>
        <v>00000000</v>
      </c>
      <c r="J45" s="0" t="str">
        <f aca="false">BIN2HEX(I45)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44"/>
  <sheetViews>
    <sheetView showFormulas="false" showGridLines="true" showRowColHeaders="true" showZeros="true" rightToLeft="false" tabSelected="true" showOutlineSymbols="true" defaultGridColor="true" view="normal" topLeftCell="A2" colorId="64" zoomScale="150" zoomScaleNormal="15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0" width="32.22"/>
    <col collapsed="false" customWidth="true" hidden="false" outlineLevel="0" max="3" min="3" style="0" width="5.69"/>
    <col collapsed="false" customWidth="false" hidden="false" outlineLevel="0" max="4" min="4" style="0" width="11.52"/>
    <col collapsed="false" customWidth="true" hidden="false" outlineLevel="0" max="6" min="5" style="0" width="5.99"/>
    <col collapsed="false" customWidth="true" hidden="false" outlineLevel="0" max="7" min="7" style="0" width="10.9"/>
    <col collapsed="false" customWidth="true" hidden="false" outlineLevel="0" max="9" min="8" style="0" width="5.69"/>
    <col collapsed="false" customWidth="true" hidden="false" outlineLevel="0" max="10" min="10" style="0" width="5.75"/>
    <col collapsed="false" customWidth="true" hidden="false" outlineLevel="0" max="11" min="11" style="0" width="8.79"/>
    <col collapsed="false" customWidth="true" hidden="false" outlineLevel="0" max="12" min="12" style="0" width="6.6"/>
    <col collapsed="false" customWidth="true" hidden="false" outlineLevel="0" max="13" min="13" style="0" width="5.75"/>
    <col collapsed="false" customWidth="true" hidden="false" outlineLevel="0" max="14" min="14" style="0" width="4.17"/>
    <col collapsed="false" customWidth="true" hidden="false" outlineLevel="0" max="15" min="15" style="0" width="14.42"/>
    <col collapsed="false" customWidth="true" hidden="false" outlineLevel="0" max="16" min="16" style="0" width="5.27"/>
    <col collapsed="false" customWidth="false" hidden="false" outlineLevel="0" max="19" min="17" style="0" width="11.52"/>
    <col collapsed="false" customWidth="true" hidden="false" outlineLevel="0" max="20" min="20" style="0" width="7.02"/>
    <col collapsed="false" customWidth="false" hidden="false" outlineLevel="0" max="1025" min="21" style="0" width="11.52"/>
  </cols>
  <sheetData>
    <row r="2" customFormat="false" ht="12.8" hidden="false" customHeight="false" outlineLevel="0" collapsed="false">
      <c r="K2" s="0" t="s">
        <v>44</v>
      </c>
      <c r="L2" s="0" t="s">
        <v>45</v>
      </c>
      <c r="M2" s="5" t="s">
        <v>46</v>
      </c>
      <c r="N2" s="5"/>
    </row>
    <row r="3" customFormat="false" ht="13" hidden="false" customHeight="false" outlineLevel="0" collapsed="false">
      <c r="A3" s="6" t="s">
        <v>47</v>
      </c>
      <c r="B3" s="6" t="s">
        <v>48</v>
      </c>
      <c r="C3" s="6" t="s">
        <v>49</v>
      </c>
      <c r="D3" s="6" t="s">
        <v>50</v>
      </c>
      <c r="E3" s="6"/>
      <c r="F3" s="6"/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7" t="s">
        <v>59</v>
      </c>
      <c r="P3" s="7" t="s">
        <v>60</v>
      </c>
      <c r="Q3" s="6" t="s">
        <v>61</v>
      </c>
      <c r="R3" s="6" t="s">
        <v>62</v>
      </c>
      <c r="T3" s="0" t="s">
        <v>63</v>
      </c>
      <c r="U3" s="0" t="s">
        <v>64</v>
      </c>
      <c r="V3" s="0" t="s">
        <v>65</v>
      </c>
      <c r="W3" s="0" t="s">
        <v>66</v>
      </c>
    </row>
    <row r="4" customFormat="false" ht="12.8" hidden="false" customHeight="false" outlineLevel="0" collapsed="false">
      <c r="A4" s="0" t="s">
        <v>67</v>
      </c>
      <c r="B4" s="0" t="s">
        <v>68</v>
      </c>
      <c r="C4" s="0" t="str">
        <f aca="false">LEFT(HEX2BIN(MID(A4,3,2)),4)</f>
        <v>1110</v>
      </c>
      <c r="D4" s="3" t="str">
        <f aca="false">_xlfn.CONCAT(RIGHT(_xlfn.CONCAT("0000",(HEX2BIN(MID(A4,4,2)))),7), RIGHT(HEX2BIN(MID(A4,5,1)),1))</f>
        <v>10100100</v>
      </c>
      <c r="E4" s="0" t="str">
        <f aca="false">IF(LEFT(D4,1)="1","OPT1","opt2")</f>
        <v>OPT1</v>
      </c>
      <c r="F4" s="0" t="str">
        <f aca="false">IF(MID(D4,2,1)="1","VOL",IF(MID(D4,3,1)="1","SQU",IF(MID(D4,4,1)="1","TON","err")))</f>
        <v>SQU</v>
      </c>
      <c r="G4" s="0" t="str">
        <f aca="false">LEFT(W4,1)</f>
        <v>0</v>
      </c>
      <c r="H4" s="0" t="str">
        <f aca="false">MID(W4,2,1)</f>
        <v>1</v>
      </c>
      <c r="I4" s="0" t="str">
        <f aca="false">MID(W4,3,1)</f>
        <v>0</v>
      </c>
      <c r="J4" s="0" t="str">
        <f aca="false">RIGHT(W4,1)</f>
        <v>0</v>
      </c>
      <c r="K4" s="0" t="str">
        <f aca="false">IF(T4=1,U4,"")</f>
        <v>0100000</v>
      </c>
      <c r="L4" s="0" t="str">
        <f aca="false">IF(T4=1,LEFT(V4,5),"")</f>
        <v>00100</v>
      </c>
      <c r="M4" s="0" t="str">
        <f aca="false">IF(MID(V4,7,1)="1","MAIN",IF(MID(V4,8,1)="1","SUB","err"))</f>
        <v>MAIN</v>
      </c>
      <c r="T4" s="0" t="n">
        <f aca="false">IF(F4="VOL",1,IF(F4="SQU",1,0))</f>
        <v>1</v>
      </c>
      <c r="U4" s="0" t="str">
        <f aca="false">RIGHT(_xlfn.CONCAT("00000000",HEX2BIN(MID(A4,7,2))),7)</f>
        <v>0100000</v>
      </c>
      <c r="V4" s="3" t="str">
        <f aca="false">RIGHT(_xlfn.CONCAT("00000000",HEX2BIN(MID(A4,9,2))),8)</f>
        <v>00100010</v>
      </c>
      <c r="W4" s="0" t="str">
        <f aca="false">RIGHT(D4,4)</f>
        <v>0100</v>
      </c>
    </row>
    <row r="5" customFormat="false" ht="12.8" hidden="false" customHeight="false" outlineLevel="0" collapsed="false">
      <c r="A5" s="0" t="s">
        <v>69</v>
      </c>
      <c r="B5" s="0" t="s">
        <v>70</v>
      </c>
      <c r="C5" s="0" t="str">
        <f aca="false">LEFT(HEX2BIN(MID(A5,3,2)),4)</f>
        <v>1110</v>
      </c>
      <c r="D5" s="3" t="str">
        <f aca="false">_xlfn.CONCAT(RIGHT(_xlfn.CONCAT("0000",(HEX2BIN(MID(A5,4,2)))),7), RIGHT(HEX2BIN(MID(A5,5,1)),1))</f>
        <v>10100000</v>
      </c>
      <c r="E5" s="0" t="str">
        <f aca="false">IF(LEFT(D5,1)="1","OPT1","opt2")</f>
        <v>OPT1</v>
      </c>
      <c r="F5" s="0" t="str">
        <f aca="false">IF(MID(D5,2,1)="1","VOL",IF(MID(D5,3,1)="1","SQU",IF(MID(D5,4,1)="1","TON","err")))</f>
        <v>SQU</v>
      </c>
      <c r="G5" s="0" t="str">
        <f aca="false">LEFT(W5,1)</f>
        <v>0</v>
      </c>
      <c r="H5" s="0" t="str">
        <f aca="false">MID(W5,2,1)</f>
        <v>0</v>
      </c>
      <c r="I5" s="0" t="str">
        <f aca="false">MID(W5,3,1)</f>
        <v>0</v>
      </c>
      <c r="J5" s="0" t="str">
        <f aca="false">RIGHT(W5,1)</f>
        <v>0</v>
      </c>
      <c r="K5" s="0" t="str">
        <f aca="false">IF(T5=1,U5,"")</f>
        <v>0100000</v>
      </c>
      <c r="L5" s="0" t="str">
        <f aca="false">IF(T5=1,LEFT(V5,5),"")</f>
        <v>00100</v>
      </c>
      <c r="M5" s="0" t="str">
        <f aca="false">IF(MID(V5,7,1)="1","MAIN",IF(MID(V5,8,1)="1","SUB","err"))</f>
        <v>MAIN</v>
      </c>
      <c r="T5" s="0" t="n">
        <f aca="false">IF(F5="VOL",1,IF(F5="SQU",1,0))</f>
        <v>1</v>
      </c>
      <c r="U5" s="0" t="str">
        <f aca="false">RIGHT(_xlfn.CONCAT("00000000",HEX2BIN(MID(A5,7,2))),7)</f>
        <v>0100000</v>
      </c>
      <c r="V5" s="3" t="str">
        <f aca="false">RIGHT(_xlfn.CONCAT("00000000",HEX2BIN(MID(A5,9,2))),8)</f>
        <v>00100010</v>
      </c>
      <c r="W5" s="0" t="str">
        <f aca="false">RIGHT(D5,4)</f>
        <v>0000</v>
      </c>
    </row>
    <row r="6" customFormat="false" ht="12.8" hidden="false" customHeight="false" outlineLevel="0" collapsed="false">
      <c r="A6" s="0" t="s">
        <v>71</v>
      </c>
      <c r="B6" s="0" t="s">
        <v>72</v>
      </c>
      <c r="C6" s="0" t="str">
        <f aca="false">LEFT(HEX2BIN(MID(A6,3,2)),4)</f>
        <v>1110</v>
      </c>
      <c r="D6" s="3" t="str">
        <f aca="false">_xlfn.CONCAT(RIGHT(_xlfn.CONCAT("0000",(HEX2BIN(MID(A6,4,2)))),7), RIGHT(HEX2BIN(MID(A6,5,1)),1))</f>
        <v>10100011</v>
      </c>
      <c r="E6" s="0" t="str">
        <f aca="false">IF(LEFT(D6,1)="1","OPT1","opt2")</f>
        <v>OPT1</v>
      </c>
      <c r="F6" s="0" t="str">
        <f aca="false">IF(MID(D6,2,1)="1","VOL",IF(MID(D6,3,1)="1","SQU",IF(MID(D6,4,1)="1","TON","err")))</f>
        <v>SQU</v>
      </c>
      <c r="G6" s="0" t="str">
        <f aca="false">LEFT(W6,1)</f>
        <v>0</v>
      </c>
      <c r="H6" s="0" t="str">
        <f aca="false">MID(W6,2,1)</f>
        <v>0</v>
      </c>
      <c r="I6" s="0" t="str">
        <f aca="false">MID(W6,3,1)</f>
        <v>1</v>
      </c>
      <c r="J6" s="0" t="str">
        <f aca="false">RIGHT(W6,1)</f>
        <v>1</v>
      </c>
      <c r="K6" s="0" t="str">
        <f aca="false">IF(T6=1,U6,"")</f>
        <v>1000000</v>
      </c>
      <c r="L6" s="0" t="str">
        <f aca="false">IF(T6=1,LEFT(V6,5),"")</f>
        <v>10000</v>
      </c>
      <c r="M6" s="0" t="str">
        <f aca="false">IF(MID(V6,7,1)="1","MAIN",IF(MID(V6,8,1)="1","SUB","err"))</f>
        <v>SUB</v>
      </c>
      <c r="T6" s="0" t="n">
        <f aca="false">IF(F6="VOL",1,IF(F6="SQU",1,0))</f>
        <v>1</v>
      </c>
      <c r="U6" s="0" t="str">
        <f aca="false">RIGHT(_xlfn.CONCAT("00000000",HEX2BIN(MID(A6,7,2))),7)</f>
        <v>1000000</v>
      </c>
      <c r="V6" s="3" t="str">
        <f aca="false">RIGHT(_xlfn.CONCAT("00000000",HEX2BIN(MID(A6,9,2))),8)</f>
        <v>10000001</v>
      </c>
      <c r="W6" s="0" t="str">
        <f aca="false">RIGHT(D6,4)</f>
        <v>0011</v>
      </c>
    </row>
    <row r="7" customFormat="false" ht="12.8" hidden="false" customHeight="false" outlineLevel="0" collapsed="false">
      <c r="A7" s="0" t="s">
        <v>73</v>
      </c>
      <c r="C7" s="8"/>
      <c r="D7" s="9"/>
      <c r="E7" s="8"/>
      <c r="F7" s="8"/>
      <c r="G7" s="8"/>
      <c r="H7" s="8"/>
      <c r="I7" s="8"/>
      <c r="J7" s="8"/>
      <c r="K7" s="8"/>
      <c r="L7" s="8"/>
      <c r="T7" s="0" t="n">
        <f aca="false">IF(F7="VOL",1,IF(F7="SQU",1,0))</f>
        <v>0</v>
      </c>
      <c r="U7" s="0" t="str">
        <f aca="false">RIGHT(_xlfn.CONCAT("00000000",HEX2BIN(MID(A7,7,2))),7)</f>
        <v>0000000</v>
      </c>
      <c r="V7" s="3" t="str">
        <f aca="false">RIGHT(_xlfn.CONCAT("00000000",HEX2BIN(MID(A7,9,2))),8)</f>
        <v>00000000</v>
      </c>
      <c r="W7" s="8" t="str">
        <f aca="false">RIGHT(D7,4)</f>
        <v/>
      </c>
    </row>
    <row r="8" customFormat="false" ht="12.8" hidden="false" customHeight="false" outlineLevel="0" collapsed="false">
      <c r="A8" s="0" t="s">
        <v>74</v>
      </c>
      <c r="B8" s="0" t="s">
        <v>75</v>
      </c>
      <c r="C8" s="0" t="str">
        <f aca="false">LEFT(HEX2BIN(MID(A8,3,2)),4)</f>
        <v>1110</v>
      </c>
      <c r="D8" s="3" t="str">
        <f aca="false">_xlfn.CONCAT(RIGHT(_xlfn.CONCAT("0000",(HEX2BIN(MID(A8,4,2)))),7), RIGHT(HEX2BIN(MID(A8,5,1)),1))</f>
        <v>10100000</v>
      </c>
      <c r="E8" s="0" t="str">
        <f aca="false">IF(LEFT(D8,1)="1","OPT1","opt2")</f>
        <v>OPT1</v>
      </c>
      <c r="F8" s="0" t="str">
        <f aca="false">IF(MID(D8,2,1)="1","VOL",IF(MID(D8,3,1)="1","SQU",IF(MID(D8,4,1)="1","TON","err")))</f>
        <v>SQU</v>
      </c>
      <c r="G8" s="0" t="str">
        <f aca="false">LEFT(W8,1)</f>
        <v>0</v>
      </c>
      <c r="H8" s="0" t="str">
        <f aca="false">MID(W8,2,1)</f>
        <v>0</v>
      </c>
      <c r="I8" s="0" t="str">
        <f aca="false">MID(W8,3,1)</f>
        <v>0</v>
      </c>
      <c r="J8" s="0" t="str">
        <f aca="false">RIGHT(W8,1)</f>
        <v>0</v>
      </c>
      <c r="K8" s="0" t="str">
        <f aca="false">IF(T8=1,U8,"")</f>
        <v>0000001</v>
      </c>
      <c r="L8" s="0" t="str">
        <f aca="false">IF(T8=1,LEFT(V8,5),"")</f>
        <v>00001</v>
      </c>
      <c r="M8" s="0" t="str">
        <f aca="false">IF(MID(V8,7,1)="1","MAIN",IF(MID(V8,8,1)="1","SUB","err"))</f>
        <v>MAIN</v>
      </c>
      <c r="N8" s="0" t="n">
        <f aca="false">(VALUE(Z8)*5)+(VALUE(AA8))</f>
        <v>0</v>
      </c>
      <c r="T8" s="0" t="n">
        <f aca="false">IF(F8="VOL",1,IF(F8="SQU",1,0))</f>
        <v>1</v>
      </c>
      <c r="U8" s="0" t="str">
        <f aca="false">RIGHT(_xlfn.CONCAT("00000000",HEX2BIN(MID(A8,7,2))),7)</f>
        <v>0000001</v>
      </c>
      <c r="V8" s="3" t="str">
        <f aca="false">RIGHT(_xlfn.CONCAT("00000000",HEX2BIN(MID(A8,9,2))),8)</f>
        <v>00001010</v>
      </c>
      <c r="W8" s="0" t="str">
        <f aca="false">RIGHT(D8,4)</f>
        <v>0000</v>
      </c>
      <c r="Z8" s="0" t="n">
        <f aca="false">IF(K8="0000001",0,IF(K8="0000010",1,IF(K8="0000100",2,IF(K8="0001000",3,IF(K8="0010000",4,IF(K8="0100000",5,IF(K8="1000000",6,"err")))))))</f>
        <v>0</v>
      </c>
      <c r="AA8" s="8" t="n">
        <f aca="false">IF(L8="00001",0,IF(L8="00010",1,IF(L8="00100",2,IF(L8="01000",3,IF(L8="10000",4,"err")))))</f>
        <v>0</v>
      </c>
    </row>
    <row r="9" customFormat="false" ht="12.8" hidden="false" customHeight="false" outlineLevel="0" collapsed="false">
      <c r="A9" s="0" t="s">
        <v>76</v>
      </c>
      <c r="B9" s="0" t="s">
        <v>77</v>
      </c>
      <c r="C9" s="0" t="str">
        <f aca="false">LEFT(HEX2BIN(MID(A9,3,2)),4)</f>
        <v>1110</v>
      </c>
      <c r="D9" s="3" t="str">
        <f aca="false">_xlfn.CONCAT(RIGHT(_xlfn.CONCAT("0000",(HEX2BIN(MID(A9,4,2)))),7), RIGHT(HEX2BIN(MID(A9,5,1)),1))</f>
        <v>10100000</v>
      </c>
      <c r="E9" s="0" t="str">
        <f aca="false">IF(LEFT(D9,1)="1","OPT1","opt2")</f>
        <v>OPT1</v>
      </c>
      <c r="F9" s="0" t="str">
        <f aca="false">IF(MID(D9,2,1)="1","VOL",IF(MID(D9,3,1)="1","SQU",IF(MID(D9,4,1)="1","TON","err")))</f>
        <v>SQU</v>
      </c>
      <c r="G9" s="0" t="str">
        <f aca="false">LEFT(W9,1)</f>
        <v>0</v>
      </c>
      <c r="H9" s="0" t="str">
        <f aca="false">MID(W9,2,1)</f>
        <v>0</v>
      </c>
      <c r="I9" s="0" t="str">
        <f aca="false">MID(W9,3,1)</f>
        <v>0</v>
      </c>
      <c r="J9" s="0" t="str">
        <f aca="false">RIGHT(W9,1)</f>
        <v>0</v>
      </c>
      <c r="K9" s="0" t="str">
        <f aca="false">IF(T9=1,U9,"")</f>
        <v>0001000</v>
      </c>
      <c r="L9" s="0" t="str">
        <f aca="false">IF(T9=1,LEFT(V9,5),"")</f>
        <v>10000</v>
      </c>
      <c r="M9" s="0" t="str">
        <f aca="false">IF(MID(V9,7,1)="1","MAIN",IF(MID(V9,8,1)="1","SUB","err"))</f>
        <v>MAIN</v>
      </c>
      <c r="N9" s="0" t="n">
        <f aca="false">(VALUE(Z9)*5)+(VALUE(AA9))</f>
        <v>19</v>
      </c>
      <c r="T9" s="0" t="n">
        <f aca="false">IF(F9="VOL",1,IF(F9="SQU",1,0))</f>
        <v>1</v>
      </c>
      <c r="U9" s="0" t="str">
        <f aca="false">RIGHT(_xlfn.CONCAT("00000000",HEX2BIN(MID(A9,7,2))),7)</f>
        <v>0001000</v>
      </c>
      <c r="V9" s="3" t="str">
        <f aca="false">RIGHT(_xlfn.CONCAT("00000000",HEX2BIN(MID(A9,9,2))),8)</f>
        <v>10000010</v>
      </c>
      <c r="W9" s="0" t="str">
        <f aca="false">RIGHT(D9,4)</f>
        <v>0000</v>
      </c>
      <c r="Z9" s="0" t="n">
        <f aca="false">IF(K9="0000001",0,IF(K9="0000010",1,IF(K9="0000100",2,IF(K9="0001000",3,IF(K9="0010000",4,IF(K9="0100000",5,IF(K9="1000000",6,"err")))))))</f>
        <v>3</v>
      </c>
      <c r="AA9" s="8" t="n">
        <f aca="false">IF(L9="00001",0,IF(L9="00010",1,IF(L9="00100",2,IF(L9="01000",3,IF(L9="10000",4,"err")))))</f>
        <v>4</v>
      </c>
    </row>
    <row r="10" customFormat="false" ht="12.8" hidden="false" customHeight="false" outlineLevel="0" collapsed="false">
      <c r="A10" s="0" t="s">
        <v>78</v>
      </c>
      <c r="B10" s="0" t="s">
        <v>79</v>
      </c>
      <c r="C10" s="0" t="str">
        <f aca="false">LEFT(HEX2BIN(MID(A10,3,2)),4)</f>
        <v>1110</v>
      </c>
      <c r="D10" s="3" t="str">
        <f aca="false">_xlfn.CONCAT(RIGHT(_xlfn.CONCAT("0000",(HEX2BIN(MID(A10,4,2)))),7), RIGHT(HEX2BIN(MID(A10,5,1)),1))</f>
        <v>10100000</v>
      </c>
      <c r="E10" s="0" t="str">
        <f aca="false">IF(LEFT(D10,1)="1","OPT1","opt2")</f>
        <v>OPT1</v>
      </c>
      <c r="F10" s="0" t="str">
        <f aca="false">IF(MID(D10,2,1)="1","VOL",IF(MID(D10,3,1)="1","SQU",IF(MID(D10,4,1)="1","TON","err")))</f>
        <v>SQU</v>
      </c>
      <c r="G10" s="0" t="str">
        <f aca="false">LEFT(W10,1)</f>
        <v>0</v>
      </c>
      <c r="H10" s="0" t="str">
        <f aca="false">MID(W10,2,1)</f>
        <v>0</v>
      </c>
      <c r="I10" s="0" t="str">
        <f aca="false">MID(W10,3,1)</f>
        <v>0</v>
      </c>
      <c r="J10" s="0" t="str">
        <f aca="false">RIGHT(W10,1)</f>
        <v>0</v>
      </c>
      <c r="K10" s="0" t="str">
        <f aca="false">IF(T10=1,U10,"")</f>
        <v>0010000</v>
      </c>
      <c r="L10" s="0" t="str">
        <f aca="false">IF(T10=1,LEFT(V10,5),"")</f>
        <v>00100</v>
      </c>
      <c r="M10" s="0" t="str">
        <f aca="false">IF(MID(V10,7,1)="1","MAIN",IF(MID(V10,8,1)="1","SUB","err"))</f>
        <v>MAIN</v>
      </c>
      <c r="N10" s="0" t="n">
        <f aca="false">(VALUE(Z10)*5)+(VALUE(AA10))</f>
        <v>22</v>
      </c>
      <c r="T10" s="0" t="n">
        <f aca="false">IF(F10="VOL",1,IF(F10="SQU",1,0))</f>
        <v>1</v>
      </c>
      <c r="U10" s="0" t="str">
        <f aca="false">RIGHT(_xlfn.CONCAT("00000000",HEX2BIN(MID(A10,7,2))),7)</f>
        <v>0010000</v>
      </c>
      <c r="V10" s="3" t="str">
        <f aca="false">RIGHT(_xlfn.CONCAT("00000000",HEX2BIN(MID(A10,9,2))),8)</f>
        <v>00100010</v>
      </c>
      <c r="W10" s="0" t="str">
        <f aca="false">RIGHT(D10,4)</f>
        <v>0000</v>
      </c>
      <c r="Z10" s="0" t="n">
        <f aca="false">IF(K10="0000001",0,IF(K10="0000010",1,IF(K10="0000100",2,IF(K10="0001000",3,IF(K10="0010000",4,IF(K10="0100000",5,IF(K10="1000000",6,"err")))))))</f>
        <v>4</v>
      </c>
      <c r="AA10" s="8" t="n">
        <f aca="false">IF(L10="00001",0,IF(L10="00010",1,IF(L10="00100",2,IF(L10="01000",3,IF(L10="10000",4,"err")))))</f>
        <v>2</v>
      </c>
    </row>
    <row r="11" customFormat="false" ht="12.8" hidden="false" customHeight="false" outlineLevel="0" collapsed="false">
      <c r="A11" s="0" t="s">
        <v>80</v>
      </c>
      <c r="B11" s="0" t="s">
        <v>81</v>
      </c>
      <c r="C11" s="0" t="str">
        <f aca="false">LEFT(HEX2BIN(MID(A11,3,2)),4)</f>
        <v>1110</v>
      </c>
      <c r="D11" s="3" t="str">
        <f aca="false">_xlfn.CONCAT(RIGHT(_xlfn.CONCAT("0000",(HEX2BIN(MID(A11,4,2)))),7), RIGHT(HEX2BIN(MID(A11,5,1)),1))</f>
        <v>10100000</v>
      </c>
      <c r="E11" s="0" t="str">
        <f aca="false">IF(LEFT(D11,1)="1","OPT1","opt2")</f>
        <v>OPT1</v>
      </c>
      <c r="F11" s="0" t="str">
        <f aca="false">IF(MID(D11,2,1)="1","VOL",IF(MID(D11,3,1)="1","SQU",IF(MID(D11,4,1)="1","TON","err")))</f>
        <v>SQU</v>
      </c>
      <c r="G11" s="0" t="str">
        <f aca="false">LEFT(W11,1)</f>
        <v>0</v>
      </c>
      <c r="H11" s="0" t="str">
        <f aca="false">MID(W11,2,1)</f>
        <v>0</v>
      </c>
      <c r="I11" s="0" t="str">
        <f aca="false">MID(W11,3,1)</f>
        <v>0</v>
      </c>
      <c r="J11" s="0" t="str">
        <f aca="false">RIGHT(W11,1)</f>
        <v>0</v>
      </c>
      <c r="K11" s="0" t="str">
        <f aca="false">IF(T11=1,U11,"")</f>
        <v>0010000</v>
      </c>
      <c r="L11" s="0" t="str">
        <f aca="false">IF(T11=1,LEFT(V11,5),"")</f>
        <v>01000</v>
      </c>
      <c r="M11" s="0" t="str">
        <f aca="false">IF(MID(V11,7,1)="1","MAIN",IF(MID(V11,8,1)="1","SUB","err"))</f>
        <v>MAIN</v>
      </c>
      <c r="N11" s="0" t="n">
        <f aca="false">(VALUE(Z11)*5)+(VALUE(AA11))</f>
        <v>23</v>
      </c>
      <c r="T11" s="0" t="n">
        <f aca="false">IF(F11="VOL",1,IF(F11="SQU",1,0))</f>
        <v>1</v>
      </c>
      <c r="U11" s="0" t="str">
        <f aca="false">RIGHT(_xlfn.CONCAT("00000000",HEX2BIN(MID(A11,7,2))),7)</f>
        <v>0010000</v>
      </c>
      <c r="V11" s="3" t="str">
        <f aca="false">RIGHT(_xlfn.CONCAT("00000000",HEX2BIN(MID(A11,9,2))),8)</f>
        <v>01000010</v>
      </c>
      <c r="W11" s="0" t="str">
        <f aca="false">RIGHT(D11,4)</f>
        <v>0000</v>
      </c>
      <c r="Z11" s="0" t="n">
        <f aca="false">IF(K11="0000001",0,IF(K11="0000010",1,IF(K11="0000100",2,IF(K11="0001000",3,IF(K11="0010000",4,IF(K11="0100000",5,IF(K11="1000000",6,"err")))))))</f>
        <v>4</v>
      </c>
      <c r="AA11" s="8" t="n">
        <f aca="false">IF(L11="00001",0,IF(L11="00010",1,IF(L11="00100",2,IF(L11="01000",3,IF(L11="10000",4,"err")))))</f>
        <v>3</v>
      </c>
    </row>
    <row r="12" customFormat="false" ht="12.8" hidden="false" customHeight="false" outlineLevel="0" collapsed="false">
      <c r="A12" s="0" t="s">
        <v>82</v>
      </c>
      <c r="B12" s="0" t="s">
        <v>83</v>
      </c>
      <c r="C12" s="0" t="str">
        <f aca="false">LEFT(HEX2BIN(MID(A12,3,2)),4)</f>
        <v>1110</v>
      </c>
      <c r="D12" s="3" t="str">
        <f aca="false">_xlfn.CONCAT(RIGHT(_xlfn.CONCAT("0000",(HEX2BIN(MID(A12,4,2)))),7), RIGHT(HEX2BIN(MID(A12,5,1)),1))</f>
        <v>10100000</v>
      </c>
      <c r="E12" s="0" t="str">
        <f aca="false">IF(LEFT(D12,1)="1","OPT1","opt2")</f>
        <v>OPT1</v>
      </c>
      <c r="F12" s="0" t="str">
        <f aca="false">IF(MID(D12,2,1)="1","VOL",IF(MID(D12,3,1)="1","SQU",IF(MID(D12,4,1)="1","TON","err")))</f>
        <v>SQU</v>
      </c>
      <c r="G12" s="0" t="str">
        <f aca="false">LEFT(W12,1)</f>
        <v>0</v>
      </c>
      <c r="H12" s="0" t="str">
        <f aca="false">MID(W12,2,1)</f>
        <v>0</v>
      </c>
      <c r="I12" s="0" t="str">
        <f aca="false">MID(W12,3,1)</f>
        <v>0</v>
      </c>
      <c r="J12" s="0" t="str">
        <f aca="false">RIGHT(W12,1)</f>
        <v>0</v>
      </c>
      <c r="K12" s="0" t="str">
        <f aca="false">IF(T12=1,U12,"")</f>
        <v>0010000</v>
      </c>
      <c r="L12" s="0" t="str">
        <f aca="false">IF(T12=1,LEFT(V12,5),"")</f>
        <v>10000</v>
      </c>
      <c r="M12" s="0" t="str">
        <f aca="false">IF(MID(V12,7,1)="1","MAIN",IF(MID(V12,8,1)="1","SUB","err"))</f>
        <v>MAIN</v>
      </c>
      <c r="N12" s="0" t="n">
        <f aca="false">(VALUE(Z12)*5)+(VALUE(AA12))</f>
        <v>24</v>
      </c>
      <c r="T12" s="0" t="n">
        <f aca="false">IF(F12="VOL",1,IF(F12="SQU",1,0))</f>
        <v>1</v>
      </c>
      <c r="U12" s="0" t="str">
        <f aca="false">RIGHT(_xlfn.CONCAT("00000000",HEX2BIN(MID(A12,7,2))),7)</f>
        <v>0010000</v>
      </c>
      <c r="V12" s="3" t="str">
        <f aca="false">RIGHT(_xlfn.CONCAT("00000000",HEX2BIN(MID(A12,9,2))),8)</f>
        <v>10000010</v>
      </c>
      <c r="W12" s="0" t="str">
        <f aca="false">RIGHT(D12,4)</f>
        <v>0000</v>
      </c>
      <c r="Z12" s="0" t="n">
        <f aca="false">IF(K12="0000001",0,IF(K12="0000010",1,IF(K12="0000100",2,IF(K12="0001000",3,IF(K12="0010000",4,IF(K12="0100000",5,IF(K12="1000000",6,"err")))))))</f>
        <v>4</v>
      </c>
      <c r="AA12" s="8" t="n">
        <f aca="false">IF(L12="00001",0,IF(L12="00010",1,IF(L12="00100",2,IF(L12="01000",3,IF(L12="10000",4,"err")))))</f>
        <v>4</v>
      </c>
    </row>
    <row r="13" customFormat="false" ht="12.8" hidden="false" customHeight="false" outlineLevel="0" collapsed="false">
      <c r="A13" s="0" t="s">
        <v>84</v>
      </c>
      <c r="B13" s="0" t="s">
        <v>85</v>
      </c>
      <c r="C13" s="0" t="str">
        <f aca="false">LEFT(HEX2BIN(MID(A13,3,2)),4)</f>
        <v>1110</v>
      </c>
      <c r="D13" s="3" t="str">
        <f aca="false">_xlfn.CONCAT(RIGHT(_xlfn.CONCAT("0000",(HEX2BIN(MID(A13,4,2)))),7), RIGHT(HEX2BIN(MID(A13,5,1)),1))</f>
        <v>10100000</v>
      </c>
      <c r="E13" s="0" t="str">
        <f aca="false">IF(LEFT(D13,1)="1","OPT1","opt2")</f>
        <v>OPT1</v>
      </c>
      <c r="F13" s="0" t="str">
        <f aca="false">IF(MID(D13,2,1)="1","VOL",IF(MID(D13,3,1)="1","SQU",IF(MID(D13,4,1)="1","TON","err")))</f>
        <v>SQU</v>
      </c>
      <c r="G13" s="0" t="str">
        <f aca="false">LEFT(W13,1)</f>
        <v>0</v>
      </c>
      <c r="H13" s="0" t="str">
        <f aca="false">MID(W13,2,1)</f>
        <v>0</v>
      </c>
      <c r="I13" s="0" t="str">
        <f aca="false">MID(W13,3,1)</f>
        <v>0</v>
      </c>
      <c r="J13" s="0" t="str">
        <f aca="false">RIGHT(W13,1)</f>
        <v>0</v>
      </c>
      <c r="K13" s="0" t="str">
        <f aca="false">IF(T13=1,U13,"")</f>
        <v>0100000</v>
      </c>
      <c r="L13" s="0" t="str">
        <f aca="false">IF(T13=1,LEFT(V13,5),"")</f>
        <v>00001</v>
      </c>
      <c r="M13" s="0" t="str">
        <f aca="false">IF(MID(V13,7,1)="1","MAIN",IF(MID(V13,8,1)="1","SUB","err"))</f>
        <v>MAIN</v>
      </c>
      <c r="N13" s="0" t="n">
        <f aca="false">(VALUE(Z13)*5)+(VALUE(AA13))</f>
        <v>25</v>
      </c>
      <c r="T13" s="0" t="n">
        <f aca="false">IF(F13="VOL",1,IF(F13="SQU",1,0))</f>
        <v>1</v>
      </c>
      <c r="U13" s="0" t="str">
        <f aca="false">RIGHT(_xlfn.CONCAT("00000000",HEX2BIN(MID(A13,7,2))),7)</f>
        <v>0100000</v>
      </c>
      <c r="V13" s="3" t="str">
        <f aca="false">RIGHT(_xlfn.CONCAT("00000000",HEX2BIN(MID(A13,9,2))),8)</f>
        <v>00001010</v>
      </c>
      <c r="W13" s="0" t="str">
        <f aca="false">RIGHT(D13,4)</f>
        <v>0000</v>
      </c>
      <c r="Z13" s="0" t="n">
        <f aca="false">IF(K13="0000001",0,IF(K13="0000010",1,IF(K13="0000100",2,IF(K13="0001000",3,IF(K13="0010000",4,IF(K13="0100000",5,IF(K13="1000000",6,"err")))))))</f>
        <v>5</v>
      </c>
      <c r="AA13" s="8" t="n">
        <f aca="false">IF(L13="00001",0,IF(L13="00010",1,IF(L13="00100",2,IF(L13="01000",3,IF(L13="10000",4,"err")))))</f>
        <v>0</v>
      </c>
    </row>
    <row r="14" customFormat="false" ht="12.95" hidden="false" customHeight="false" outlineLevel="0" collapsed="false">
      <c r="A14" s="10" t="s">
        <v>86</v>
      </c>
      <c r="B14" s="0" t="s">
        <v>87</v>
      </c>
      <c r="C14" s="0" t="str">
        <f aca="false">LEFT(HEX2BIN(MID(A14,3,2)),4)</f>
        <v>1110</v>
      </c>
      <c r="D14" s="3" t="str">
        <f aca="false">_xlfn.CONCAT(RIGHT(_xlfn.CONCAT("0000",(HEX2BIN(MID(A14,4,2)))),7), RIGHT(HEX2BIN(MID(A14,5,1)),1))</f>
        <v>10100000</v>
      </c>
      <c r="E14" s="0" t="str">
        <f aca="false">IF(LEFT(D14,1)="1","OPT1","opt2")</f>
        <v>OPT1</v>
      </c>
      <c r="F14" s="0" t="str">
        <f aca="false">IF(MID(D14,2,1)="1","VOL",IF(MID(D14,3,1)="1","SQU",IF(MID(D14,4,1)="1","TON","err")))</f>
        <v>SQU</v>
      </c>
      <c r="G14" s="0" t="str">
        <f aca="false">LEFT(W14,1)</f>
        <v>0</v>
      </c>
      <c r="H14" s="0" t="str">
        <f aca="false">MID(W14,2,1)</f>
        <v>0</v>
      </c>
      <c r="I14" s="0" t="str">
        <f aca="false">MID(W14,3,1)</f>
        <v>0</v>
      </c>
      <c r="J14" s="0" t="str">
        <f aca="false">RIGHT(W14,1)</f>
        <v>0</v>
      </c>
      <c r="K14" s="0" t="str">
        <f aca="false">IF(T14=1,U14,"")</f>
        <v>0100000</v>
      </c>
      <c r="L14" s="0" t="str">
        <f aca="false">IF(T14=1,LEFT(V14,5),"")</f>
        <v>00010</v>
      </c>
      <c r="M14" s="0" t="str">
        <f aca="false">IF(MID(V14,7,1)="1","MAIN",IF(MID(V14,8,1)="1","SUB","err"))</f>
        <v>MAIN</v>
      </c>
      <c r="N14" s="0" t="n">
        <f aca="false">(VALUE(Z14)*5)+(VALUE(AA14))</f>
        <v>26</v>
      </c>
      <c r="T14" s="0" t="n">
        <f aca="false">IF(F14="VOL",1,IF(F14="SQU",1,0))</f>
        <v>1</v>
      </c>
      <c r="U14" s="0" t="str">
        <f aca="false">RIGHT(_xlfn.CONCAT("00000000",HEX2BIN(MID(A14,7,2))),7)</f>
        <v>0100000</v>
      </c>
      <c r="V14" s="3" t="str">
        <f aca="false">RIGHT(_xlfn.CONCAT("00000000",HEX2BIN(MID(A14,9,2))),8)</f>
        <v>00010010</v>
      </c>
      <c r="W14" s="0" t="str">
        <f aca="false">RIGHT(D14,4)</f>
        <v>0000</v>
      </c>
      <c r="Z14" s="0" t="n">
        <f aca="false">IF(K14="0000001",0,IF(K14="0000010",1,IF(K14="0000100",2,IF(K14="0001000",3,IF(K14="0010000",4,IF(K14="0100000",5,IF(K14="1000000",6,"err")))))))</f>
        <v>5</v>
      </c>
      <c r="AA14" s="8" t="n">
        <f aca="false">IF(L14="00001",0,IF(L14="00010",1,IF(L14="00100",2,IF(L14="01000",3,IF(L14="10000",4,"err")))))</f>
        <v>1</v>
      </c>
    </row>
    <row r="15" customFormat="false" ht="12.95" hidden="false" customHeight="false" outlineLevel="0" collapsed="false">
      <c r="A15" s="10" t="s">
        <v>88</v>
      </c>
      <c r="B15" s="0" t="s">
        <v>89</v>
      </c>
      <c r="C15" s="0" t="str">
        <f aca="false">LEFT(HEX2BIN(MID(A15,3,2)),4)</f>
        <v>1110</v>
      </c>
      <c r="D15" s="3" t="str">
        <f aca="false">_xlfn.CONCAT(RIGHT(_xlfn.CONCAT("0000",(HEX2BIN(MID(A15,4,2)))),7), RIGHT(HEX2BIN(MID(A15,5,1)),1))</f>
        <v>10100000</v>
      </c>
      <c r="E15" s="0" t="str">
        <f aca="false">IF(LEFT(D15,1)="1","OPT1","opt2")</f>
        <v>OPT1</v>
      </c>
      <c r="F15" s="0" t="str">
        <f aca="false">IF(MID(D15,2,1)="1","VOL",IF(MID(D15,3,1)="1","SQU",IF(MID(D15,4,1)="1","TON","err")))</f>
        <v>SQU</v>
      </c>
      <c r="G15" s="0" t="str">
        <f aca="false">LEFT(W15,1)</f>
        <v>0</v>
      </c>
      <c r="H15" s="0" t="str">
        <f aca="false">MID(W15,2,1)</f>
        <v>0</v>
      </c>
      <c r="I15" s="0" t="str">
        <f aca="false">MID(W15,3,1)</f>
        <v>0</v>
      </c>
      <c r="J15" s="0" t="str">
        <f aca="false">RIGHT(W15,1)</f>
        <v>0</v>
      </c>
      <c r="K15" s="0" t="str">
        <f aca="false">IF(T15=1,U15,"")</f>
        <v>0100000</v>
      </c>
      <c r="L15" s="0" t="str">
        <f aca="false">IF(T15=1,LEFT(V15,5),"")</f>
        <v>00100</v>
      </c>
      <c r="M15" s="0" t="str">
        <f aca="false">IF(MID(V15,7,1)="1","MAIN",IF(MID(V15,8,1)="1","SUB","err"))</f>
        <v>MAIN</v>
      </c>
      <c r="N15" s="0" t="n">
        <f aca="false">(VALUE(Z15)*5)+(VALUE(AA15))</f>
        <v>27</v>
      </c>
      <c r="T15" s="0" t="n">
        <f aca="false">IF(F15="VOL",1,IF(F15="SQU",1,0))</f>
        <v>1</v>
      </c>
      <c r="U15" s="0" t="str">
        <f aca="false">RIGHT(_xlfn.CONCAT("00000000",HEX2BIN(MID(A15,7,2))),7)</f>
        <v>0100000</v>
      </c>
      <c r="V15" s="3" t="str">
        <f aca="false">RIGHT(_xlfn.CONCAT("00000000",HEX2BIN(MID(A15,9,2))),8)</f>
        <v>00100010</v>
      </c>
      <c r="W15" s="0" t="str">
        <f aca="false">RIGHT(D15,4)</f>
        <v>0000</v>
      </c>
      <c r="Z15" s="0" t="n">
        <f aca="false">IF(K15="0000001",0,IF(K15="0000010",1,IF(K15="0000100",2,IF(K15="0001000",3,IF(K15="0010000",4,IF(K15="0100000",5,IF(K15="1000000",6,"err")))))))</f>
        <v>5</v>
      </c>
      <c r="AA15" s="8" t="n">
        <f aca="false">IF(L15="00001",0,IF(L15="00010",1,IF(L15="00100",2,IF(L15="01000",3,IF(L15="10000",4,"err")))))</f>
        <v>2</v>
      </c>
    </row>
    <row r="16" customFormat="false" ht="12.95" hidden="false" customHeight="false" outlineLevel="0" collapsed="false">
      <c r="A16" s="10" t="s">
        <v>90</v>
      </c>
      <c r="B16" s="0" t="s">
        <v>91</v>
      </c>
      <c r="C16" s="0" t="str">
        <f aca="false">LEFT(HEX2BIN(MID(A16,3,2)),4)</f>
        <v>1110</v>
      </c>
      <c r="D16" s="3" t="str">
        <f aca="false">_xlfn.CONCAT(RIGHT(_xlfn.CONCAT("0000",(HEX2BIN(MID(A16,4,2)))),7), RIGHT(HEX2BIN(MID(A16,5,1)),1))</f>
        <v>10100000</v>
      </c>
      <c r="E16" s="0" t="str">
        <f aca="false">IF(LEFT(D16,1)="1","OPT1","opt2")</f>
        <v>OPT1</v>
      </c>
      <c r="F16" s="0" t="str">
        <f aca="false">IF(MID(D16,2,1)="1","VOL",IF(MID(D16,3,1)="1","SQU",IF(MID(D16,4,1)="1","TON","err")))</f>
        <v>SQU</v>
      </c>
      <c r="G16" s="0" t="str">
        <f aca="false">LEFT(W16,1)</f>
        <v>0</v>
      </c>
      <c r="H16" s="0" t="str">
        <f aca="false">MID(W16,2,1)</f>
        <v>0</v>
      </c>
      <c r="I16" s="0" t="str">
        <f aca="false">MID(W16,3,1)</f>
        <v>0</v>
      </c>
      <c r="J16" s="0" t="str">
        <f aca="false">RIGHT(W16,1)</f>
        <v>0</v>
      </c>
      <c r="K16" s="0" t="str">
        <f aca="false">IF(T16=1,U16,"")</f>
        <v>0100000</v>
      </c>
      <c r="L16" s="0" t="str">
        <f aca="false">IF(T16=1,LEFT(V16,5),"")</f>
        <v>01000</v>
      </c>
      <c r="M16" s="0" t="str">
        <f aca="false">IF(MID(V16,7,1)="1","MAIN",IF(MID(V16,8,1)="1","SUB","err"))</f>
        <v>MAIN</v>
      </c>
      <c r="N16" s="0" t="n">
        <f aca="false">(VALUE(Z16)*5)+(VALUE(AA16))</f>
        <v>28</v>
      </c>
      <c r="T16" s="0" t="n">
        <f aca="false">IF(F16="VOL",1,IF(F16="SQU",1,0))</f>
        <v>1</v>
      </c>
      <c r="U16" s="0" t="str">
        <f aca="false">RIGHT(_xlfn.CONCAT("00000000",HEX2BIN(MID(A16,7,2))),7)</f>
        <v>0100000</v>
      </c>
      <c r="V16" s="3" t="str">
        <f aca="false">RIGHT(_xlfn.CONCAT("00000000",HEX2BIN(MID(A16,9,2))),8)</f>
        <v>01000010</v>
      </c>
      <c r="W16" s="0" t="str">
        <f aca="false">RIGHT(D16,4)</f>
        <v>0000</v>
      </c>
      <c r="Z16" s="0" t="n">
        <f aca="false">IF(K16="0000001",0,IF(K16="0000010",1,IF(K16="0000100",2,IF(K16="0001000",3,IF(K16="0010000",4,IF(K16="0100000",5,IF(K16="1000000",6,"err")))))))</f>
        <v>5</v>
      </c>
      <c r="AA16" s="8" t="n">
        <f aca="false">IF(L16="00001",0,IF(L16="00010",1,IF(L16="00100",2,IF(L16="01000",3,IF(L16="10000",4,"err")))))</f>
        <v>3</v>
      </c>
    </row>
    <row r="17" customFormat="false" ht="12.95" hidden="false" customHeight="false" outlineLevel="0" collapsed="false">
      <c r="A17" s="10" t="s">
        <v>92</v>
      </c>
      <c r="B17" s="0" t="s">
        <v>93</v>
      </c>
      <c r="C17" s="0" t="str">
        <f aca="false">LEFT(HEX2BIN(MID(A17,3,2)),4)</f>
        <v>1110</v>
      </c>
      <c r="D17" s="3" t="str">
        <f aca="false">_xlfn.CONCAT(RIGHT(_xlfn.CONCAT("0000",(HEX2BIN(MID(A17,4,2)))),7), RIGHT(HEX2BIN(MID(A17,5,1)),1))</f>
        <v>10100000</v>
      </c>
      <c r="E17" s="0" t="str">
        <f aca="false">IF(LEFT(D17,1)="1","OPT1","opt2")</f>
        <v>OPT1</v>
      </c>
      <c r="F17" s="0" t="str">
        <f aca="false">IF(MID(D17,2,1)="1","VOL",IF(MID(D17,3,1)="1","SQU",IF(MID(D17,4,1)="1","TON","err")))</f>
        <v>SQU</v>
      </c>
      <c r="G17" s="0" t="str">
        <f aca="false">LEFT(W17,1)</f>
        <v>0</v>
      </c>
      <c r="H17" s="0" t="str">
        <f aca="false">MID(W17,2,1)</f>
        <v>0</v>
      </c>
      <c r="I17" s="0" t="str">
        <f aca="false">MID(W17,3,1)</f>
        <v>0</v>
      </c>
      <c r="J17" s="0" t="str">
        <f aca="false">RIGHT(W17,1)</f>
        <v>0</v>
      </c>
      <c r="K17" s="0" t="str">
        <f aca="false">IF(T17=1,U17,"")</f>
        <v>0100000</v>
      </c>
      <c r="L17" s="0" t="str">
        <f aca="false">IF(T17=1,LEFT(V17,5),"")</f>
        <v>10000</v>
      </c>
      <c r="M17" s="0" t="str">
        <f aca="false">IF(MID(V17,7,1)="1","MAIN",IF(MID(V17,8,1)="1","SUB","err"))</f>
        <v>MAIN</v>
      </c>
      <c r="N17" s="0" t="n">
        <f aca="false">(VALUE(Z17)*5)+(VALUE(AA17))</f>
        <v>29</v>
      </c>
      <c r="T17" s="0" t="n">
        <f aca="false">IF(F17="VOL",1,IF(F17="SQU",1,0))</f>
        <v>1</v>
      </c>
      <c r="U17" s="0" t="str">
        <f aca="false">RIGHT(_xlfn.CONCAT("00000000",HEX2BIN(MID(A17,7,2))),7)</f>
        <v>0100000</v>
      </c>
      <c r="V17" s="3" t="str">
        <f aca="false">RIGHT(_xlfn.CONCAT("00000000",HEX2BIN(MID(A17,9,2))),8)</f>
        <v>10000010</v>
      </c>
      <c r="W17" s="0" t="str">
        <f aca="false">RIGHT(D17,4)</f>
        <v>0000</v>
      </c>
      <c r="Z17" s="0" t="n">
        <f aca="false">IF(K17="0000001",0,IF(K17="0000010",1,IF(K17="0000100",2,IF(K17="0001000",3,IF(K17="0010000",4,IF(K17="0100000",5,IF(K17="1000000",6,"err")))))))</f>
        <v>5</v>
      </c>
      <c r="AA17" s="8" t="n">
        <f aca="false">IF(L17="00001",0,IF(L17="00010",1,IF(L17="00100",2,IF(L17="01000",3,IF(L17="10000",4,"err")))))</f>
        <v>4</v>
      </c>
    </row>
    <row r="18" customFormat="false" ht="12.95" hidden="false" customHeight="false" outlineLevel="0" collapsed="false">
      <c r="A18" s="10" t="s">
        <v>94</v>
      </c>
      <c r="B18" s="0" t="s">
        <v>95</v>
      </c>
      <c r="C18" s="0" t="str">
        <f aca="false">LEFT(HEX2BIN(MID(A18,3,2)),4)</f>
        <v>1110</v>
      </c>
      <c r="D18" s="3" t="str">
        <f aca="false">_xlfn.CONCAT(RIGHT(_xlfn.CONCAT("0000",(HEX2BIN(MID(A18,4,2)))),7), RIGHT(HEX2BIN(MID(A18,5,1)),1))</f>
        <v>10100000</v>
      </c>
      <c r="E18" s="0" t="str">
        <f aca="false">IF(LEFT(D18,1)="1","OPT1","opt2")</f>
        <v>OPT1</v>
      </c>
      <c r="F18" s="0" t="str">
        <f aca="false">IF(MID(D18,2,1)="1","VOL",IF(MID(D18,3,1)="1","SQU",IF(MID(D18,4,1)="1","TON","err")))</f>
        <v>SQU</v>
      </c>
      <c r="G18" s="0" t="str">
        <f aca="false">LEFT(W18,1)</f>
        <v>0</v>
      </c>
      <c r="H18" s="0" t="str">
        <f aca="false">MID(W18,2,1)</f>
        <v>0</v>
      </c>
      <c r="I18" s="0" t="str">
        <f aca="false">MID(W18,3,1)</f>
        <v>0</v>
      </c>
      <c r="J18" s="0" t="str">
        <f aca="false">RIGHT(W18,1)</f>
        <v>0</v>
      </c>
      <c r="K18" s="0" t="str">
        <f aca="false">IF(T18=1,U18,"")</f>
        <v>1000000</v>
      </c>
      <c r="L18" s="0" t="str">
        <f aca="false">IF(T18=1,LEFT(V18,5),"")</f>
        <v>00001</v>
      </c>
      <c r="M18" s="0" t="str">
        <f aca="false">IF(MID(V18,7,1)="1","MAIN",IF(MID(V18,8,1)="1","SUB","err"))</f>
        <v>MAIN</v>
      </c>
      <c r="N18" s="0" t="n">
        <f aca="false">(VALUE(Z18)*5)+(VALUE(AA18))</f>
        <v>30</v>
      </c>
      <c r="T18" s="0" t="n">
        <f aca="false">IF(F18="VOL",1,IF(F18="SQU",1,0))</f>
        <v>1</v>
      </c>
      <c r="U18" s="0" t="str">
        <f aca="false">RIGHT(_xlfn.CONCAT("00000000",HEX2BIN(MID(A18,7,2))),7)</f>
        <v>1000000</v>
      </c>
      <c r="V18" s="3" t="str">
        <f aca="false">RIGHT(_xlfn.CONCAT("00000000",HEX2BIN(MID(A18,9,2))),8)</f>
        <v>00001010</v>
      </c>
      <c r="W18" s="0" t="str">
        <f aca="false">RIGHT(D18,4)</f>
        <v>0000</v>
      </c>
      <c r="Z18" s="0" t="n">
        <f aca="false">IF(K18="0000001",0,IF(K18="0000010",1,IF(K18="0000100",2,IF(K18="0001000",3,IF(K18="0010000",4,IF(K18="0100000",5,IF(K18="1000000",6,"err")))))))</f>
        <v>6</v>
      </c>
      <c r="AA18" s="8" t="n">
        <f aca="false">IF(L18="00001",0,IF(L18="00010",1,IF(L18="00100",2,IF(L18="01000",3,IF(L18="10000",4,"err")))))</f>
        <v>0</v>
      </c>
    </row>
    <row r="19" customFormat="false" ht="12.95" hidden="false" customHeight="false" outlineLevel="0" collapsed="false">
      <c r="A19" s="10" t="s">
        <v>96</v>
      </c>
      <c r="B19" s="0" t="s">
        <v>97</v>
      </c>
      <c r="C19" s="0" t="str">
        <f aca="false">LEFT(HEX2BIN(MID(A19,3,2)),4)</f>
        <v>1110</v>
      </c>
      <c r="D19" s="3" t="str">
        <f aca="false">_xlfn.CONCAT(RIGHT(_xlfn.CONCAT("0000",(HEX2BIN(MID(A19,4,2)))),7), RIGHT(HEX2BIN(MID(A19,5,1)),1))</f>
        <v>10100000</v>
      </c>
      <c r="E19" s="0" t="str">
        <f aca="false">IF(LEFT(D19,1)="1","OPT1","opt2")</f>
        <v>OPT1</v>
      </c>
      <c r="F19" s="0" t="str">
        <f aca="false">IF(MID(D19,2,1)="1","VOL",IF(MID(D19,3,1)="1","SQU",IF(MID(D19,4,1)="1","TON","err")))</f>
        <v>SQU</v>
      </c>
      <c r="G19" s="0" t="str">
        <f aca="false">LEFT(W19,1)</f>
        <v>0</v>
      </c>
      <c r="H19" s="0" t="str">
        <f aca="false">MID(W19,2,1)</f>
        <v>0</v>
      </c>
      <c r="I19" s="0" t="str">
        <f aca="false">MID(W19,3,1)</f>
        <v>0</v>
      </c>
      <c r="J19" s="0" t="str">
        <f aca="false">RIGHT(W19,1)</f>
        <v>0</v>
      </c>
      <c r="K19" s="0" t="str">
        <f aca="false">IF(T19=1,U19,"")</f>
        <v>1000000</v>
      </c>
      <c r="L19" s="0" t="str">
        <f aca="false">IF(T19=1,LEFT(V19,5),"")</f>
        <v>00010</v>
      </c>
      <c r="M19" s="0" t="str">
        <f aca="false">IF(MID(V19,7,1)="1","MAIN",IF(MID(V19,8,1)="1","SUB","err"))</f>
        <v>MAIN</v>
      </c>
      <c r="N19" s="0" t="n">
        <f aca="false">(VALUE(Z19)*5)+(VALUE(AA19))</f>
        <v>31</v>
      </c>
      <c r="T19" s="0" t="n">
        <f aca="false">IF(F19="VOL",1,IF(F19="SQU",1,0))</f>
        <v>1</v>
      </c>
      <c r="U19" s="0" t="str">
        <f aca="false">RIGHT(_xlfn.CONCAT("00000000",HEX2BIN(MID(A19,7,2))),7)</f>
        <v>1000000</v>
      </c>
      <c r="V19" s="3" t="str">
        <f aca="false">RIGHT(_xlfn.CONCAT("00000000",HEX2BIN(MID(A19,9,2))),8)</f>
        <v>00010010</v>
      </c>
      <c r="W19" s="0" t="str">
        <f aca="false">RIGHT(D19,4)</f>
        <v>0000</v>
      </c>
      <c r="Z19" s="0" t="n">
        <f aca="false">IF(K19="0000001",0,IF(K19="0000010",1,IF(K19="0000100",2,IF(K19="0001000",3,IF(K19="0010000",4,IF(K19="0100000",5,IF(K19="1000000",6,"err")))))))</f>
        <v>6</v>
      </c>
      <c r="AA19" s="8" t="n">
        <f aca="false">IF(L19="00001",0,IF(L19="00010",1,IF(L19="00100",2,IF(L19="01000",3,IF(L19="10000",4,"err")))))</f>
        <v>1</v>
      </c>
    </row>
    <row r="20" customFormat="false" ht="12.95" hidden="false" customHeight="false" outlineLevel="0" collapsed="false">
      <c r="A20" s="10" t="s">
        <v>98</v>
      </c>
      <c r="B20" s="0" t="s">
        <v>99</v>
      </c>
      <c r="C20" s="0" t="str">
        <f aca="false">LEFT(HEX2BIN(MID(A20,3,2)),4)</f>
        <v>1110</v>
      </c>
      <c r="D20" s="3" t="str">
        <f aca="false">_xlfn.CONCAT(RIGHT(_xlfn.CONCAT("0000",(HEX2BIN(MID(A20,4,2)))),7), RIGHT(HEX2BIN(MID(A20,5,1)),1))</f>
        <v>10100000</v>
      </c>
      <c r="E20" s="0" t="str">
        <f aca="false">IF(LEFT(D20,1)="1","OPT1","opt2")</f>
        <v>OPT1</v>
      </c>
      <c r="F20" s="0" t="str">
        <f aca="false">IF(MID(D20,2,1)="1","VOL",IF(MID(D20,3,1)="1","SQU",IF(MID(D20,4,1)="1","TON","err")))</f>
        <v>SQU</v>
      </c>
      <c r="G20" s="0" t="str">
        <f aca="false">LEFT(W20,1)</f>
        <v>0</v>
      </c>
      <c r="H20" s="0" t="str">
        <f aca="false">MID(W20,2,1)</f>
        <v>0</v>
      </c>
      <c r="I20" s="0" t="str">
        <f aca="false">MID(W20,3,1)</f>
        <v>0</v>
      </c>
      <c r="J20" s="0" t="str">
        <f aca="false">RIGHT(W20,1)</f>
        <v>0</v>
      </c>
      <c r="K20" s="0" t="str">
        <f aca="false">IF(T20=1,U20,"")</f>
        <v>1000000</v>
      </c>
      <c r="L20" s="0" t="str">
        <f aca="false">IF(T20=1,LEFT(V20,5),"")</f>
        <v>00100</v>
      </c>
      <c r="M20" s="0" t="str">
        <f aca="false">IF(MID(V20,7,1)="1","MAIN",IF(MID(V20,8,1)="1","SUB","err"))</f>
        <v>MAIN</v>
      </c>
      <c r="N20" s="0" t="n">
        <f aca="false">(VALUE(Z20)*5)+(VALUE(AA20))</f>
        <v>32</v>
      </c>
      <c r="T20" s="0" t="n">
        <f aca="false">IF(F20="VOL",1,IF(F20="SQU",1,0))</f>
        <v>1</v>
      </c>
      <c r="U20" s="0" t="str">
        <f aca="false">RIGHT(_xlfn.CONCAT("00000000",HEX2BIN(MID(A20,7,2))),7)</f>
        <v>1000000</v>
      </c>
      <c r="V20" s="3" t="str">
        <f aca="false">RIGHT(_xlfn.CONCAT("00000000",HEX2BIN(MID(A20,9,2))),8)</f>
        <v>00100010</v>
      </c>
      <c r="W20" s="0" t="str">
        <f aca="false">RIGHT(D20,4)</f>
        <v>0000</v>
      </c>
      <c r="Z20" s="0" t="n">
        <f aca="false">IF(K20="0000001",0,IF(K20="0000010",1,IF(K20="0000100",2,IF(K20="0001000",3,IF(K20="0010000",4,IF(K20="0100000",5,IF(K20="1000000",6,"err")))))))</f>
        <v>6</v>
      </c>
      <c r="AA20" s="8" t="n">
        <f aca="false">IF(L20="00001",0,IF(L20="00010",1,IF(L20="00100",2,IF(L20="01000",3,IF(L20="10000",4,"err")))))</f>
        <v>2</v>
      </c>
    </row>
    <row r="21" customFormat="false" ht="12.95" hidden="false" customHeight="false" outlineLevel="0" collapsed="false">
      <c r="A21" s="10" t="s">
        <v>32</v>
      </c>
      <c r="B21" s="0" t="s">
        <v>100</v>
      </c>
      <c r="C21" s="0" t="str">
        <f aca="false">LEFT(HEX2BIN(MID(A21,3,2)),4)</f>
        <v>1110</v>
      </c>
      <c r="D21" s="3" t="str">
        <f aca="false">_xlfn.CONCAT(RIGHT(_xlfn.CONCAT("0000",(HEX2BIN(MID(A21,4,2)))),7), RIGHT(HEX2BIN(MID(A21,5,1)),1))</f>
        <v>10100000</v>
      </c>
      <c r="E21" s="0" t="str">
        <f aca="false">IF(LEFT(D21,1)="1","OPT1","opt2")</f>
        <v>OPT1</v>
      </c>
      <c r="F21" s="0" t="str">
        <f aca="false">IF(MID(D21,2,1)="1","VOL",IF(MID(D21,3,1)="1","SQU",IF(MID(D21,4,1)="1","TON","err")))</f>
        <v>SQU</v>
      </c>
      <c r="G21" s="0" t="str">
        <f aca="false">LEFT(W21,1)</f>
        <v>0</v>
      </c>
      <c r="H21" s="0" t="str">
        <f aca="false">MID(W21,2,1)</f>
        <v>0</v>
      </c>
      <c r="I21" s="0" t="str">
        <f aca="false">MID(W21,3,1)</f>
        <v>0</v>
      </c>
      <c r="J21" s="0" t="str">
        <f aca="false">RIGHT(W21,1)</f>
        <v>0</v>
      </c>
      <c r="K21" s="0" t="str">
        <f aca="false">IF(T21=1,U21,"")</f>
        <v>1000000</v>
      </c>
      <c r="L21" s="0" t="str">
        <f aca="false">IF(T21=1,LEFT(V21,5),"")</f>
        <v>01000</v>
      </c>
      <c r="M21" s="0" t="str">
        <f aca="false">IF(MID(V21,7,1)="1","MAIN",IF(MID(V21,8,1)="1","SUB","err"))</f>
        <v>MAIN</v>
      </c>
      <c r="N21" s="0" t="n">
        <f aca="false">(VALUE(Z21)*5)+(VALUE(AA21))</f>
        <v>33</v>
      </c>
      <c r="T21" s="0" t="n">
        <f aca="false">IF(F21="VOL",1,IF(F21="SQU",1,0))</f>
        <v>1</v>
      </c>
      <c r="U21" s="0" t="str">
        <f aca="false">RIGHT(_xlfn.CONCAT("00000000",HEX2BIN(MID(A21,7,2))),7)</f>
        <v>1000000</v>
      </c>
      <c r="V21" s="3" t="str">
        <f aca="false">RIGHT(_xlfn.CONCAT("00000000",HEX2BIN(MID(A21,9,2))),8)</f>
        <v>01000010</v>
      </c>
      <c r="W21" s="0" t="str">
        <f aca="false">RIGHT(D21,4)</f>
        <v>0000</v>
      </c>
      <c r="Z21" s="0" t="n">
        <f aca="false">IF(K21="0000001",0,IF(K21="0000010",1,IF(K21="0000100",2,IF(K21="0001000",3,IF(K21="0010000",4,IF(K21="0100000",5,IF(K21="1000000",6,"err")))))))</f>
        <v>6</v>
      </c>
      <c r="AA21" s="8" t="n">
        <f aca="false">IF(L21="00001",0,IF(L21="00010",1,IF(L21="00100",2,IF(L21="01000",3,IF(L21="10000",4,"err")))))</f>
        <v>3</v>
      </c>
    </row>
    <row r="22" customFormat="false" ht="12.95" hidden="false" customHeight="false" outlineLevel="0" collapsed="false">
      <c r="A22" s="10" t="s">
        <v>101</v>
      </c>
      <c r="B22" s="0" t="s">
        <v>102</v>
      </c>
      <c r="C22" s="0" t="str">
        <f aca="false">LEFT(HEX2BIN(MID(A22,3,2)),4)</f>
        <v>1110</v>
      </c>
      <c r="D22" s="3" t="str">
        <f aca="false">_xlfn.CONCAT(RIGHT(_xlfn.CONCAT("0000",(HEX2BIN(MID(A22,4,2)))),7), RIGHT(HEX2BIN(MID(A22,5,1)),1))</f>
        <v>10100000</v>
      </c>
      <c r="E22" s="0" t="str">
        <f aca="false">IF(LEFT(D22,1)="1","OPT1","opt2")</f>
        <v>OPT1</v>
      </c>
      <c r="F22" s="0" t="str">
        <f aca="false">IF(MID(D22,2,1)="1","VOL",IF(MID(D22,3,1)="1","SQU",IF(MID(D22,4,1)="1","TON","err")))</f>
        <v>SQU</v>
      </c>
      <c r="G22" s="0" t="str">
        <f aca="false">LEFT(W22,1)</f>
        <v>0</v>
      </c>
      <c r="H22" s="0" t="str">
        <f aca="false">MID(W22,2,1)</f>
        <v>0</v>
      </c>
      <c r="I22" s="0" t="str">
        <f aca="false">MID(W22,3,1)</f>
        <v>0</v>
      </c>
      <c r="J22" s="0" t="str">
        <f aca="false">RIGHT(W22,1)</f>
        <v>0</v>
      </c>
      <c r="K22" s="0" t="str">
        <f aca="false">IF(T22=1,U22,"")</f>
        <v>1000000</v>
      </c>
      <c r="L22" s="0" t="str">
        <f aca="false">IF(T22=1,LEFT(V22,5),"")</f>
        <v>10000</v>
      </c>
      <c r="M22" s="0" t="str">
        <f aca="false">IF(MID(V22,7,1)="1","MAIN",IF(MID(V22,8,1)="1","SUB","err"))</f>
        <v>MAIN</v>
      </c>
      <c r="N22" s="0" t="n">
        <f aca="false">(VALUE(Z22)*5)+(VALUE(AA22))</f>
        <v>34</v>
      </c>
      <c r="T22" s="0" t="n">
        <f aca="false">IF(F22="VOL",1,IF(F22="SQU",1,0))</f>
        <v>1</v>
      </c>
      <c r="U22" s="0" t="str">
        <f aca="false">RIGHT(_xlfn.CONCAT("00000000",HEX2BIN(MID(A22,7,2))),7)</f>
        <v>1000000</v>
      </c>
      <c r="V22" s="3" t="str">
        <f aca="false">RIGHT(_xlfn.CONCAT("00000000",HEX2BIN(MID(A22,9,2))),8)</f>
        <v>10000010</v>
      </c>
      <c r="W22" s="0" t="str">
        <f aca="false">RIGHT(D22,4)</f>
        <v>0000</v>
      </c>
      <c r="Z22" s="0" t="n">
        <f aca="false">IF(K22="0000001",0,IF(K22="0000010",1,IF(K22="0000100",2,IF(K22="0001000",3,IF(K22="0010000",4,IF(K22="0100000",5,IF(K22="1000000",6,"err")))))))</f>
        <v>6</v>
      </c>
      <c r="AA22" s="8" t="n">
        <f aca="false">IF(L22="00001",0,IF(L22="00010",1,IF(L22="00100",2,IF(L22="01000",3,IF(L22="10000",4,"err")))))</f>
        <v>4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str">
        <f aca="false">LEFT(HEX2BIN(MID(A23,3,2)),4)</f>
        <v>1110</v>
      </c>
      <c r="D23" s="3" t="str">
        <f aca="false">_xlfn.CONCAT(RIGHT(_xlfn.CONCAT("0000",(HEX2BIN(MID(A23,4,2)))),7), RIGHT(HEX2BIN(MID(A23,5,1)),1))</f>
        <v>10100000</v>
      </c>
      <c r="E23" s="0" t="str">
        <f aca="false">IF(LEFT(D23,1)="1","OPT1","opt2")</f>
        <v>OPT1</v>
      </c>
      <c r="F23" s="0" t="str">
        <f aca="false">IF(MID(D23,2,1)="1","VOL",IF(MID(D23,3,1)="1","SQU",IF(MID(D23,4,1)="1","TON","err")))</f>
        <v>SQU</v>
      </c>
      <c r="G23" s="0" t="str">
        <f aca="false">LEFT(W23,1)</f>
        <v>0</v>
      </c>
      <c r="H23" s="0" t="str">
        <f aca="false">MID(W23,2,1)</f>
        <v>0</v>
      </c>
      <c r="I23" s="0" t="str">
        <f aca="false">MID(W23,3,1)</f>
        <v>0</v>
      </c>
      <c r="J23" s="0" t="str">
        <f aca="false">RIGHT(W23,1)</f>
        <v>0</v>
      </c>
      <c r="K23" s="0" t="str">
        <f aca="false">IF(T23=1,U23,"")</f>
        <v>1000000</v>
      </c>
      <c r="L23" s="0" t="str">
        <f aca="false">IF(T23=1,LEFT(V23,5),"")</f>
        <v>10000</v>
      </c>
      <c r="M23" s="0" t="str">
        <f aca="false">IF(MID(V23,7,1)="1","MAIN",IF(MID(V23,8,1)="1","SUB","err"))</f>
        <v>MAIN</v>
      </c>
      <c r="N23" s="0" t="n">
        <f aca="false">(VALUE(Z23)*5)+(VALUE(AA23))</f>
        <v>34</v>
      </c>
      <c r="T23" s="0" t="n">
        <f aca="false">IF(F23="VOL",1,IF(F23="SQU",1,0))</f>
        <v>1</v>
      </c>
      <c r="U23" s="0" t="str">
        <f aca="false">RIGHT(_xlfn.CONCAT("00000000",HEX2BIN(MID(A23,7,2))),7)</f>
        <v>1000000</v>
      </c>
      <c r="V23" s="3" t="str">
        <f aca="false">RIGHT(_xlfn.CONCAT("00000000",HEX2BIN(MID(A23,9,2))),8)</f>
        <v>10000010</v>
      </c>
      <c r="W23" s="0" t="str">
        <f aca="false">RIGHT(D23,4)</f>
        <v>0000</v>
      </c>
      <c r="Z23" s="0" t="n">
        <f aca="false">IF(K23="0000001",0,IF(K23="0000010",1,IF(K23="0000100",2,IF(K23="0001000",3,IF(K23="0010000",4,IF(K23="0100000",5,IF(K23="1000000",6,"err")))))))</f>
        <v>6</v>
      </c>
      <c r="AA23" s="8" t="n">
        <f aca="false">IF(L23="00001",0,IF(L23="00010",1,IF(L23="00100",2,IF(L23="01000",3,IF(L23="10000",4,"err")))))</f>
        <v>4</v>
      </c>
    </row>
    <row r="24" customFormat="false" ht="12.8" hidden="false" customHeight="false" outlineLevel="0" collapsed="false">
      <c r="A24" s="0" t="s">
        <v>105</v>
      </c>
      <c r="D24" s="3"/>
      <c r="T24" s="0" t="n">
        <f aca="false">IF(F24="VOL",1,IF(F24="SQU",1,0))</f>
        <v>0</v>
      </c>
      <c r="U24" s="0" t="str">
        <f aca="false">RIGHT(_xlfn.CONCAT("00000000",HEX2BIN(MID(A24,7,2))),7)</f>
        <v>0000000</v>
      </c>
      <c r="V24" s="3" t="str">
        <f aca="false">RIGHT(_xlfn.CONCAT("00000000",HEX2BIN(MID(A24,9,2))),8)</f>
        <v>00000000</v>
      </c>
      <c r="W24" s="0" t="str">
        <f aca="false">RIGHT(D24,4)</f>
        <v/>
      </c>
      <c r="Z24" s="0" t="str">
        <f aca="false">IF(K24="0000001",0,IF(K24="0000010",1,IF(K24="0000100",2,IF(K24="0001000",3,IF(K24="0010000",4,IF(K24="0100000",5,IF(K24="1000000",6,"err")))))))</f>
        <v>err</v>
      </c>
      <c r="AA24" s="8" t="str">
        <f aca="false">IF(L24="00001",0,IF(L24="00010",1,IF(L24="00100",2,IF(L24="01000",3,IF(L24="10000",4,"err")))))</f>
        <v>err</v>
      </c>
    </row>
    <row r="25" customFormat="false" ht="12.95" hidden="false" customHeight="false" outlineLevel="0" collapsed="false">
      <c r="A25" s="10" t="s">
        <v>106</v>
      </c>
      <c r="B25" s="0" t="s">
        <v>107</v>
      </c>
      <c r="C25" s="0" t="str">
        <f aca="false">LEFT(HEX2BIN(MID(A25,3,2)),4)</f>
        <v>1110</v>
      </c>
      <c r="D25" s="3" t="str">
        <f aca="false">_xlfn.CONCAT(RIGHT(_xlfn.CONCAT("0000",(HEX2BIN(MID(A25,4,2)))),7), RIGHT(HEX2BIN(MID(A25,5,1)),1))</f>
        <v>10100000</v>
      </c>
      <c r="E25" s="0" t="str">
        <f aca="false">IF(LEFT(D25,1)="1","OPT1","opt2")</f>
        <v>OPT1</v>
      </c>
      <c r="F25" s="0" t="str">
        <f aca="false">IF(MID(D25,2,1)="1","VOL",IF(MID(D25,3,1)="1","SQU",IF(MID(D25,4,1)="1","TON","err")))</f>
        <v>SQU</v>
      </c>
      <c r="G25" s="0" t="str">
        <f aca="false">LEFT(W25,1)</f>
        <v>0</v>
      </c>
      <c r="H25" s="0" t="str">
        <f aca="false">MID(W25,2,1)</f>
        <v>0</v>
      </c>
      <c r="I25" s="0" t="str">
        <f aca="false">MID(W25,3,1)</f>
        <v>0</v>
      </c>
      <c r="J25" s="0" t="str">
        <f aca="false">RIGHT(W25,1)</f>
        <v>0</v>
      </c>
      <c r="K25" s="0" t="str">
        <f aca="false">IF(T25=1,U25,"")</f>
        <v>0000001</v>
      </c>
      <c r="L25" s="0" t="str">
        <f aca="false">IF(T25=1,LEFT(V25,5),"")</f>
        <v>00001</v>
      </c>
      <c r="M25" s="0" t="str">
        <f aca="false">IF(MID(V25,7,1)="1","MAIN",IF(MID(V25,8,1)="1","SUB","err"))</f>
        <v>SUB</v>
      </c>
      <c r="N25" s="0" t="n">
        <f aca="false">(VALUE(Z25)*5)+(VALUE(AA25))</f>
        <v>0</v>
      </c>
      <c r="T25" s="0" t="n">
        <f aca="false">IF(F25="VOL",1,IF(F25="SQU",1,0))</f>
        <v>1</v>
      </c>
      <c r="U25" s="0" t="str">
        <f aca="false">RIGHT(_xlfn.CONCAT("00000000",HEX2BIN(MID(A25,7,2))),7)</f>
        <v>0000001</v>
      </c>
      <c r="V25" s="3" t="str">
        <f aca="false">RIGHT(_xlfn.CONCAT("00000000",HEX2BIN(MID(A25,9,2))),8)</f>
        <v>00001001</v>
      </c>
      <c r="W25" s="0" t="str">
        <f aca="false">RIGHT(D25,4)</f>
        <v>0000</v>
      </c>
      <c r="Z25" s="0" t="n">
        <f aca="false">IF(K25="0000001",0,IF(K25="0000010",1,IF(K25="0000100",2,IF(K25="0001000",3,IF(K25="0010000",4,IF(K25="0100000",5,IF(K25="1000000",6,"err")))))))</f>
        <v>0</v>
      </c>
      <c r="AA25" s="8" t="n">
        <f aca="false">IF(L25="00001",0,IF(L25="00010",1,IF(L25="00100",2,IF(L25="01000",3,IF(L25="10000",4,"err")))))</f>
        <v>0</v>
      </c>
    </row>
    <row r="26" customFormat="false" ht="12.95" hidden="false" customHeight="false" outlineLevel="0" collapsed="false">
      <c r="A26" s="10" t="s">
        <v>108</v>
      </c>
      <c r="B26" s="0" t="s">
        <v>77</v>
      </c>
      <c r="C26" s="0" t="str">
        <f aca="false">LEFT(HEX2BIN(MID(A26,3,2)),4)</f>
        <v>1110</v>
      </c>
      <c r="D26" s="3" t="str">
        <f aca="false">_xlfn.CONCAT(RIGHT(_xlfn.CONCAT("0000",(HEX2BIN(MID(A26,4,2)))),7), RIGHT(HEX2BIN(MID(A26,5,1)),1))</f>
        <v>10100000</v>
      </c>
      <c r="E26" s="0" t="str">
        <f aca="false">IF(LEFT(D26,1)="1","OPT1","opt2")</f>
        <v>OPT1</v>
      </c>
      <c r="F26" s="0" t="str">
        <f aca="false">IF(MID(D26,2,1)="1","VOL",IF(MID(D26,3,1)="1","SQU",IF(MID(D26,4,1)="1","TON","err")))</f>
        <v>SQU</v>
      </c>
      <c r="G26" s="0" t="str">
        <f aca="false">LEFT(W26,1)</f>
        <v>0</v>
      </c>
      <c r="H26" s="0" t="str">
        <f aca="false">MID(W26,2,1)</f>
        <v>0</v>
      </c>
      <c r="I26" s="0" t="str">
        <f aca="false">MID(W26,3,1)</f>
        <v>0</v>
      </c>
      <c r="J26" s="0" t="str">
        <f aca="false">RIGHT(W26,1)</f>
        <v>0</v>
      </c>
      <c r="K26" s="0" t="str">
        <f aca="false">IF(T26=1,U26,"")</f>
        <v>0001000</v>
      </c>
      <c r="L26" s="0" t="str">
        <f aca="false">IF(T26=1,LEFT(V26,5),"")</f>
        <v>10000</v>
      </c>
      <c r="M26" s="0" t="str">
        <f aca="false">IF(MID(V26,7,1)="1","MAIN",IF(MID(V26,8,1)="1","SUB","err"))</f>
        <v>SUB</v>
      </c>
      <c r="N26" s="0" t="n">
        <f aca="false">(VALUE(Z26)*5)+(VALUE(AA26))</f>
        <v>19</v>
      </c>
      <c r="T26" s="0" t="n">
        <f aca="false">IF(F26="VOL",1,IF(F26="SQU",1,0))</f>
        <v>1</v>
      </c>
      <c r="U26" s="0" t="str">
        <f aca="false">RIGHT(_xlfn.CONCAT("00000000",HEX2BIN(MID(A26,7,2))),7)</f>
        <v>0001000</v>
      </c>
      <c r="V26" s="3" t="str">
        <f aca="false">RIGHT(_xlfn.CONCAT("00000000",HEX2BIN(MID(A26,9,2))),8)</f>
        <v>10000001</v>
      </c>
      <c r="W26" s="0" t="str">
        <f aca="false">RIGHT(D26,4)</f>
        <v>0000</v>
      </c>
      <c r="Z26" s="0" t="n">
        <f aca="false">IF(K26="0000001",0,IF(K26="0000010",1,IF(K26="0000100",2,IF(K26="0001000",3,IF(K26="0010000",4,IF(K26="0100000",5,IF(K26="1000000",6,"err")))))))</f>
        <v>3</v>
      </c>
      <c r="AA26" s="8" t="n">
        <f aca="false">IF(L26="00001",0,IF(L26="00010",1,IF(L26="00100",2,IF(L26="01000",3,IF(L26="10000",4,"err")))))</f>
        <v>4</v>
      </c>
    </row>
    <row r="27" customFormat="false" ht="12.95" hidden="false" customHeight="false" outlineLevel="0" collapsed="false">
      <c r="A27" s="10" t="s">
        <v>109</v>
      </c>
      <c r="B27" s="0" t="s">
        <v>110</v>
      </c>
      <c r="C27" s="0" t="str">
        <f aca="false">LEFT(HEX2BIN(MID(A27,3,2)),4)</f>
        <v>1110</v>
      </c>
      <c r="D27" s="3" t="str">
        <f aca="false">_xlfn.CONCAT(RIGHT(_xlfn.CONCAT("0000",(HEX2BIN(MID(A27,4,2)))),7), RIGHT(HEX2BIN(MID(A27,5,1)),1))</f>
        <v>10100000</v>
      </c>
      <c r="E27" s="0" t="str">
        <f aca="false">IF(LEFT(D27,1)="1","OPT1","opt2")</f>
        <v>OPT1</v>
      </c>
      <c r="F27" s="0" t="str">
        <f aca="false">IF(MID(D27,2,1)="1","VOL",IF(MID(D27,3,1)="1","SQU",IF(MID(D27,4,1)="1","TON","err")))</f>
        <v>SQU</v>
      </c>
      <c r="G27" s="0" t="str">
        <f aca="false">LEFT(W27,1)</f>
        <v>0</v>
      </c>
      <c r="H27" s="0" t="str">
        <f aca="false">MID(W27,2,1)</f>
        <v>0</v>
      </c>
      <c r="I27" s="0" t="str">
        <f aca="false">MID(W27,3,1)</f>
        <v>0</v>
      </c>
      <c r="J27" s="0" t="str">
        <f aca="false">RIGHT(W27,1)</f>
        <v>0</v>
      </c>
      <c r="K27" s="0" t="str">
        <f aca="false">IF(T27=1,U27,"")</f>
        <v>1000000</v>
      </c>
      <c r="L27" s="0" t="str">
        <f aca="false">IF(T27=1,LEFT(V27,5),"")</f>
        <v>10000</v>
      </c>
      <c r="M27" s="0" t="str">
        <f aca="false">IF(MID(V27,7,1)="1","MAIN",IF(MID(V27,8,1)="1","SUB","err"))</f>
        <v>SUB</v>
      </c>
      <c r="N27" s="0" t="n">
        <f aca="false">(VALUE(Z27)*5)+(VALUE(AA27))</f>
        <v>34</v>
      </c>
      <c r="T27" s="0" t="n">
        <f aca="false">IF(F27="VOL",1,IF(F27="SQU",1,0))</f>
        <v>1</v>
      </c>
      <c r="U27" s="0" t="str">
        <f aca="false">RIGHT(_xlfn.CONCAT("00000000",HEX2BIN(MID(A27,7,2))),7)</f>
        <v>1000000</v>
      </c>
      <c r="V27" s="3" t="str">
        <f aca="false">RIGHT(_xlfn.CONCAT("00000000",HEX2BIN(MID(A27,9,2))),8)</f>
        <v>10000001</v>
      </c>
      <c r="W27" s="0" t="str">
        <f aca="false">RIGHT(D27,4)</f>
        <v>0000</v>
      </c>
      <c r="Z27" s="0" t="n">
        <f aca="false">IF(K27="0000001",0,IF(K27="0000010",1,IF(K27="0000100",2,IF(K27="0001000",3,IF(K27="0010000",4,IF(K27="0100000",5,IF(K27="1000000",6,"err")))))))</f>
        <v>6</v>
      </c>
      <c r="AA27" s="8" t="n">
        <f aca="false">IF(L27="00001",0,IF(L27="00010",1,IF(L27="00100",2,IF(L27="01000",3,IF(L27="10000",4,"err")))))</f>
        <v>4</v>
      </c>
    </row>
    <row r="28" customFormat="false" ht="12.95" hidden="false" customHeight="false" outlineLevel="0" collapsed="false">
      <c r="A28" s="10" t="s">
        <v>111</v>
      </c>
      <c r="C28" s="0" t="str">
        <f aca="false">LEFT(HEX2BIN(MID(A28,3,2)),4)</f>
        <v>1110</v>
      </c>
      <c r="D28" s="3" t="str">
        <f aca="false">_xlfn.CONCAT(RIGHT(_xlfn.CONCAT("0000",(HEX2BIN(MID(A28,4,2)))),7), RIGHT(HEX2BIN(MID(A28,5,1)),1))</f>
        <v>10100000</v>
      </c>
      <c r="E28" s="0" t="str">
        <f aca="false">IF(LEFT(D28,1)="1","OPT1","opt2")</f>
        <v>OPT1</v>
      </c>
      <c r="F28" s="0" t="str">
        <f aca="false">IF(MID(D28,2,1)="1","VOL",IF(MID(D28,3,1)="1","SQU",IF(MID(D28,4,1)="1","TON","err")))</f>
        <v>SQU</v>
      </c>
      <c r="G28" s="0" t="str">
        <f aca="false">LEFT(W28,1)</f>
        <v>0</v>
      </c>
      <c r="H28" s="0" t="str">
        <f aca="false">MID(W28,2,1)</f>
        <v>0</v>
      </c>
      <c r="I28" s="0" t="str">
        <f aca="false">MID(W28,3,1)</f>
        <v>0</v>
      </c>
      <c r="J28" s="0" t="str">
        <f aca="false">RIGHT(W28,1)</f>
        <v>0</v>
      </c>
      <c r="K28" s="0" t="str">
        <f aca="false">IF(T28=1,U28,"")</f>
        <v>1000000</v>
      </c>
      <c r="L28" s="0" t="str">
        <f aca="false">IF(T28=1,LEFT(V28,5),"")</f>
        <v>10000</v>
      </c>
      <c r="M28" s="0" t="str">
        <f aca="false">IF(MID(V28,7,1)="1","MAIN",IF(MID(V28,8,1)="1","SUB","err"))</f>
        <v>SUB</v>
      </c>
      <c r="N28" s="0" t="n">
        <f aca="false">(VALUE(Z28)*5)+(VALUE(AA28))</f>
        <v>34</v>
      </c>
      <c r="T28" s="0" t="n">
        <f aca="false">IF(F28="VOL",1,IF(F28="SQU",1,0))</f>
        <v>1</v>
      </c>
      <c r="U28" s="0" t="str">
        <f aca="false">RIGHT(_xlfn.CONCAT("00000000",HEX2BIN(MID(A28,7,2))),7)</f>
        <v>1000000</v>
      </c>
      <c r="V28" s="3" t="str">
        <f aca="false">RIGHT(_xlfn.CONCAT("00000000",HEX2BIN(MID(A28,9,2))),8)</f>
        <v>10000001</v>
      </c>
      <c r="W28" s="0" t="str">
        <f aca="false">RIGHT(D28,4)</f>
        <v>0000</v>
      </c>
      <c r="Z28" s="8" t="n">
        <f aca="false">IF(K28="0000001",0,IF(K28="0000010",1,IF(K28="0000100",2,IF(K28="0001000",3,IF(K28="0010000",4,IF(K28="0100000",5,IF(K28="1000000",6,"err")))))))</f>
        <v>6</v>
      </c>
      <c r="AA28" s="8" t="n">
        <f aca="false">IF(L28="00001",0,IF(L28="00010",1,IF(L28="00100",2,IF(L28="01000",3,IF(L28="10000",4,"err")))))</f>
        <v>4</v>
      </c>
    </row>
    <row r="29" customFormat="false" ht="13" hidden="false" customHeight="false" outlineLevel="0" collapsed="false">
      <c r="A29" s="10" t="s">
        <v>103</v>
      </c>
      <c r="C29" s="0" t="str">
        <f aca="false">LEFT(HEX2BIN(MID(A29,3,2)),4)</f>
        <v>1110</v>
      </c>
      <c r="D29" s="3" t="str">
        <f aca="false">_xlfn.CONCAT(RIGHT(_xlfn.CONCAT("0000",(HEX2BIN(MID(A29,4,2)))),7), RIGHT(HEX2BIN(MID(A29,5,1)),1))</f>
        <v>10100000</v>
      </c>
      <c r="E29" s="0" t="str">
        <f aca="false">IF(LEFT(D29,1)="1","OPT1","opt2")</f>
        <v>OPT1</v>
      </c>
      <c r="F29" s="0" t="str">
        <f aca="false">IF(MID(D29,2,1)="1","VOL",IF(MID(D29,3,1)="1","SQU",IF(MID(D29,4,1)="1","TON","err")))</f>
        <v>SQU</v>
      </c>
      <c r="G29" s="0" t="str">
        <f aca="false">LEFT(W29,1)</f>
        <v>0</v>
      </c>
      <c r="H29" s="0" t="str">
        <f aca="false">MID(W29,2,1)</f>
        <v>0</v>
      </c>
      <c r="I29" s="0" t="str">
        <f aca="false">MID(W29,3,1)</f>
        <v>0</v>
      </c>
      <c r="J29" s="0" t="str">
        <f aca="false">RIGHT(W29,1)</f>
        <v>0</v>
      </c>
      <c r="K29" s="0" t="str">
        <f aca="false">IF(T29=1,U29,"")</f>
        <v>1000000</v>
      </c>
      <c r="L29" s="0" t="str">
        <f aca="false">IF(T29=1,LEFT(V29,5),"")</f>
        <v>10000</v>
      </c>
      <c r="M29" s="0" t="str">
        <f aca="false">IF(MID(V29,7,1)="1","MAIN",IF(MID(V29,8,1)="1","SUB","err"))</f>
        <v>MAIN</v>
      </c>
      <c r="N29" s="0" t="n">
        <f aca="false">(VALUE(Z29)*5)+(VALUE(AA29))</f>
        <v>34</v>
      </c>
      <c r="T29" s="0" t="n">
        <f aca="false">IF(F29="VOL",1,IF(F29="SQU",1,0))</f>
        <v>1</v>
      </c>
      <c r="U29" s="0" t="str">
        <f aca="false">RIGHT(_xlfn.CONCAT("00000000",HEX2BIN(MID(A29,7,2))),7)</f>
        <v>1000000</v>
      </c>
      <c r="V29" s="3" t="str">
        <f aca="false">RIGHT(_xlfn.CONCAT("00000000",HEX2BIN(MID(A29,9,2))),8)</f>
        <v>10000010</v>
      </c>
      <c r="W29" s="0" t="str">
        <f aca="false">RIGHT(D29,4)</f>
        <v>0000</v>
      </c>
      <c r="Z29" s="8" t="n">
        <f aca="false">IF(K29="0000001",0,IF(K29="0000010",1,IF(K29="0000100",2,IF(K29="0001000",3,IF(K29="0010000",4,IF(K29="0100000",5,IF(K29="1000000",6,"err")))))))</f>
        <v>6</v>
      </c>
      <c r="AA29" s="8" t="n">
        <f aca="false">IF(L29="00001",0,IF(L29="00010",1,IF(L29="00100",2,IF(L29="01000",3,IF(L29="10000",4,"err")))))</f>
        <v>4</v>
      </c>
    </row>
    <row r="30" customFormat="false" ht="12.8" hidden="false" customHeight="false" outlineLevel="0" collapsed="false">
      <c r="C30" s="0" t="str">
        <f aca="false">LEFT(HEX2BIN(MID(A30,3,2)),4)</f>
        <v>0</v>
      </c>
      <c r="D30" s="3" t="str">
        <f aca="false">_xlfn.CONCAT(RIGHT(_xlfn.CONCAT("0000",(HEX2BIN(MID(A30,4,2)))),7), RIGHT(HEX2BIN(MID(A30,5,1)),1))</f>
        <v>000000</v>
      </c>
      <c r="E30" s="0" t="str">
        <f aca="false">IF(LEFT(D30,1)="1","OPT1","opt2")</f>
        <v>opt2</v>
      </c>
      <c r="F30" s="0" t="str">
        <f aca="false">IF(MID(D30,2,1)="1","VOL",IF(MID(D30,3,1)="1","SQU",IF(MID(D30,4,1)="1","TON","err")))</f>
        <v>err</v>
      </c>
      <c r="G30" s="0" t="str">
        <f aca="false">LEFT(W30,1)</f>
        <v>0</v>
      </c>
      <c r="H30" s="0" t="str">
        <f aca="false">MID(W30,2,1)</f>
        <v>0</v>
      </c>
      <c r="I30" s="0" t="str">
        <f aca="false">MID(W30,3,1)</f>
        <v>0</v>
      </c>
      <c r="J30" s="0" t="str">
        <f aca="false">RIGHT(W30,1)</f>
        <v>0</v>
      </c>
      <c r="K30" s="0" t="str">
        <f aca="false">IF(T30=1,U30,"")</f>
        <v/>
      </c>
      <c r="L30" s="0" t="str">
        <f aca="false">IF(T30=1,LEFT(V30,5),"")</f>
        <v/>
      </c>
      <c r="M30" s="0" t="str">
        <f aca="false">IF(MID(V30,7,1)="1","MAIN",IF(MID(V30,8,1)="1","SUB","err"))</f>
        <v>err</v>
      </c>
      <c r="N30" s="0" t="e">
        <f aca="false">(VALUE(Z30)*5)+(VALUE(AA30))</f>
        <v>#VALUE!</v>
      </c>
      <c r="T30" s="0" t="n">
        <f aca="false">IF(F30="VOL",1,IF(F30="SQU",1,0))</f>
        <v>0</v>
      </c>
      <c r="U30" s="0" t="str">
        <f aca="false">RIGHT(_xlfn.CONCAT("00000000",HEX2BIN(MID(A30,7,2))),7)</f>
        <v>0000000</v>
      </c>
      <c r="V30" s="3" t="str">
        <f aca="false">RIGHT(_xlfn.CONCAT("00000000",HEX2BIN(MID(A30,9,2))),8)</f>
        <v>00000000</v>
      </c>
      <c r="W30" s="0" t="str">
        <f aca="false">RIGHT(D30,4)</f>
        <v>0000</v>
      </c>
      <c r="Z30" s="0" t="str">
        <f aca="false">IF(K30="0000001",0,IF(K30="0000010",1,IF(K30="0000100",2,IF(K30="0001000",3,IF(K30="0010000",4,IF(K30="0100000",5,IF(K30="1000000",6,"err")))))))</f>
        <v>err</v>
      </c>
      <c r="AA30" s="8" t="str">
        <f aca="false">IF(L30="00001",0,IF(L30="00010",1,IF(L30="00100",2,IF(L30="01000",3,IF(L30="10000",4,"err")))))</f>
        <v>err</v>
      </c>
    </row>
    <row r="35" customFormat="false" ht="12.8" hidden="false" customHeight="false" outlineLevel="0" collapsed="false">
      <c r="F35" s="0" t="s">
        <v>112</v>
      </c>
      <c r="G35" s="11" t="n">
        <v>1E-007</v>
      </c>
    </row>
    <row r="36" customFormat="false" ht="12.8" hidden="false" customHeight="false" outlineLevel="0" collapsed="false">
      <c r="F36" s="0" t="s">
        <v>113</v>
      </c>
      <c r="G36" s="0" t="n">
        <v>47000</v>
      </c>
    </row>
    <row r="37" customFormat="false" ht="12.8" hidden="false" customHeight="false" outlineLevel="0" collapsed="false">
      <c r="F37" s="0" t="s">
        <v>114</v>
      </c>
      <c r="G37" s="0" t="n">
        <v>523</v>
      </c>
    </row>
    <row r="38" customFormat="false" ht="12.8" hidden="false" customHeight="false" outlineLevel="0" collapsed="false">
      <c r="F38" s="0" t="s">
        <v>115</v>
      </c>
      <c r="G38" s="0" t="n">
        <v>10000</v>
      </c>
    </row>
    <row r="40" customFormat="false" ht="12.8" hidden="false" customHeight="false" outlineLevel="0" collapsed="false">
      <c r="F40" s="0" t="s">
        <v>116</v>
      </c>
      <c r="G40" s="0" t="n">
        <f aca="false">((G36+G37)*G38)/((G36+G37)+G38)</f>
        <v>8261.56493924169</v>
      </c>
    </row>
    <row r="41" customFormat="false" ht="12.8" hidden="false" customHeight="false" outlineLevel="0" collapsed="false">
      <c r="F41" s="0" t="s">
        <v>117</v>
      </c>
      <c r="G41" s="0" t="n">
        <f aca="false">(G37*G38)/(G37+G38)</f>
        <v>497.006557065476</v>
      </c>
    </row>
    <row r="43" customFormat="false" ht="12.8" hidden="false" customHeight="false" outlineLevel="0" collapsed="false">
      <c r="F43" s="0" t="s">
        <v>118</v>
      </c>
      <c r="G43" s="11" t="n">
        <f aca="false">2*PI()*G40*G35</f>
        <v>0.00519089434405534</v>
      </c>
    </row>
    <row r="44" customFormat="false" ht="12.8" hidden="false" customHeight="false" outlineLevel="0" collapsed="false">
      <c r="F44" s="0" t="s">
        <v>119</v>
      </c>
      <c r="G44" s="11" t="n">
        <f aca="false">2*PI()*G41*G35</f>
        <v>0.000312278429692571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2023-08-13T22:09:32Z</dcterms:modified>
  <cp:revision>6</cp:revision>
  <dc:subject/>
  <dc:title/>
</cp:coreProperties>
</file>