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Data Input" sheetId="4" r:id="rId1"/>
    <sheet name="Rotameter Correlations" sheetId="1" r:id="rId2"/>
    <sheet name="Interpolations" sheetId="5" r:id="rId3"/>
  </sheets>
  <calcPr calcId="145621"/>
</workbook>
</file>

<file path=xl/calcChain.xml><?xml version="1.0" encoding="utf-8"?>
<calcChain xmlns="http://schemas.openxmlformats.org/spreadsheetml/2006/main">
  <c r="C41" i="4" l="1"/>
  <c r="C39" i="5" s="1"/>
  <c r="C42" i="4"/>
  <c r="C43" i="4"/>
  <c r="C41" i="5" s="1"/>
  <c r="C44" i="4"/>
  <c r="C45" i="4"/>
  <c r="C43" i="5" s="1"/>
  <c r="C46" i="4"/>
  <c r="C47" i="4"/>
  <c r="C45" i="5" s="1"/>
  <c r="C48" i="4"/>
  <c r="C40" i="4"/>
  <c r="C38" i="5" s="1"/>
  <c r="B41" i="4"/>
  <c r="B42" i="4"/>
  <c r="B43" i="4"/>
  <c r="B44" i="4"/>
  <c r="B45" i="4"/>
  <c r="B46" i="4"/>
  <c r="B47" i="4"/>
  <c r="B48" i="4"/>
  <c r="B40" i="4"/>
  <c r="B38" i="5" s="1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9" i="5"/>
  <c r="B40" i="5"/>
  <c r="C40" i="5"/>
  <c r="B41" i="5"/>
  <c r="B42" i="5"/>
  <c r="C42" i="5"/>
  <c r="B43" i="5"/>
  <c r="B44" i="5"/>
  <c r="C44" i="5"/>
  <c r="B45" i="5"/>
  <c r="B46" i="5"/>
  <c r="C46" i="5"/>
  <c r="C29" i="5"/>
  <c r="B29" i="5"/>
  <c r="E30" i="5"/>
  <c r="F30" i="5" s="1"/>
  <c r="P30" i="5"/>
  <c r="V30" i="5" s="1"/>
  <c r="E31" i="5"/>
  <c r="F31" i="5" s="1"/>
  <c r="P31" i="5"/>
  <c r="V31" i="5" s="1"/>
  <c r="S31" i="5" s="1"/>
  <c r="E32" i="5"/>
  <c r="F32" i="5" s="1"/>
  <c r="P32" i="5"/>
  <c r="V32" i="5" s="1"/>
  <c r="S32" i="5" s="1"/>
  <c r="Q32" i="5"/>
  <c r="E33" i="5"/>
  <c r="F33" i="5" s="1"/>
  <c r="P33" i="5"/>
  <c r="Q33" i="5"/>
  <c r="V33" i="5"/>
  <c r="S33" i="5" s="1"/>
  <c r="E34" i="5"/>
  <c r="F34" i="5" s="1"/>
  <c r="P34" i="5"/>
  <c r="V34" i="5" s="1"/>
  <c r="E35" i="5"/>
  <c r="F35" i="5" s="1"/>
  <c r="P35" i="5"/>
  <c r="Q35" i="5" s="1"/>
  <c r="V35" i="5"/>
  <c r="S35" i="5" s="1"/>
  <c r="E36" i="5"/>
  <c r="F36" i="5" s="1"/>
  <c r="P36" i="5"/>
  <c r="V36" i="5" s="1"/>
  <c r="E37" i="5"/>
  <c r="F37" i="5" s="1"/>
  <c r="P37" i="5"/>
  <c r="Q37" i="5" s="1"/>
  <c r="E38" i="5"/>
  <c r="F38" i="5" s="1"/>
  <c r="K38" i="5"/>
  <c r="P38" i="5"/>
  <c r="Q38" i="5" s="1"/>
  <c r="E39" i="5"/>
  <c r="F39" i="5" s="1"/>
  <c r="P39" i="5"/>
  <c r="Q39" i="5"/>
  <c r="V39" i="5"/>
  <c r="S39" i="5" s="1"/>
  <c r="E40" i="5"/>
  <c r="F40" i="5" s="1"/>
  <c r="K40" i="5"/>
  <c r="H40" i="5" s="1"/>
  <c r="P40" i="5"/>
  <c r="Q40" i="5" s="1"/>
  <c r="E41" i="5"/>
  <c r="F41" i="5" s="1"/>
  <c r="P41" i="5"/>
  <c r="Q41" i="5" s="1"/>
  <c r="E42" i="5"/>
  <c r="F42" i="5" s="1"/>
  <c r="P42" i="5"/>
  <c r="Q42" i="5" s="1"/>
  <c r="E43" i="5"/>
  <c r="F43" i="5" s="1"/>
  <c r="P43" i="5"/>
  <c r="Q43" i="5" s="1"/>
  <c r="E44" i="5"/>
  <c r="F44" i="5" s="1"/>
  <c r="P44" i="5"/>
  <c r="Q44" i="5" s="1"/>
  <c r="E45" i="5"/>
  <c r="F45" i="5" s="1"/>
  <c r="P45" i="5"/>
  <c r="Q45" i="5" s="1"/>
  <c r="E46" i="5"/>
  <c r="F46" i="5" s="1"/>
  <c r="K46" i="5"/>
  <c r="P46" i="5"/>
  <c r="V46" i="5" s="1"/>
  <c r="P29" i="5"/>
  <c r="Q29" i="5" s="1"/>
  <c r="E29" i="5"/>
  <c r="F29" i="5" s="1"/>
  <c r="C38" i="4"/>
  <c r="C37" i="4"/>
  <c r="C36" i="4"/>
  <c r="C35" i="4"/>
  <c r="C34" i="4"/>
  <c r="C33" i="4"/>
  <c r="C32" i="4"/>
  <c r="C31" i="4"/>
  <c r="C30" i="4"/>
  <c r="B30" i="4"/>
  <c r="O14" i="5"/>
  <c r="N14" i="5" s="1"/>
  <c r="F14" i="5" s="1"/>
  <c r="E14" i="4" s="1"/>
  <c r="O28" i="5"/>
  <c r="N28" i="5" s="1"/>
  <c r="F28" i="5" s="1"/>
  <c r="E28" i="4" s="1"/>
  <c r="O26" i="5"/>
  <c r="N26" i="5" s="1"/>
  <c r="F26" i="5" s="1"/>
  <c r="E26" i="4" s="1"/>
  <c r="O24" i="5"/>
  <c r="N24" i="5" s="1"/>
  <c r="F24" i="5" s="1"/>
  <c r="E24" i="4" s="1"/>
  <c r="O22" i="5"/>
  <c r="N22" i="5" s="1"/>
  <c r="F22" i="5" s="1"/>
  <c r="E22" i="4" s="1"/>
  <c r="O20" i="5"/>
  <c r="N20" i="5" s="1"/>
  <c r="F20" i="5" s="1"/>
  <c r="E20" i="4" s="1"/>
  <c r="O18" i="5"/>
  <c r="N18" i="5" s="1"/>
  <c r="F18" i="5" s="1"/>
  <c r="E18" i="4" s="1"/>
  <c r="X35" i="5"/>
  <c r="X31" i="5"/>
  <c r="W36" i="5"/>
  <c r="R38" i="5"/>
  <c r="W46" i="5"/>
  <c r="W32" i="5"/>
  <c r="G38" i="5"/>
  <c r="G42" i="5"/>
  <c r="R43" i="5"/>
  <c r="T33" i="5"/>
  <c r="X39" i="5"/>
  <c r="W39" i="5"/>
  <c r="W31" i="5"/>
  <c r="X36" i="5"/>
  <c r="U32" i="5"/>
  <c r="T35" i="5"/>
  <c r="W34" i="5"/>
  <c r="R42" i="5"/>
  <c r="G36" i="5"/>
  <c r="R44" i="5"/>
  <c r="U35" i="5"/>
  <c r="R39" i="5"/>
  <c r="G37" i="5"/>
  <c r="G44" i="5"/>
  <c r="M40" i="5"/>
  <c r="W35" i="5"/>
  <c r="G30" i="5"/>
  <c r="G33" i="5"/>
  <c r="R29" i="5"/>
  <c r="J40" i="5"/>
  <c r="G41" i="5"/>
  <c r="T32" i="5"/>
  <c r="G34" i="5"/>
  <c r="X32" i="5"/>
  <c r="G40" i="5"/>
  <c r="G45" i="5"/>
  <c r="T39" i="5"/>
  <c r="R33" i="5"/>
  <c r="U39" i="5"/>
  <c r="G43" i="5"/>
  <c r="G29" i="5"/>
  <c r="G31" i="5"/>
  <c r="L40" i="5"/>
  <c r="R35" i="5"/>
  <c r="T31" i="5"/>
  <c r="L46" i="5"/>
  <c r="U31" i="5"/>
  <c r="G35" i="5"/>
  <c r="L38" i="5"/>
  <c r="G46" i="5"/>
  <c r="G32" i="5"/>
  <c r="R37" i="5"/>
  <c r="R45" i="5"/>
  <c r="W33" i="5"/>
  <c r="U33" i="5"/>
  <c r="X33" i="5"/>
  <c r="G39" i="5"/>
  <c r="X34" i="5"/>
  <c r="R41" i="5"/>
  <c r="R32" i="5"/>
  <c r="R40" i="5"/>
  <c r="Q34" i="5" l="1"/>
  <c r="V37" i="5"/>
  <c r="V43" i="5"/>
  <c r="K42" i="5"/>
  <c r="K35" i="5"/>
  <c r="K34" i="5"/>
  <c r="V41" i="5"/>
  <c r="S41" i="5" s="1"/>
  <c r="V45" i="5"/>
  <c r="K44" i="5"/>
  <c r="Q36" i="5"/>
  <c r="Q31" i="5"/>
  <c r="Q30" i="5"/>
  <c r="K31" i="5"/>
  <c r="H31" i="5" s="1"/>
  <c r="Z39" i="5"/>
  <c r="L41" i="4" s="1"/>
  <c r="Z46" i="5"/>
  <c r="L48" i="4" s="1"/>
  <c r="Z35" i="5"/>
  <c r="L36" i="4" s="1"/>
  <c r="Y35" i="5"/>
  <c r="Z33" i="5"/>
  <c r="L34" i="4" s="1"/>
  <c r="Y39" i="5"/>
  <c r="Y33" i="5"/>
  <c r="Y32" i="5"/>
  <c r="Z31" i="5"/>
  <c r="L32" i="4" s="1"/>
  <c r="Y31" i="5"/>
  <c r="O46" i="5"/>
  <c r="K48" i="4" s="1"/>
  <c r="K45" i="5"/>
  <c r="K41" i="5"/>
  <c r="O38" i="5"/>
  <c r="K40" i="4" s="1"/>
  <c r="K33" i="5"/>
  <c r="K32" i="5"/>
  <c r="S46" i="5"/>
  <c r="H38" i="5"/>
  <c r="H46" i="5"/>
  <c r="S45" i="5"/>
  <c r="V44" i="5"/>
  <c r="H42" i="5"/>
  <c r="V40" i="5"/>
  <c r="S36" i="5"/>
  <c r="Q46" i="5"/>
  <c r="K43" i="5"/>
  <c r="O40" i="5"/>
  <c r="K42" i="4" s="1"/>
  <c r="K39" i="5"/>
  <c r="K37" i="5"/>
  <c r="K36" i="5"/>
  <c r="S34" i="5"/>
  <c r="S30" i="5"/>
  <c r="V42" i="5"/>
  <c r="V38" i="5"/>
  <c r="H35" i="5"/>
  <c r="H34" i="5"/>
  <c r="K30" i="5"/>
  <c r="Z36" i="5"/>
  <c r="L37" i="4" s="1"/>
  <c r="Z34" i="5"/>
  <c r="L35" i="4" s="1"/>
  <c r="Z32" i="5"/>
  <c r="L33" i="4" s="1"/>
  <c r="V29" i="5"/>
  <c r="K29" i="5"/>
  <c r="P3" i="5"/>
  <c r="P4" i="5"/>
  <c r="P5" i="5"/>
  <c r="V5" i="5" s="1"/>
  <c r="S5" i="5" s="1"/>
  <c r="P6" i="5"/>
  <c r="V6" i="5" s="1"/>
  <c r="S6" i="5" s="1"/>
  <c r="P7" i="5"/>
  <c r="V7" i="5" s="1"/>
  <c r="S7" i="5" s="1"/>
  <c r="P8" i="5"/>
  <c r="V8" i="5" s="1"/>
  <c r="S8" i="5" s="1"/>
  <c r="P9" i="5"/>
  <c r="V9" i="5" s="1"/>
  <c r="S9" i="5" s="1"/>
  <c r="P10" i="5"/>
  <c r="V10" i="5" s="1"/>
  <c r="S10" i="5" s="1"/>
  <c r="P11" i="5"/>
  <c r="V11" i="5" s="1"/>
  <c r="S11" i="5" s="1"/>
  <c r="P13" i="5"/>
  <c r="Q13" i="5" s="1"/>
  <c r="P15" i="5"/>
  <c r="V15" i="5" s="1"/>
  <c r="S15" i="5" s="1"/>
  <c r="P17" i="5"/>
  <c r="V17" i="5" s="1"/>
  <c r="S17" i="5" s="1"/>
  <c r="P19" i="5"/>
  <c r="V19" i="5" s="1"/>
  <c r="S19" i="5" s="1"/>
  <c r="P21" i="5"/>
  <c r="V21" i="5" s="1"/>
  <c r="S21" i="5" s="1"/>
  <c r="P23" i="5"/>
  <c r="V23" i="5" s="1"/>
  <c r="S23" i="5" s="1"/>
  <c r="P25" i="5"/>
  <c r="V25" i="5" s="1"/>
  <c r="S25" i="5" s="1"/>
  <c r="P27" i="5"/>
  <c r="V27" i="5" s="1"/>
  <c r="S27" i="5" s="1"/>
  <c r="P2" i="5"/>
  <c r="Q2" i="5" s="1"/>
  <c r="E3" i="5"/>
  <c r="E4" i="5"/>
  <c r="K4" i="5" s="1"/>
  <c r="H4" i="5" s="1"/>
  <c r="E5" i="5"/>
  <c r="F5" i="5" s="1"/>
  <c r="E6" i="5"/>
  <c r="K6" i="5" s="1"/>
  <c r="H6" i="5" s="1"/>
  <c r="E7" i="5"/>
  <c r="K7" i="5" s="1"/>
  <c r="H7" i="5" s="1"/>
  <c r="E8" i="5"/>
  <c r="K8" i="5" s="1"/>
  <c r="H8" i="5" s="1"/>
  <c r="E9" i="5"/>
  <c r="K9" i="5" s="1"/>
  <c r="H9" i="5" s="1"/>
  <c r="E10" i="5"/>
  <c r="K10" i="5" s="1"/>
  <c r="H10" i="5" s="1"/>
  <c r="E11" i="5"/>
  <c r="K11" i="5" s="1"/>
  <c r="H11" i="5" s="1"/>
  <c r="E13" i="5"/>
  <c r="K13" i="5" s="1"/>
  <c r="H13" i="5" s="1"/>
  <c r="E15" i="5"/>
  <c r="K15" i="5" s="1"/>
  <c r="H15" i="5" s="1"/>
  <c r="E17" i="5"/>
  <c r="K17" i="5" s="1"/>
  <c r="H17" i="5" s="1"/>
  <c r="E19" i="5"/>
  <c r="K19" i="5" s="1"/>
  <c r="H19" i="5" s="1"/>
  <c r="E21" i="5"/>
  <c r="K21" i="5" s="1"/>
  <c r="H21" i="5" s="1"/>
  <c r="E23" i="5"/>
  <c r="K23" i="5" s="1"/>
  <c r="H23" i="5" s="1"/>
  <c r="E25" i="5"/>
  <c r="K25" i="5" s="1"/>
  <c r="H25" i="5" s="1"/>
  <c r="E27" i="5"/>
  <c r="K27" i="5" s="1"/>
  <c r="H27" i="5" s="1"/>
  <c r="E2" i="5"/>
  <c r="K2" i="5" s="1"/>
  <c r="H2" i="5" s="1"/>
  <c r="W11" i="5"/>
  <c r="T9" i="5"/>
  <c r="X23" i="5"/>
  <c r="U23" i="5"/>
  <c r="X7" i="5"/>
  <c r="U19" i="5"/>
  <c r="T25" i="5"/>
  <c r="X41" i="5"/>
  <c r="T19" i="5"/>
  <c r="X30" i="5"/>
  <c r="X43" i="5"/>
  <c r="W8" i="5"/>
  <c r="U17" i="5"/>
  <c r="L44" i="5"/>
  <c r="W30" i="5"/>
  <c r="T11" i="5"/>
  <c r="X8" i="5"/>
  <c r="W21" i="5"/>
  <c r="X9" i="5"/>
  <c r="R31" i="5"/>
  <c r="W45" i="5"/>
  <c r="T23" i="5"/>
  <c r="U8" i="5"/>
  <c r="U21" i="5"/>
  <c r="X17" i="5"/>
  <c r="X45" i="5"/>
  <c r="M46" i="5"/>
  <c r="R2" i="5"/>
  <c r="T8" i="5"/>
  <c r="X10" i="5"/>
  <c r="X37" i="5"/>
  <c r="M31" i="5"/>
  <c r="T15" i="5"/>
  <c r="U5" i="5"/>
  <c r="X15" i="5"/>
  <c r="M34" i="5"/>
  <c r="X19" i="5"/>
  <c r="M35" i="5"/>
  <c r="T27" i="5"/>
  <c r="W7" i="5"/>
  <c r="W37" i="5"/>
  <c r="W23" i="5"/>
  <c r="X11" i="5"/>
  <c r="L35" i="5"/>
  <c r="W9" i="5"/>
  <c r="W19" i="5"/>
  <c r="W43" i="5"/>
  <c r="W17" i="5"/>
  <c r="U25" i="5"/>
  <c r="L31" i="5"/>
  <c r="R34" i="5"/>
  <c r="M38" i="5"/>
  <c r="T21" i="5"/>
  <c r="W25" i="5"/>
  <c r="T6" i="5"/>
  <c r="T10" i="5"/>
  <c r="T5" i="5"/>
  <c r="M44" i="5"/>
  <c r="X5" i="5"/>
  <c r="W6" i="5"/>
  <c r="T7" i="5"/>
  <c r="W27" i="5"/>
  <c r="U9" i="5"/>
  <c r="R36" i="5"/>
  <c r="U6" i="5"/>
  <c r="X21" i="5"/>
  <c r="X27" i="5"/>
  <c r="U15" i="5"/>
  <c r="L42" i="5"/>
  <c r="X46" i="5"/>
  <c r="R13" i="5"/>
  <c r="R46" i="5"/>
  <c r="X25" i="5"/>
  <c r="W10" i="5"/>
  <c r="M42" i="5"/>
  <c r="U7" i="5"/>
  <c r="X6" i="5"/>
  <c r="I40" i="5"/>
  <c r="T17" i="5"/>
  <c r="R30" i="5"/>
  <c r="W15" i="5"/>
  <c r="W41" i="5"/>
  <c r="U11" i="5"/>
  <c r="U27" i="5"/>
  <c r="L34" i="5"/>
  <c r="W5" i="5"/>
  <c r="U10" i="5"/>
  <c r="J48" i="4" l="1"/>
  <c r="O48" i="4" s="1"/>
  <c r="Q48" i="4" s="1"/>
  <c r="P48" i="4"/>
  <c r="O42" i="5"/>
  <c r="K44" i="4" s="1"/>
  <c r="Z43" i="5"/>
  <c r="L45" i="4" s="1"/>
  <c r="Z37" i="5"/>
  <c r="L38" i="4" s="1"/>
  <c r="S43" i="5"/>
  <c r="S37" i="5"/>
  <c r="O44" i="5"/>
  <c r="K46" i="4" s="1"/>
  <c r="H44" i="5"/>
  <c r="Z30" i="5"/>
  <c r="L31" i="4" s="1"/>
  <c r="O35" i="5"/>
  <c r="K36" i="4" s="1"/>
  <c r="Z45" i="5"/>
  <c r="L47" i="4" s="1"/>
  <c r="Z41" i="5"/>
  <c r="L43" i="4" s="1"/>
  <c r="O34" i="5"/>
  <c r="K35" i="4" s="1"/>
  <c r="N40" i="5"/>
  <c r="O31" i="5"/>
  <c r="K32" i="4" s="1"/>
  <c r="H30" i="5"/>
  <c r="H36" i="5"/>
  <c r="H45" i="5"/>
  <c r="H37" i="5"/>
  <c r="S44" i="5"/>
  <c r="H32" i="5"/>
  <c r="S42" i="5"/>
  <c r="S40" i="5"/>
  <c r="H39" i="5"/>
  <c r="H43" i="5"/>
  <c r="H33" i="5"/>
  <c r="H41" i="5"/>
  <c r="S38" i="5"/>
  <c r="S29" i="5"/>
  <c r="H29" i="5"/>
  <c r="Q21" i="5"/>
  <c r="Q7" i="5"/>
  <c r="V13" i="5"/>
  <c r="Q27" i="5"/>
  <c r="Q19" i="5"/>
  <c r="Q11" i="5"/>
  <c r="Q8" i="5"/>
  <c r="Q25" i="5"/>
  <c r="Q17" i="5"/>
  <c r="Q9" i="5"/>
  <c r="Q23" i="5"/>
  <c r="Q15" i="5"/>
  <c r="Q10" i="5"/>
  <c r="Q6" i="5"/>
  <c r="Q5" i="5"/>
  <c r="V4" i="5"/>
  <c r="S4" i="5" s="1"/>
  <c r="V2" i="5"/>
  <c r="V3" i="5"/>
  <c r="S3" i="5" s="1"/>
  <c r="Y25" i="5"/>
  <c r="Y17" i="5"/>
  <c r="Y9" i="5"/>
  <c r="Y5" i="5"/>
  <c r="Y23" i="5"/>
  <c r="Y15" i="5"/>
  <c r="Y10" i="5"/>
  <c r="Y6" i="5"/>
  <c r="Y21" i="5"/>
  <c r="Y7" i="5"/>
  <c r="Y27" i="5"/>
  <c r="Y19" i="5"/>
  <c r="Y11" i="5"/>
  <c r="Y8" i="5"/>
  <c r="Z27" i="5"/>
  <c r="Z19" i="5"/>
  <c r="Z8" i="5"/>
  <c r="Z25" i="5"/>
  <c r="Z17" i="5"/>
  <c r="Z9" i="5"/>
  <c r="Z5" i="5"/>
  <c r="Z23" i="5"/>
  <c r="Z15" i="5"/>
  <c r="Z10" i="5"/>
  <c r="Z6" i="5"/>
  <c r="Z21" i="5"/>
  <c r="Z7" i="5"/>
  <c r="Q4" i="5"/>
  <c r="Q3" i="5"/>
  <c r="F4" i="5"/>
  <c r="M37" i="5"/>
  <c r="J38" i="5"/>
  <c r="I17" i="5"/>
  <c r="J34" i="5"/>
  <c r="M21" i="5"/>
  <c r="U43" i="5"/>
  <c r="I25" i="5"/>
  <c r="R23" i="5"/>
  <c r="J13" i="5"/>
  <c r="M36" i="5"/>
  <c r="M9" i="5"/>
  <c r="U41" i="5"/>
  <c r="I9" i="5"/>
  <c r="J10" i="5"/>
  <c r="J35" i="5"/>
  <c r="M23" i="5"/>
  <c r="X44" i="5"/>
  <c r="L32" i="5"/>
  <c r="T45" i="5"/>
  <c r="X29" i="5"/>
  <c r="M17" i="5"/>
  <c r="I44" i="5"/>
  <c r="L11" i="5"/>
  <c r="J21" i="5"/>
  <c r="L29" i="5"/>
  <c r="I27" i="5"/>
  <c r="L33" i="5"/>
  <c r="R10" i="5"/>
  <c r="J42" i="5"/>
  <c r="X40" i="5"/>
  <c r="M30" i="5"/>
  <c r="R11" i="5"/>
  <c r="M10" i="5"/>
  <c r="R8" i="5"/>
  <c r="I7" i="5"/>
  <c r="U4" i="5"/>
  <c r="M4" i="5"/>
  <c r="J46" i="5"/>
  <c r="I31" i="5"/>
  <c r="U46" i="5"/>
  <c r="W29" i="5"/>
  <c r="X4" i="5"/>
  <c r="J11" i="5"/>
  <c r="I13" i="5"/>
  <c r="I19" i="5"/>
  <c r="W4" i="5"/>
  <c r="I8" i="5"/>
  <c r="W40" i="5"/>
  <c r="I42" i="5"/>
  <c r="X38" i="5"/>
  <c r="R27" i="5"/>
  <c r="J8" i="5"/>
  <c r="M11" i="5"/>
  <c r="M8" i="5"/>
  <c r="M19" i="5"/>
  <c r="M6" i="5"/>
  <c r="L45" i="5"/>
  <c r="W44" i="5"/>
  <c r="L43" i="5"/>
  <c r="M29" i="5"/>
  <c r="J19" i="5"/>
  <c r="M27" i="5"/>
  <c r="W2" i="5"/>
  <c r="L27" i="5"/>
  <c r="J25" i="5"/>
  <c r="J6" i="5"/>
  <c r="L36" i="5"/>
  <c r="M13" i="5"/>
  <c r="I21" i="5"/>
  <c r="L13" i="5"/>
  <c r="I38" i="5"/>
  <c r="M15" i="5"/>
  <c r="R15" i="5"/>
  <c r="J27" i="5"/>
  <c r="J31" i="5"/>
  <c r="T3" i="5"/>
  <c r="J7" i="5"/>
  <c r="I34" i="5"/>
  <c r="M25" i="5"/>
  <c r="L15" i="5"/>
  <c r="L21" i="5"/>
  <c r="J17" i="5"/>
  <c r="L39" i="5"/>
  <c r="L10" i="5"/>
  <c r="L37" i="5"/>
  <c r="L2" i="5"/>
  <c r="L30" i="5"/>
  <c r="I23" i="5"/>
  <c r="L17" i="5"/>
  <c r="T43" i="5"/>
  <c r="U34" i="5"/>
  <c r="T30" i="5"/>
  <c r="T46" i="5"/>
  <c r="R3" i="5"/>
  <c r="R19" i="5"/>
  <c r="L4" i="5"/>
  <c r="I4" i="5"/>
  <c r="R6" i="5"/>
  <c r="L7" i="5"/>
  <c r="W42" i="5"/>
  <c r="X42" i="5"/>
  <c r="L41" i="5"/>
  <c r="R21" i="5"/>
  <c r="M2" i="5"/>
  <c r="J15" i="5"/>
  <c r="U3" i="5"/>
  <c r="L9" i="5"/>
  <c r="R5" i="5"/>
  <c r="T37" i="5"/>
  <c r="M33" i="5"/>
  <c r="T36" i="5"/>
  <c r="T41" i="5"/>
  <c r="J2" i="5"/>
  <c r="I10" i="5"/>
  <c r="R25" i="5"/>
  <c r="J9" i="5"/>
  <c r="X13" i="5"/>
  <c r="I2" i="5"/>
  <c r="M39" i="5"/>
  <c r="M45" i="5"/>
  <c r="U36" i="5"/>
  <c r="R9" i="5"/>
  <c r="X2" i="5"/>
  <c r="R7" i="5"/>
  <c r="I6" i="5"/>
  <c r="I15" i="5"/>
  <c r="T4" i="5"/>
  <c r="M41" i="5"/>
  <c r="T34" i="5"/>
  <c r="R4" i="5"/>
  <c r="X3" i="5"/>
  <c r="U37" i="5"/>
  <c r="U30" i="5"/>
  <c r="M7" i="5"/>
  <c r="W3" i="5"/>
  <c r="J44" i="5"/>
  <c r="U45" i="5"/>
  <c r="L23" i="5"/>
  <c r="W13" i="5"/>
  <c r="W38" i="5"/>
  <c r="I35" i="5"/>
  <c r="L25" i="5"/>
  <c r="L8" i="5"/>
  <c r="J23" i="5"/>
  <c r="I46" i="5"/>
  <c r="L19" i="5"/>
  <c r="R17" i="5"/>
  <c r="M32" i="5"/>
  <c r="L6" i="5"/>
  <c r="M43" i="5"/>
  <c r="G5" i="5"/>
  <c r="I11" i="5"/>
  <c r="Y43" i="5" l="1"/>
  <c r="Y37" i="5"/>
  <c r="N44" i="5"/>
  <c r="O33" i="5"/>
  <c r="K34" i="4" s="1"/>
  <c r="Y45" i="5"/>
  <c r="O39" i="5"/>
  <c r="K41" i="4" s="1"/>
  <c r="Y30" i="5"/>
  <c r="Y36" i="5"/>
  <c r="O41" i="5"/>
  <c r="K43" i="4" s="1"/>
  <c r="O43" i="5"/>
  <c r="K45" i="4" s="1"/>
  <c r="Y46" i="5"/>
  <c r="N35" i="5"/>
  <c r="N31" i="5"/>
  <c r="O32" i="5"/>
  <c r="K33" i="4" s="1"/>
  <c r="Z44" i="5"/>
  <c r="L46" i="4" s="1"/>
  <c r="O37" i="5"/>
  <c r="K38" i="4" s="1"/>
  <c r="O36" i="5"/>
  <c r="K37" i="4" s="1"/>
  <c r="O30" i="5"/>
  <c r="K31" i="4" s="1"/>
  <c r="N34" i="5"/>
  <c r="Y34" i="5"/>
  <c r="Z38" i="5"/>
  <c r="L40" i="4" s="1"/>
  <c r="N38" i="5"/>
  <c r="N42" i="5"/>
  <c r="Z40" i="5"/>
  <c r="L42" i="4" s="1"/>
  <c r="Z42" i="5"/>
  <c r="L44" i="4" s="1"/>
  <c r="O45" i="5"/>
  <c r="K47" i="4" s="1"/>
  <c r="Y41" i="5"/>
  <c r="N46" i="5"/>
  <c r="J35" i="4"/>
  <c r="O35" i="4" s="1"/>
  <c r="P35" i="4"/>
  <c r="J36" i="4"/>
  <c r="O36" i="4" s="1"/>
  <c r="P36" i="4"/>
  <c r="J32" i="4"/>
  <c r="O32" i="4" s="1"/>
  <c r="P32" i="4"/>
  <c r="O29" i="5"/>
  <c r="K30" i="4" s="1"/>
  <c r="Z29" i="5"/>
  <c r="L30" i="4" s="1"/>
  <c r="Z11" i="5"/>
  <c r="Z13" i="5"/>
  <c r="L13" i="4" s="1"/>
  <c r="S13" i="5"/>
  <c r="Y3" i="5"/>
  <c r="Z3" i="5" s="1"/>
  <c r="Y4" i="5"/>
  <c r="Z4" i="5"/>
  <c r="O25" i="5"/>
  <c r="L25" i="4" s="1"/>
  <c r="O17" i="5"/>
  <c r="L17" i="4" s="1"/>
  <c r="O9" i="5"/>
  <c r="L9" i="4" s="1"/>
  <c r="O23" i="5"/>
  <c r="L23" i="4" s="1"/>
  <c r="O10" i="5"/>
  <c r="L10" i="4" s="1"/>
  <c r="O6" i="5"/>
  <c r="L6" i="4" s="1"/>
  <c r="O21" i="5"/>
  <c r="L21" i="4" s="1"/>
  <c r="O13" i="5"/>
  <c r="K13" i="4" s="1"/>
  <c r="O7" i="5"/>
  <c r="L7" i="4" s="1"/>
  <c r="O27" i="5"/>
  <c r="L27" i="4" s="1"/>
  <c r="O19" i="5"/>
  <c r="L19" i="4" s="1"/>
  <c r="O8" i="5"/>
  <c r="L8" i="4" s="1"/>
  <c r="N27" i="5"/>
  <c r="N19" i="5"/>
  <c r="N8" i="5"/>
  <c r="N25" i="5"/>
  <c r="N17" i="5"/>
  <c r="N9" i="5"/>
  <c r="N23" i="5"/>
  <c r="N15" i="5"/>
  <c r="O15" i="5" s="1"/>
  <c r="L15" i="4" s="1"/>
  <c r="N10" i="5"/>
  <c r="N6" i="5"/>
  <c r="N21" i="5"/>
  <c r="N13" i="5"/>
  <c r="N7" i="5"/>
  <c r="N11" i="5"/>
  <c r="N2" i="5"/>
  <c r="F25" i="5"/>
  <c r="F9" i="5"/>
  <c r="K5" i="5"/>
  <c r="F15" i="5"/>
  <c r="F2" i="5"/>
  <c r="F21" i="5"/>
  <c r="F13" i="5"/>
  <c r="F7" i="5"/>
  <c r="F17" i="5"/>
  <c r="F23" i="5"/>
  <c r="F10" i="5"/>
  <c r="F6" i="5"/>
  <c r="F27" i="5"/>
  <c r="F19" i="5"/>
  <c r="F11" i="5"/>
  <c r="F8" i="5"/>
  <c r="F3" i="5"/>
  <c r="K3" i="5"/>
  <c r="J4" i="5"/>
  <c r="G13" i="5"/>
  <c r="J37" i="5"/>
  <c r="I29" i="5"/>
  <c r="J30" i="5"/>
  <c r="U13" i="5"/>
  <c r="T40" i="5"/>
  <c r="J29" i="5"/>
  <c r="G25" i="5"/>
  <c r="J33" i="5"/>
  <c r="G21" i="5"/>
  <c r="G4" i="5"/>
  <c r="G27" i="5"/>
  <c r="U42" i="5"/>
  <c r="T29" i="5"/>
  <c r="G2" i="5"/>
  <c r="J45" i="5"/>
  <c r="G11" i="5"/>
  <c r="T42" i="5"/>
  <c r="J41" i="5"/>
  <c r="U29" i="5"/>
  <c r="I32" i="5"/>
  <c r="M5" i="5"/>
  <c r="I30" i="5"/>
  <c r="J43" i="5"/>
  <c r="U44" i="5"/>
  <c r="G17" i="5"/>
  <c r="I43" i="5"/>
  <c r="T38" i="5"/>
  <c r="L5" i="5"/>
  <c r="J32" i="5"/>
  <c r="T13" i="5"/>
  <c r="G15" i="5"/>
  <c r="J36" i="5"/>
  <c r="L3" i="5"/>
  <c r="I37" i="5"/>
  <c r="J39" i="5"/>
  <c r="U40" i="5"/>
  <c r="G10" i="5"/>
  <c r="G19" i="5"/>
  <c r="I41" i="5"/>
  <c r="G8" i="5"/>
  <c r="I33" i="5"/>
  <c r="I45" i="5"/>
  <c r="G7" i="5"/>
  <c r="G6" i="5"/>
  <c r="I39" i="5"/>
  <c r="G9" i="5"/>
  <c r="I36" i="5"/>
  <c r="T44" i="5"/>
  <c r="U38" i="5"/>
  <c r="G23" i="5"/>
  <c r="M3" i="5"/>
  <c r="Q36" i="4" l="1"/>
  <c r="Q32" i="4"/>
  <c r="N37" i="5"/>
  <c r="Y38" i="5"/>
  <c r="N41" i="5"/>
  <c r="Y40" i="5"/>
  <c r="N36" i="5"/>
  <c r="N32" i="5"/>
  <c r="Y42" i="5"/>
  <c r="N33" i="5"/>
  <c r="N45" i="5"/>
  <c r="N30" i="5"/>
  <c r="N43" i="5"/>
  <c r="Y44" i="5"/>
  <c r="N39" i="5"/>
  <c r="P44" i="4"/>
  <c r="J44" i="4"/>
  <c r="O44" i="4" s="1"/>
  <c r="J46" i="4"/>
  <c r="O46" i="4" s="1"/>
  <c r="P46" i="4"/>
  <c r="P43" i="4"/>
  <c r="J43" i="4"/>
  <c r="O43" i="4" s="1"/>
  <c r="J33" i="4"/>
  <c r="O33" i="4" s="1"/>
  <c r="P33" i="4"/>
  <c r="P41" i="4"/>
  <c r="J41" i="4"/>
  <c r="O41" i="4" s="1"/>
  <c r="J42" i="4"/>
  <c r="O42" i="4" s="1"/>
  <c r="P42" i="4"/>
  <c r="J31" i="4"/>
  <c r="O31" i="4" s="1"/>
  <c r="P31" i="4"/>
  <c r="Q35" i="4"/>
  <c r="P47" i="4"/>
  <c r="J47" i="4"/>
  <c r="O47" i="4" s="1"/>
  <c r="J40" i="4"/>
  <c r="O40" i="4" s="1"/>
  <c r="P40" i="4"/>
  <c r="J37" i="4"/>
  <c r="O37" i="4" s="1"/>
  <c r="P37" i="4"/>
  <c r="P38" i="4"/>
  <c r="J38" i="4"/>
  <c r="O38" i="4" s="1"/>
  <c r="P45" i="4"/>
  <c r="J45" i="4"/>
  <c r="O45" i="4" s="1"/>
  <c r="J34" i="4"/>
  <c r="O34" i="4" s="1"/>
  <c r="P34" i="4"/>
  <c r="Y29" i="5"/>
  <c r="N29" i="5"/>
  <c r="P30" i="4"/>
  <c r="J30" i="4"/>
  <c r="O30" i="4" s="1"/>
  <c r="J13" i="4"/>
  <c r="O13" i="4" s="1"/>
  <c r="P13" i="4"/>
  <c r="O11" i="5"/>
  <c r="L11" i="4" s="1"/>
  <c r="Y13" i="5"/>
  <c r="K19" i="4"/>
  <c r="K10" i="4"/>
  <c r="P10" i="4" s="1"/>
  <c r="K9" i="4"/>
  <c r="P9" i="4" s="1"/>
  <c r="K8" i="4"/>
  <c r="P8" i="4" s="1"/>
  <c r="K27" i="4"/>
  <c r="K6" i="4"/>
  <c r="P6" i="4" s="1"/>
  <c r="K15" i="4"/>
  <c r="K23" i="4"/>
  <c r="K17" i="4"/>
  <c r="K7" i="4"/>
  <c r="P7" i="4" s="1"/>
  <c r="K21" i="4"/>
  <c r="K25" i="4"/>
  <c r="O5" i="5"/>
  <c r="L5" i="4" s="1"/>
  <c r="O2" i="5"/>
  <c r="H5" i="5"/>
  <c r="H3" i="5"/>
  <c r="N4" i="5"/>
  <c r="O4" i="5" s="1"/>
  <c r="L4" i="4" s="1"/>
  <c r="J3" i="5"/>
  <c r="I5" i="5"/>
  <c r="G3" i="5"/>
  <c r="J5" i="5"/>
  <c r="I3" i="5"/>
  <c r="Q33" i="4" l="1"/>
  <c r="Q40" i="4"/>
  <c r="Q31" i="4"/>
  <c r="Q41" i="4"/>
  <c r="Q43" i="4"/>
  <c r="Q44" i="4"/>
  <c r="Q34" i="4"/>
  <c r="Q38" i="4"/>
  <c r="Q42" i="4"/>
  <c r="Q46" i="4"/>
  <c r="Q45" i="4"/>
  <c r="Q37" i="4"/>
  <c r="Q47" i="4"/>
  <c r="Q30" i="4"/>
  <c r="Q13" i="4"/>
  <c r="K11" i="4"/>
  <c r="P11" i="4" s="1"/>
  <c r="P21" i="4"/>
  <c r="P23" i="4"/>
  <c r="P27" i="4"/>
  <c r="P19" i="4"/>
  <c r="P15" i="4"/>
  <c r="P25" i="4"/>
  <c r="P17" i="4"/>
  <c r="J27" i="4"/>
  <c r="O27" i="4" s="1"/>
  <c r="J15" i="4"/>
  <c r="J8" i="4"/>
  <c r="O8" i="4" s="1"/>
  <c r="Q8" i="4" s="1"/>
  <c r="J21" i="4"/>
  <c r="O21" i="4" s="1"/>
  <c r="J17" i="4"/>
  <c r="O17" i="4" s="1"/>
  <c r="J6" i="4"/>
  <c r="O6" i="4" s="1"/>
  <c r="Q6" i="4" s="1"/>
  <c r="J9" i="4"/>
  <c r="O9" i="4" s="1"/>
  <c r="Q9" i="4" s="1"/>
  <c r="J19" i="4"/>
  <c r="O19" i="4" s="1"/>
  <c r="J25" i="4"/>
  <c r="O25" i="4" s="1"/>
  <c r="J7" i="4"/>
  <c r="O7" i="4" s="1"/>
  <c r="Q7" i="4" s="1"/>
  <c r="J23" i="4"/>
  <c r="O23" i="4" s="1"/>
  <c r="J10" i="4"/>
  <c r="O10" i="4" s="1"/>
  <c r="Q10" i="4" s="1"/>
  <c r="K5" i="4"/>
  <c r="P5" i="4" s="1"/>
  <c r="K4" i="4"/>
  <c r="P4" i="4" s="1"/>
  <c r="K2" i="4"/>
  <c r="O3" i="5"/>
  <c r="L3" i="4" s="1"/>
  <c r="N5" i="5"/>
  <c r="N3" i="5"/>
  <c r="O15" i="4" l="1"/>
  <c r="J16" i="4"/>
  <c r="Q17" i="4"/>
  <c r="J11" i="4"/>
  <c r="J12" i="4" s="1"/>
  <c r="Q27" i="4"/>
  <c r="Q23" i="4"/>
  <c r="Q19" i="4"/>
  <c r="Q21" i="4"/>
  <c r="Q15" i="4"/>
  <c r="Q25" i="4"/>
  <c r="J5" i="4"/>
  <c r="O5" i="4" s="1"/>
  <c r="Q5" i="4" s="1"/>
  <c r="M10" i="4"/>
  <c r="M7" i="4"/>
  <c r="M6" i="4"/>
  <c r="J4" i="4"/>
  <c r="O4" i="4" s="1"/>
  <c r="Q4" i="4" s="1"/>
  <c r="M9" i="4"/>
  <c r="M8" i="4"/>
  <c r="K3" i="4"/>
  <c r="P3" i="4" s="1"/>
  <c r="S2" i="5"/>
  <c r="T2" i="5"/>
  <c r="U2" i="5"/>
  <c r="K16" i="4" l="1"/>
  <c r="O16" i="5" s="1"/>
  <c r="N16" i="5" s="1"/>
  <c r="F16" i="5" s="1"/>
  <c r="E16" i="4" s="1"/>
  <c r="O11" i="4"/>
  <c r="Q11" i="4" s="1"/>
  <c r="O12" i="4"/>
  <c r="K12" i="4"/>
  <c r="J3" i="4"/>
  <c r="O3" i="4" s="1"/>
  <c r="Q3" i="4" s="1"/>
  <c r="M5" i="4"/>
  <c r="M4" i="4"/>
  <c r="Y2" i="5"/>
  <c r="Z2" i="5" s="1"/>
  <c r="L2" i="4" s="1"/>
  <c r="L16" i="4" l="1"/>
  <c r="L12" i="4"/>
  <c r="O12" i="5"/>
  <c r="M3" i="4"/>
  <c r="J2" i="4"/>
  <c r="M2" i="4" s="1"/>
  <c r="P2" i="4"/>
  <c r="N12" i="5" l="1"/>
  <c r="O2" i="4"/>
  <c r="Q2" i="4" s="1"/>
  <c r="F12" i="5" l="1"/>
  <c r="E12" i="4" s="1"/>
</calcChain>
</file>

<file path=xl/sharedStrings.xml><?xml version="1.0" encoding="utf-8"?>
<sst xmlns="http://schemas.openxmlformats.org/spreadsheetml/2006/main" count="155" uniqueCount="49">
  <si>
    <t>Permeate</t>
  </si>
  <si>
    <t>Scale</t>
  </si>
  <si>
    <t>Flow (L/min)</t>
  </si>
  <si>
    <t>Retentate</t>
  </si>
  <si>
    <t>Retentate Pressure (psig)</t>
  </si>
  <si>
    <t>Feed Pressure (psig)</t>
  </si>
  <si>
    <t>Feed Flow (L/min)</t>
  </si>
  <si>
    <t>Retentate Flow (L/min)</t>
  </si>
  <si>
    <t>Trial</t>
  </si>
  <si>
    <t>N/A</t>
  </si>
  <si>
    <t>Gas is system</t>
  </si>
  <si>
    <t>Air</t>
  </si>
  <si>
    <t>Oxygen</t>
  </si>
  <si>
    <t>Nitrogen</t>
  </si>
  <si>
    <t>Permeate Flow (Scale)</t>
  </si>
  <si>
    <t>Retentate Flow (Scale)</t>
  </si>
  <si>
    <t>Retentate O2 Contenet</t>
  </si>
  <si>
    <t>Permeate O2 Content</t>
  </si>
  <si>
    <t>Permeate Flow (L/min)</t>
  </si>
  <si>
    <t>Stage Cut</t>
  </si>
  <si>
    <t>Scale # Above</t>
  </si>
  <si>
    <t>Scale # Below</t>
  </si>
  <si>
    <t>Scale Exact</t>
  </si>
  <si>
    <t>Permeate Flow if Exact</t>
  </si>
  <si>
    <t>Upper Permeate Flow</t>
  </si>
  <si>
    <t>Lower Permeate Flow</t>
  </si>
  <si>
    <t>Actual Permeate Flow</t>
  </si>
  <si>
    <t>Interpolation</t>
  </si>
  <si>
    <t>Scale Location Above</t>
  </si>
  <si>
    <t>Scale Location Below</t>
  </si>
  <si>
    <t>Retentate Scale Exact</t>
  </si>
  <si>
    <t>Retentate Flow if Exact</t>
  </si>
  <si>
    <t>Upper Retentate Flow</t>
  </si>
  <si>
    <t>Lower Retentate Flow</t>
  </si>
  <si>
    <t>Actual Retentate Flow</t>
  </si>
  <si>
    <t>O2 into the system</t>
  </si>
  <si>
    <t>O2 out of system</t>
  </si>
  <si>
    <t>Missing O2</t>
  </si>
  <si>
    <t>12-a</t>
  </si>
  <si>
    <t>11-a</t>
  </si>
  <si>
    <t>13-a</t>
  </si>
  <si>
    <t>14-a</t>
  </si>
  <si>
    <t>15-a</t>
  </si>
  <si>
    <t>16-a</t>
  </si>
  <si>
    <t>17-a</t>
  </si>
  <si>
    <t>18-a</t>
  </si>
  <si>
    <t>19-a</t>
  </si>
  <si>
    <t>Co-Current Column</t>
  </si>
  <si>
    <t>Counter-Current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</si>
</sst>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pane ySplit="1" topLeftCell="A26" activePane="bottomLeft" state="frozen"/>
      <selection pane="bottomLeft" activeCell="A47" sqref="A47"/>
    </sheetView>
  </sheetViews>
  <sheetFormatPr defaultRowHeight="15" x14ac:dyDescent="0.25"/>
  <cols>
    <col min="2" max="2" width="19.28515625" bestFit="1" customWidth="1"/>
    <col min="3" max="3" width="23.85546875" bestFit="1" customWidth="1"/>
    <col min="4" max="4" width="12.7109375" bestFit="1" customWidth="1"/>
    <col min="5" max="5" width="21.140625" bestFit="1" customWidth="1"/>
    <col min="6" max="6" width="21.42578125" bestFit="1" customWidth="1"/>
    <col min="7" max="7" width="20.140625" bestFit="1" customWidth="1"/>
    <col min="8" max="8" width="21.85546875" bestFit="1" customWidth="1"/>
    <col min="10" max="10" width="17.42578125" bestFit="1" customWidth="1"/>
    <col min="11" max="11" width="21.85546875" bestFit="1" customWidth="1"/>
    <col min="12" max="12" width="22" bestFit="1" customWidth="1"/>
    <col min="14" max="14" width="20" bestFit="1" customWidth="1"/>
    <col min="15" max="15" width="17.85546875" bestFit="1" customWidth="1"/>
    <col min="16" max="16" width="16" bestFit="1" customWidth="1"/>
    <col min="17" max="17" width="10.5703125" bestFit="1" customWidth="1"/>
  </cols>
  <sheetData>
    <row r="1" spans="1:17" x14ac:dyDescent="0.25">
      <c r="A1" s="2" t="s">
        <v>8</v>
      </c>
      <c r="B1" s="2" t="s">
        <v>5</v>
      </c>
      <c r="C1" s="2" t="s">
        <v>4</v>
      </c>
      <c r="D1" s="2" t="s">
        <v>10</v>
      </c>
      <c r="E1" t="s">
        <v>14</v>
      </c>
      <c r="F1" t="s">
        <v>15</v>
      </c>
      <c r="G1" t="s">
        <v>17</v>
      </c>
      <c r="H1" t="s">
        <v>16</v>
      </c>
      <c r="J1" t="s">
        <v>6</v>
      </c>
      <c r="K1" t="s">
        <v>18</v>
      </c>
      <c r="L1" t="s">
        <v>7</v>
      </c>
      <c r="M1" t="s">
        <v>19</v>
      </c>
      <c r="O1" t="s">
        <v>35</v>
      </c>
      <c r="P1" t="s">
        <v>36</v>
      </c>
      <c r="Q1" t="s">
        <v>37</v>
      </c>
    </row>
    <row r="2" spans="1:17" x14ac:dyDescent="0.25">
      <c r="A2" s="3">
        <v>1</v>
      </c>
      <c r="B2" s="2">
        <v>100</v>
      </c>
      <c r="C2" s="2" t="s">
        <v>9</v>
      </c>
      <c r="D2" s="2" t="s">
        <v>11</v>
      </c>
      <c r="J2" t="e">
        <f ca="1">K2+L2</f>
        <v>#N/A</v>
      </c>
      <c r="K2" t="e">
        <f ca="1">Interpolations!O2</f>
        <v>#N/A</v>
      </c>
      <c r="L2" t="e">
        <f ca="1">Interpolations!Z2</f>
        <v>#N/A</v>
      </c>
      <c r="M2" t="e">
        <f ca="1">K2/J2</f>
        <v>#N/A</v>
      </c>
      <c r="O2" t="e">
        <f t="shared" ref="O2:O13" ca="1" si="0">J2*0.209</f>
        <v>#N/A</v>
      </c>
      <c r="P2" t="e">
        <f t="shared" ref="P2:P11" ca="1" si="1">K2*G2+L2*H2</f>
        <v>#N/A</v>
      </c>
      <c r="Q2" t="e">
        <f ca="1">O2-P2</f>
        <v>#N/A</v>
      </c>
    </row>
    <row r="3" spans="1:17" x14ac:dyDescent="0.25">
      <c r="A3" s="3">
        <v>2</v>
      </c>
      <c r="B3" s="2">
        <v>100</v>
      </c>
      <c r="C3" s="2" t="s">
        <v>9</v>
      </c>
      <c r="D3" s="2" t="s">
        <v>12</v>
      </c>
      <c r="J3" t="e">
        <f t="shared" ref="J3:J27" ca="1" si="2">K3+L3</f>
        <v>#N/A</v>
      </c>
      <c r="K3" t="e">
        <f ca="1">Interpolations!O3</f>
        <v>#N/A</v>
      </c>
      <c r="L3" t="e">
        <f ca="1">Interpolations!Z3</f>
        <v>#N/A</v>
      </c>
      <c r="M3" t="e">
        <f t="shared" ref="M3:M10" ca="1" si="3">K3/J3</f>
        <v>#N/A</v>
      </c>
      <c r="O3" t="e">
        <f t="shared" ca="1" si="0"/>
        <v>#N/A</v>
      </c>
      <c r="P3" t="e">
        <f t="shared" ca="1" si="1"/>
        <v>#N/A</v>
      </c>
      <c r="Q3" t="e">
        <f t="shared" ref="Q3:Q27" ca="1" si="4">O3-P3</f>
        <v>#N/A</v>
      </c>
    </row>
    <row r="4" spans="1:17" x14ac:dyDescent="0.25">
      <c r="A4" s="3">
        <v>3</v>
      </c>
      <c r="B4" s="2">
        <v>100</v>
      </c>
      <c r="C4" s="2" t="s">
        <v>9</v>
      </c>
      <c r="D4" s="2" t="s">
        <v>11</v>
      </c>
      <c r="J4" t="e">
        <f t="shared" ca="1" si="2"/>
        <v>#N/A</v>
      </c>
      <c r="K4" t="e">
        <f ca="1">Interpolations!O4</f>
        <v>#N/A</v>
      </c>
      <c r="L4" t="e">
        <f ca="1">Interpolations!Z4</f>
        <v>#N/A</v>
      </c>
      <c r="M4" t="e">
        <f t="shared" ca="1" si="3"/>
        <v>#N/A</v>
      </c>
      <c r="O4" t="e">
        <f t="shared" ca="1" si="0"/>
        <v>#N/A</v>
      </c>
      <c r="P4" t="e">
        <f t="shared" ca="1" si="1"/>
        <v>#N/A</v>
      </c>
      <c r="Q4" t="e">
        <f t="shared" ca="1" si="4"/>
        <v>#N/A</v>
      </c>
    </row>
    <row r="5" spans="1:17" x14ac:dyDescent="0.25">
      <c r="A5" s="3">
        <v>4</v>
      </c>
      <c r="B5" s="2">
        <v>20</v>
      </c>
      <c r="C5" s="2">
        <v>11</v>
      </c>
      <c r="D5" s="2" t="s">
        <v>12</v>
      </c>
      <c r="G5">
        <v>1</v>
      </c>
      <c r="H5">
        <v>1</v>
      </c>
      <c r="J5" t="e">
        <f t="shared" ca="1" si="2"/>
        <v>#N/A</v>
      </c>
      <c r="K5" t="e">
        <f ca="1">Interpolations!O5</f>
        <v>#N/A</v>
      </c>
      <c r="L5" t="e">
        <f ca="1">Interpolations!Z5</f>
        <v>#N/A</v>
      </c>
      <c r="M5" t="e">
        <f t="shared" ca="1" si="3"/>
        <v>#N/A</v>
      </c>
      <c r="O5" t="e">
        <f t="shared" ca="1" si="0"/>
        <v>#N/A</v>
      </c>
      <c r="P5" t="e">
        <f t="shared" ca="1" si="1"/>
        <v>#N/A</v>
      </c>
      <c r="Q5" t="e">
        <f t="shared" ca="1" si="4"/>
        <v>#N/A</v>
      </c>
    </row>
    <row r="6" spans="1:17" x14ac:dyDescent="0.25">
      <c r="A6" s="3">
        <v>5</v>
      </c>
      <c r="B6" s="2">
        <v>25</v>
      </c>
      <c r="C6" s="2">
        <v>11</v>
      </c>
      <c r="D6" s="2" t="s">
        <v>12</v>
      </c>
      <c r="G6">
        <v>1</v>
      </c>
      <c r="H6">
        <v>1</v>
      </c>
      <c r="J6" t="e">
        <f t="shared" ca="1" si="2"/>
        <v>#N/A</v>
      </c>
      <c r="K6" t="e">
        <f ca="1">Interpolations!O6</f>
        <v>#N/A</v>
      </c>
      <c r="L6" t="e">
        <f ca="1">Interpolations!Z6</f>
        <v>#N/A</v>
      </c>
      <c r="M6" t="e">
        <f t="shared" ca="1" si="3"/>
        <v>#N/A</v>
      </c>
      <c r="O6" t="e">
        <f t="shared" ca="1" si="0"/>
        <v>#N/A</v>
      </c>
      <c r="P6" t="e">
        <f t="shared" ca="1" si="1"/>
        <v>#N/A</v>
      </c>
      <c r="Q6" t="e">
        <f t="shared" ca="1" si="4"/>
        <v>#N/A</v>
      </c>
    </row>
    <row r="7" spans="1:17" x14ac:dyDescent="0.25">
      <c r="A7" s="3">
        <v>6</v>
      </c>
      <c r="B7" s="2">
        <v>30</v>
      </c>
      <c r="C7" s="2">
        <v>11</v>
      </c>
      <c r="D7" s="2" t="s">
        <v>12</v>
      </c>
      <c r="G7">
        <v>1</v>
      </c>
      <c r="H7">
        <v>1</v>
      </c>
      <c r="J7" t="e">
        <f t="shared" ca="1" si="2"/>
        <v>#N/A</v>
      </c>
      <c r="K7" t="e">
        <f ca="1">Interpolations!O7</f>
        <v>#N/A</v>
      </c>
      <c r="L7" t="e">
        <f ca="1">Interpolations!Z7</f>
        <v>#N/A</v>
      </c>
      <c r="M7" t="e">
        <f t="shared" ca="1" si="3"/>
        <v>#N/A</v>
      </c>
      <c r="O7" t="e">
        <f t="shared" ca="1" si="0"/>
        <v>#N/A</v>
      </c>
      <c r="P7" t="e">
        <f t="shared" ca="1" si="1"/>
        <v>#N/A</v>
      </c>
      <c r="Q7" t="e">
        <f t="shared" ca="1" si="4"/>
        <v>#N/A</v>
      </c>
    </row>
    <row r="8" spans="1:17" x14ac:dyDescent="0.25">
      <c r="A8" s="3">
        <v>7</v>
      </c>
      <c r="B8" s="2">
        <v>65</v>
      </c>
      <c r="C8" s="2">
        <v>11</v>
      </c>
      <c r="D8" s="2" t="s">
        <v>13</v>
      </c>
      <c r="G8">
        <v>0</v>
      </c>
      <c r="H8">
        <v>0</v>
      </c>
      <c r="J8" t="e">
        <f t="shared" ca="1" si="2"/>
        <v>#N/A</v>
      </c>
      <c r="K8" t="e">
        <f ca="1">Interpolations!O8</f>
        <v>#N/A</v>
      </c>
      <c r="L8" t="e">
        <f ca="1">Interpolations!Z8</f>
        <v>#N/A</v>
      </c>
      <c r="M8" t="e">
        <f t="shared" ca="1" si="3"/>
        <v>#N/A</v>
      </c>
      <c r="O8" t="e">
        <f t="shared" ca="1" si="0"/>
        <v>#N/A</v>
      </c>
      <c r="P8" t="e">
        <f t="shared" ca="1" si="1"/>
        <v>#N/A</v>
      </c>
      <c r="Q8" t="e">
        <f t="shared" ca="1" si="4"/>
        <v>#N/A</v>
      </c>
    </row>
    <row r="9" spans="1:17" x14ac:dyDescent="0.25">
      <c r="A9" s="3">
        <v>8</v>
      </c>
      <c r="B9" s="2">
        <v>85</v>
      </c>
      <c r="C9" s="2">
        <v>11</v>
      </c>
      <c r="D9" s="2" t="s">
        <v>13</v>
      </c>
      <c r="G9">
        <v>0</v>
      </c>
      <c r="H9">
        <v>0</v>
      </c>
      <c r="J9" t="e">
        <f t="shared" ca="1" si="2"/>
        <v>#N/A</v>
      </c>
      <c r="K9" t="e">
        <f ca="1">Interpolations!O9</f>
        <v>#N/A</v>
      </c>
      <c r="L9" t="e">
        <f ca="1">Interpolations!Z9</f>
        <v>#N/A</v>
      </c>
      <c r="M9" t="e">
        <f t="shared" ca="1" si="3"/>
        <v>#N/A</v>
      </c>
      <c r="O9" t="e">
        <f t="shared" ca="1" si="0"/>
        <v>#N/A</v>
      </c>
      <c r="P9" t="e">
        <f t="shared" ca="1" si="1"/>
        <v>#N/A</v>
      </c>
      <c r="Q9" t="e">
        <f t="shared" ca="1" si="4"/>
        <v>#N/A</v>
      </c>
    </row>
    <row r="10" spans="1:17" x14ac:dyDescent="0.25">
      <c r="A10" s="3">
        <v>10</v>
      </c>
      <c r="B10" s="2">
        <v>105</v>
      </c>
      <c r="C10" s="2">
        <v>11</v>
      </c>
      <c r="D10" s="2" t="s">
        <v>13</v>
      </c>
      <c r="G10">
        <v>0</v>
      </c>
      <c r="H10">
        <v>0</v>
      </c>
      <c r="J10" t="e">
        <f t="shared" ca="1" si="2"/>
        <v>#N/A</v>
      </c>
      <c r="K10" t="e">
        <f ca="1">Interpolations!O10</f>
        <v>#N/A</v>
      </c>
      <c r="L10" t="e">
        <f ca="1">Interpolations!Z10</f>
        <v>#N/A</v>
      </c>
      <c r="M10" t="e">
        <f t="shared" ca="1" si="3"/>
        <v>#N/A</v>
      </c>
      <c r="O10" t="e">
        <f t="shared" ca="1" si="0"/>
        <v>#N/A</v>
      </c>
      <c r="P10" t="e">
        <f t="shared" ca="1" si="1"/>
        <v>#N/A</v>
      </c>
      <c r="Q10" t="e">
        <f t="shared" ca="1" si="4"/>
        <v>#N/A</v>
      </c>
    </row>
    <row r="11" spans="1:17" x14ac:dyDescent="0.25">
      <c r="A11" s="3">
        <v>11</v>
      </c>
      <c r="B11" s="2">
        <v>100</v>
      </c>
      <c r="C11" s="2">
        <v>6</v>
      </c>
      <c r="D11" s="2" t="s">
        <v>11</v>
      </c>
      <c r="J11" t="e">
        <f t="shared" ca="1" si="2"/>
        <v>#N/A</v>
      </c>
      <c r="K11" t="e">
        <f ca="1">Interpolations!O11</f>
        <v>#N/A</v>
      </c>
      <c r="L11" t="e">
        <f ca="1">Interpolations!Z11</f>
        <v>#N/A</v>
      </c>
      <c r="M11">
        <v>0.1</v>
      </c>
      <c r="O11" t="e">
        <f t="shared" ca="1" si="0"/>
        <v>#N/A</v>
      </c>
      <c r="P11" t="e">
        <f t="shared" ca="1" si="1"/>
        <v>#N/A</v>
      </c>
      <c r="Q11" t="e">
        <f t="shared" ca="1" si="4"/>
        <v>#N/A</v>
      </c>
    </row>
    <row r="12" spans="1:17" x14ac:dyDescent="0.25">
      <c r="A12" s="3" t="s">
        <v>39</v>
      </c>
      <c r="B12" s="2">
        <v>100</v>
      </c>
      <c r="C12" s="2"/>
      <c r="D12" s="2" t="s">
        <v>11</v>
      </c>
      <c r="E12" t="e">
        <f ca="1">Interpolations!F12</f>
        <v>#N/A</v>
      </c>
      <c r="J12" t="e">
        <f ca="1">J11</f>
        <v>#N/A</v>
      </c>
      <c r="K12" t="e">
        <f ca="1">M11*J12</f>
        <v>#N/A</v>
      </c>
      <c r="L12" t="e">
        <f ca="1">J12-K12</f>
        <v>#N/A</v>
      </c>
      <c r="M12">
        <v>0.1</v>
      </c>
      <c r="O12" t="e">
        <f t="shared" ca="1" si="0"/>
        <v>#N/A</v>
      </c>
    </row>
    <row r="13" spans="1:17" x14ac:dyDescent="0.25">
      <c r="A13" s="3">
        <v>12</v>
      </c>
      <c r="B13" s="2">
        <v>100</v>
      </c>
      <c r="C13" s="2">
        <v>6</v>
      </c>
      <c r="D13" s="2" t="s">
        <v>11</v>
      </c>
      <c r="J13" t="e">
        <f t="shared" ca="1" si="2"/>
        <v>#N/A</v>
      </c>
      <c r="K13" t="e">
        <f ca="1">Interpolations!O13</f>
        <v>#N/A</v>
      </c>
      <c r="L13" t="e">
        <f ca="1">Interpolations!Z13</f>
        <v>#N/A</v>
      </c>
      <c r="M13">
        <v>0.3</v>
      </c>
      <c r="N13">
        <v>0.3</v>
      </c>
      <c r="O13" t="e">
        <f t="shared" ca="1" si="0"/>
        <v>#N/A</v>
      </c>
      <c r="P13" t="e">
        <f ca="1">K13*G13+L13*H13</f>
        <v>#N/A</v>
      </c>
      <c r="Q13" t="e">
        <f t="shared" ca="1" si="4"/>
        <v>#N/A</v>
      </c>
    </row>
    <row r="14" spans="1:17" x14ac:dyDescent="0.25">
      <c r="A14" s="3" t="s">
        <v>38</v>
      </c>
      <c r="B14" s="2">
        <v>100</v>
      </c>
      <c r="C14" s="2"/>
      <c r="D14" s="2" t="s">
        <v>11</v>
      </c>
      <c r="E14" t="e">
        <f>Interpolations!F14</f>
        <v>#N/A</v>
      </c>
      <c r="M14">
        <v>0.3</v>
      </c>
    </row>
    <row r="15" spans="1:17" x14ac:dyDescent="0.25">
      <c r="A15" s="3">
        <v>13</v>
      </c>
      <c r="B15" s="2">
        <v>100</v>
      </c>
      <c r="C15" s="2">
        <v>6</v>
      </c>
      <c r="D15" s="2" t="s">
        <v>11</v>
      </c>
      <c r="J15" t="e">
        <f t="shared" ca="1" si="2"/>
        <v>#N/A</v>
      </c>
      <c r="K15" t="e">
        <f ca="1">Interpolations!O15</f>
        <v>#N/A</v>
      </c>
      <c r="L15" t="e">
        <f ca="1">Interpolations!Z15</f>
        <v>#N/A</v>
      </c>
      <c r="M15">
        <v>0.5</v>
      </c>
      <c r="N15">
        <v>0.5</v>
      </c>
      <c r="O15" t="e">
        <f ca="1">J15*0.209</f>
        <v>#N/A</v>
      </c>
      <c r="P15" t="e">
        <f ca="1">K15*G15+L15*H15</f>
        <v>#N/A</v>
      </c>
      <c r="Q15" t="e">
        <f t="shared" ca="1" si="4"/>
        <v>#N/A</v>
      </c>
    </row>
    <row r="16" spans="1:17" x14ac:dyDescent="0.25">
      <c r="A16" s="3" t="s">
        <v>40</v>
      </c>
      <c r="B16" s="2">
        <v>100</v>
      </c>
      <c r="C16" s="2"/>
      <c r="D16" s="2" t="s">
        <v>11</v>
      </c>
      <c r="E16" t="e">
        <f ca="1">Interpolations!F16</f>
        <v>#N/A</v>
      </c>
      <c r="J16" t="e">
        <f ca="1">J15</f>
        <v>#N/A</v>
      </c>
      <c r="K16" t="e">
        <f ca="1">M15*J16</f>
        <v>#N/A</v>
      </c>
      <c r="L16" t="e">
        <f ca="1">J16-K16</f>
        <v>#N/A</v>
      </c>
      <c r="M16">
        <v>0.5</v>
      </c>
    </row>
    <row r="17" spans="1:17" x14ac:dyDescent="0.25">
      <c r="A17" s="2">
        <v>14</v>
      </c>
      <c r="B17" s="2">
        <v>120</v>
      </c>
      <c r="C17" s="2">
        <v>6</v>
      </c>
      <c r="D17" s="2" t="s">
        <v>11</v>
      </c>
      <c r="J17" t="e">
        <f t="shared" ca="1" si="2"/>
        <v>#N/A</v>
      </c>
      <c r="K17" t="e">
        <f ca="1">Interpolations!O17</f>
        <v>#N/A</v>
      </c>
      <c r="L17" t="e">
        <f ca="1">Interpolations!Z17</f>
        <v>#N/A</v>
      </c>
      <c r="M17">
        <v>0.1</v>
      </c>
      <c r="N17">
        <v>0.1</v>
      </c>
      <c r="O17" t="e">
        <f ca="1">J17*0.209</f>
        <v>#N/A</v>
      </c>
      <c r="P17" t="e">
        <f ca="1">K17*G17+L17*H17</f>
        <v>#N/A</v>
      </c>
      <c r="Q17" t="e">
        <f t="shared" ca="1" si="4"/>
        <v>#N/A</v>
      </c>
    </row>
    <row r="18" spans="1:17" x14ac:dyDescent="0.25">
      <c r="A18" s="2" t="s">
        <v>41</v>
      </c>
      <c r="B18" s="2">
        <v>120</v>
      </c>
      <c r="C18" s="2"/>
      <c r="D18" s="2" t="s">
        <v>11</v>
      </c>
      <c r="E18" t="e">
        <f>Interpolations!F18</f>
        <v>#N/A</v>
      </c>
      <c r="M18">
        <v>0.1</v>
      </c>
    </row>
    <row r="19" spans="1:17" x14ac:dyDescent="0.25">
      <c r="A19" s="3">
        <v>15</v>
      </c>
      <c r="B19" s="2">
        <v>120</v>
      </c>
      <c r="C19" s="2">
        <v>6</v>
      </c>
      <c r="D19" s="2" t="s">
        <v>11</v>
      </c>
      <c r="J19" t="e">
        <f t="shared" ca="1" si="2"/>
        <v>#N/A</v>
      </c>
      <c r="K19" t="e">
        <f ca="1">Interpolations!O19</f>
        <v>#N/A</v>
      </c>
      <c r="L19" t="e">
        <f ca="1">Interpolations!Z19</f>
        <v>#N/A</v>
      </c>
      <c r="M19">
        <v>0.3</v>
      </c>
      <c r="N19">
        <v>0.3</v>
      </c>
      <c r="O19" t="e">
        <f ca="1">J19*0.209</f>
        <v>#N/A</v>
      </c>
      <c r="P19" t="e">
        <f ca="1">K19*G19+L19*H19</f>
        <v>#N/A</v>
      </c>
      <c r="Q19" t="e">
        <f t="shared" ca="1" si="4"/>
        <v>#N/A</v>
      </c>
    </row>
    <row r="20" spans="1:17" x14ac:dyDescent="0.25">
      <c r="A20" s="3" t="s">
        <v>42</v>
      </c>
      <c r="B20" s="2">
        <v>120</v>
      </c>
      <c r="C20" s="2"/>
      <c r="D20" s="2" t="s">
        <v>11</v>
      </c>
      <c r="E20" t="e">
        <f>Interpolations!F20</f>
        <v>#N/A</v>
      </c>
      <c r="M20">
        <v>0.3</v>
      </c>
    </row>
    <row r="21" spans="1:17" x14ac:dyDescent="0.25">
      <c r="A21" s="2">
        <v>16</v>
      </c>
      <c r="B21" s="2">
        <v>120</v>
      </c>
      <c r="C21" s="2">
        <v>6</v>
      </c>
      <c r="D21" s="2" t="s">
        <v>11</v>
      </c>
      <c r="J21" t="e">
        <f t="shared" ca="1" si="2"/>
        <v>#N/A</v>
      </c>
      <c r="K21" t="e">
        <f ca="1">Interpolations!O21</f>
        <v>#N/A</v>
      </c>
      <c r="L21" t="e">
        <f ca="1">Interpolations!Z21</f>
        <v>#N/A</v>
      </c>
      <c r="M21">
        <v>0.5</v>
      </c>
      <c r="N21">
        <v>0.5</v>
      </c>
      <c r="O21" t="e">
        <f ca="1">J21*0.209</f>
        <v>#N/A</v>
      </c>
      <c r="P21" t="e">
        <f ca="1">K21*G21+L21*H21</f>
        <v>#N/A</v>
      </c>
      <c r="Q21" t="e">
        <f t="shared" ca="1" si="4"/>
        <v>#N/A</v>
      </c>
    </row>
    <row r="22" spans="1:17" x14ac:dyDescent="0.25">
      <c r="A22" s="2" t="s">
        <v>43</v>
      </c>
      <c r="B22" s="2">
        <v>120</v>
      </c>
      <c r="C22" s="2"/>
      <c r="D22" s="2" t="s">
        <v>11</v>
      </c>
      <c r="E22" t="e">
        <f>Interpolations!F22</f>
        <v>#N/A</v>
      </c>
      <c r="M22">
        <v>0.5</v>
      </c>
    </row>
    <row r="23" spans="1:17" x14ac:dyDescent="0.25">
      <c r="A23" s="2">
        <v>17</v>
      </c>
      <c r="B23" s="2">
        <v>140</v>
      </c>
      <c r="C23" s="2">
        <v>6</v>
      </c>
      <c r="D23" s="2" t="s">
        <v>11</v>
      </c>
      <c r="J23" t="e">
        <f t="shared" ca="1" si="2"/>
        <v>#N/A</v>
      </c>
      <c r="K23" t="e">
        <f ca="1">Interpolations!O23</f>
        <v>#N/A</v>
      </c>
      <c r="L23" t="e">
        <f ca="1">Interpolations!Z23</f>
        <v>#N/A</v>
      </c>
      <c r="M23">
        <v>0.1</v>
      </c>
      <c r="N23">
        <v>0.1</v>
      </c>
      <c r="O23" t="e">
        <f ca="1">J23*0.209</f>
        <v>#N/A</v>
      </c>
      <c r="P23" t="e">
        <f ca="1">K23*G23+L23*H23</f>
        <v>#N/A</v>
      </c>
      <c r="Q23" t="e">
        <f t="shared" ca="1" si="4"/>
        <v>#N/A</v>
      </c>
    </row>
    <row r="24" spans="1:17" x14ac:dyDescent="0.25">
      <c r="A24" s="2" t="s">
        <v>44</v>
      </c>
      <c r="B24" s="2">
        <v>140</v>
      </c>
      <c r="C24" s="2"/>
      <c r="D24" s="2" t="s">
        <v>11</v>
      </c>
      <c r="E24" t="e">
        <f>Interpolations!F24</f>
        <v>#N/A</v>
      </c>
      <c r="M24">
        <v>0.1</v>
      </c>
    </row>
    <row r="25" spans="1:17" x14ac:dyDescent="0.25">
      <c r="A25" s="3">
        <v>18</v>
      </c>
      <c r="B25" s="2">
        <v>140</v>
      </c>
      <c r="C25" s="2">
        <v>6</v>
      </c>
      <c r="D25" s="2" t="s">
        <v>11</v>
      </c>
      <c r="J25" t="e">
        <f t="shared" ca="1" si="2"/>
        <v>#N/A</v>
      </c>
      <c r="K25" t="e">
        <f ca="1">Interpolations!O25</f>
        <v>#N/A</v>
      </c>
      <c r="L25" t="e">
        <f ca="1">Interpolations!Z25</f>
        <v>#N/A</v>
      </c>
      <c r="M25">
        <v>0.3</v>
      </c>
      <c r="N25">
        <v>0.3</v>
      </c>
      <c r="O25" t="e">
        <f ca="1">J25*0.209</f>
        <v>#N/A</v>
      </c>
      <c r="P25" t="e">
        <f ca="1">K25*G25+L25*H25</f>
        <v>#N/A</v>
      </c>
      <c r="Q25" t="e">
        <f t="shared" ca="1" si="4"/>
        <v>#N/A</v>
      </c>
    </row>
    <row r="26" spans="1:17" x14ac:dyDescent="0.25">
      <c r="A26" s="3" t="s">
        <v>45</v>
      </c>
      <c r="B26" s="2">
        <v>140</v>
      </c>
      <c r="C26" s="2"/>
      <c r="D26" s="2" t="s">
        <v>11</v>
      </c>
      <c r="E26" t="e">
        <f>Interpolations!F26</f>
        <v>#N/A</v>
      </c>
      <c r="M26">
        <v>0.3</v>
      </c>
    </row>
    <row r="27" spans="1:17" x14ac:dyDescent="0.25">
      <c r="A27" s="2">
        <v>19</v>
      </c>
      <c r="B27" s="2">
        <v>140</v>
      </c>
      <c r="C27" s="2">
        <v>6</v>
      </c>
      <c r="D27" s="2" t="s">
        <v>11</v>
      </c>
      <c r="J27" t="e">
        <f t="shared" ca="1" si="2"/>
        <v>#N/A</v>
      </c>
      <c r="K27" t="e">
        <f ca="1">Interpolations!O27</f>
        <v>#N/A</v>
      </c>
      <c r="L27" t="e">
        <f ca="1">Interpolations!Z27</f>
        <v>#N/A</v>
      </c>
      <c r="M27">
        <v>0.5</v>
      </c>
      <c r="N27">
        <v>0.5</v>
      </c>
      <c r="O27" t="e">
        <f ca="1">J27*0.209</f>
        <v>#N/A</v>
      </c>
      <c r="P27" t="e">
        <f ca="1">K27*G27+L27*H27</f>
        <v>#N/A</v>
      </c>
      <c r="Q27" t="e">
        <f t="shared" ca="1" si="4"/>
        <v>#N/A</v>
      </c>
    </row>
    <row r="28" spans="1:17" x14ac:dyDescent="0.25">
      <c r="A28" s="2" t="s">
        <v>46</v>
      </c>
      <c r="B28" s="2">
        <v>140</v>
      </c>
      <c r="C28" s="2"/>
      <c r="D28" s="2" t="s">
        <v>11</v>
      </c>
      <c r="E28" t="e">
        <f>Interpolations!F28</f>
        <v>#N/A</v>
      </c>
      <c r="M28">
        <v>0.5</v>
      </c>
    </row>
    <row r="29" spans="1:17" x14ac:dyDescent="0.25">
      <c r="A29" s="2" t="s">
        <v>47</v>
      </c>
      <c r="B29" s="2"/>
      <c r="C29" s="2"/>
      <c r="D29" s="2"/>
    </row>
    <row r="30" spans="1:17" x14ac:dyDescent="0.25">
      <c r="A30" s="3">
        <v>20</v>
      </c>
      <c r="B30" s="2">
        <f>B12</f>
        <v>100</v>
      </c>
      <c r="C30" s="2">
        <f>C12</f>
        <v>0</v>
      </c>
      <c r="D30" s="2" t="s">
        <v>11</v>
      </c>
      <c r="J30" t="e">
        <f t="shared" ref="J30" ca="1" si="5">K30+L30</f>
        <v>#N/A</v>
      </c>
      <c r="K30" t="e">
        <f ca="1">Interpolations!O29</f>
        <v>#N/A</v>
      </c>
      <c r="L30" t="e">
        <f ca="1">Interpolations!Z29</f>
        <v>#N/A</v>
      </c>
      <c r="M30">
        <v>0.1</v>
      </c>
      <c r="N30">
        <v>0.5</v>
      </c>
      <c r="O30" t="e">
        <f ca="1">J30*0.209</f>
        <v>#N/A</v>
      </c>
      <c r="P30" t="e">
        <f ca="1">K30*G30+L30*H30</f>
        <v>#N/A</v>
      </c>
      <c r="Q30" t="e">
        <f t="shared" ref="Q30" ca="1" si="6">O30-P30</f>
        <v>#N/A</v>
      </c>
    </row>
    <row r="31" spans="1:17" x14ac:dyDescent="0.25">
      <c r="A31" s="2">
        <v>21</v>
      </c>
      <c r="B31" s="2">
        <v>100</v>
      </c>
      <c r="C31" s="2">
        <f>C14</f>
        <v>0</v>
      </c>
      <c r="D31" s="2" t="s">
        <v>11</v>
      </c>
      <c r="J31" t="e">
        <f t="shared" ref="J31:J40" ca="1" si="7">K31+L31</f>
        <v>#N/A</v>
      </c>
      <c r="K31" t="e">
        <f ca="1">Interpolations!O30</f>
        <v>#N/A</v>
      </c>
      <c r="L31" t="e">
        <f ca="1">Interpolations!Z30</f>
        <v>#N/A</v>
      </c>
      <c r="M31">
        <v>0.3</v>
      </c>
      <c r="N31">
        <v>0.5</v>
      </c>
      <c r="O31" t="e">
        <f t="shared" ref="O31:O37" ca="1" si="8">J31*0.209</f>
        <v>#N/A</v>
      </c>
      <c r="P31" t="e">
        <f t="shared" ref="P31:P37" ca="1" si="9">K31*G31+L31*H31</f>
        <v>#N/A</v>
      </c>
      <c r="Q31" t="e">
        <f t="shared" ref="Q31:Q40" ca="1" si="10">O31-P31</f>
        <v>#N/A</v>
      </c>
    </row>
    <row r="32" spans="1:17" x14ac:dyDescent="0.25">
      <c r="A32" s="2">
        <v>22</v>
      </c>
      <c r="B32" s="2">
        <v>100</v>
      </c>
      <c r="C32" s="2">
        <f>C16</f>
        <v>0</v>
      </c>
      <c r="D32" s="2" t="s">
        <v>11</v>
      </c>
      <c r="J32" t="e">
        <f t="shared" ca="1" si="7"/>
        <v>#N/A</v>
      </c>
      <c r="K32" t="e">
        <f ca="1">Interpolations!O31</f>
        <v>#N/A</v>
      </c>
      <c r="L32" t="e">
        <f ca="1">Interpolations!Z31</f>
        <v>#N/A</v>
      </c>
      <c r="M32">
        <v>0.5</v>
      </c>
      <c r="N32">
        <v>0.5</v>
      </c>
      <c r="O32" t="e">
        <f t="shared" ca="1" si="8"/>
        <v>#N/A</v>
      </c>
      <c r="P32" t="e">
        <f t="shared" ca="1" si="9"/>
        <v>#N/A</v>
      </c>
      <c r="Q32" t="e">
        <f t="shared" ca="1" si="10"/>
        <v>#N/A</v>
      </c>
    </row>
    <row r="33" spans="1:17" x14ac:dyDescent="0.25">
      <c r="A33" s="2">
        <v>23</v>
      </c>
      <c r="B33" s="2">
        <v>120</v>
      </c>
      <c r="C33" s="2">
        <f>C18</f>
        <v>0</v>
      </c>
      <c r="D33" s="2" t="s">
        <v>11</v>
      </c>
      <c r="J33" t="e">
        <f t="shared" ca="1" si="7"/>
        <v>#N/A</v>
      </c>
      <c r="K33" t="e">
        <f ca="1">Interpolations!O32</f>
        <v>#N/A</v>
      </c>
      <c r="L33" t="e">
        <f ca="1">Interpolations!Z32</f>
        <v>#N/A</v>
      </c>
      <c r="M33">
        <v>0.1</v>
      </c>
      <c r="N33">
        <v>0.5</v>
      </c>
      <c r="O33" t="e">
        <f t="shared" ca="1" si="8"/>
        <v>#N/A</v>
      </c>
      <c r="P33" t="e">
        <f t="shared" ca="1" si="9"/>
        <v>#N/A</v>
      </c>
      <c r="Q33" t="e">
        <f t="shared" ca="1" si="10"/>
        <v>#N/A</v>
      </c>
    </row>
    <row r="34" spans="1:17" x14ac:dyDescent="0.25">
      <c r="A34" s="2">
        <v>24</v>
      </c>
      <c r="B34" s="2">
        <v>120</v>
      </c>
      <c r="C34" s="2">
        <f>C20</f>
        <v>0</v>
      </c>
      <c r="D34" s="2" t="s">
        <v>11</v>
      </c>
      <c r="J34" t="e">
        <f t="shared" ca="1" si="7"/>
        <v>#N/A</v>
      </c>
      <c r="K34" t="e">
        <f ca="1">Interpolations!O33</f>
        <v>#N/A</v>
      </c>
      <c r="L34" t="e">
        <f ca="1">Interpolations!Z33</f>
        <v>#N/A</v>
      </c>
      <c r="M34">
        <v>0.3</v>
      </c>
      <c r="N34">
        <v>0.5</v>
      </c>
      <c r="O34" t="e">
        <f t="shared" ca="1" si="8"/>
        <v>#N/A</v>
      </c>
      <c r="P34" t="e">
        <f t="shared" ca="1" si="9"/>
        <v>#N/A</v>
      </c>
      <c r="Q34" t="e">
        <f t="shared" ca="1" si="10"/>
        <v>#N/A</v>
      </c>
    </row>
    <row r="35" spans="1:17" x14ac:dyDescent="0.25">
      <c r="A35" s="3">
        <v>25</v>
      </c>
      <c r="B35" s="2">
        <v>120</v>
      </c>
      <c r="C35" s="2">
        <f>C22</f>
        <v>0</v>
      </c>
      <c r="D35" s="2" t="s">
        <v>11</v>
      </c>
      <c r="J35" t="e">
        <f t="shared" ca="1" si="7"/>
        <v>#N/A</v>
      </c>
      <c r="K35" t="e">
        <f ca="1">Interpolations!O34</f>
        <v>#N/A</v>
      </c>
      <c r="L35" t="e">
        <f ca="1">Interpolations!Z34</f>
        <v>#N/A</v>
      </c>
      <c r="M35">
        <v>0.5</v>
      </c>
      <c r="N35">
        <v>0.5</v>
      </c>
      <c r="O35" t="e">
        <f t="shared" ca="1" si="8"/>
        <v>#N/A</v>
      </c>
      <c r="P35" t="e">
        <f t="shared" ca="1" si="9"/>
        <v>#N/A</v>
      </c>
      <c r="Q35" t="e">
        <f t="shared" ca="1" si="10"/>
        <v>#N/A</v>
      </c>
    </row>
    <row r="36" spans="1:17" x14ac:dyDescent="0.25">
      <c r="A36" s="2">
        <v>26</v>
      </c>
      <c r="B36" s="2">
        <v>140</v>
      </c>
      <c r="C36" s="2">
        <f>C24</f>
        <v>0</v>
      </c>
      <c r="D36" s="2" t="s">
        <v>11</v>
      </c>
      <c r="J36" t="e">
        <f t="shared" ca="1" si="7"/>
        <v>#N/A</v>
      </c>
      <c r="K36" t="e">
        <f ca="1">Interpolations!O35</f>
        <v>#N/A</v>
      </c>
      <c r="L36" t="e">
        <f ca="1">Interpolations!Z35</f>
        <v>#N/A</v>
      </c>
      <c r="M36">
        <v>0.1</v>
      </c>
      <c r="N36">
        <v>0.5</v>
      </c>
      <c r="O36" t="e">
        <f t="shared" ca="1" si="8"/>
        <v>#N/A</v>
      </c>
      <c r="P36" t="e">
        <f t="shared" ca="1" si="9"/>
        <v>#N/A</v>
      </c>
      <c r="Q36" t="e">
        <f t="shared" ca="1" si="10"/>
        <v>#N/A</v>
      </c>
    </row>
    <row r="37" spans="1:17" x14ac:dyDescent="0.25">
      <c r="A37" s="3">
        <v>27</v>
      </c>
      <c r="B37" s="2">
        <v>140</v>
      </c>
      <c r="C37" s="2">
        <f>C26</f>
        <v>0</v>
      </c>
      <c r="D37" s="2" t="s">
        <v>11</v>
      </c>
      <c r="J37" t="e">
        <f t="shared" ca="1" si="7"/>
        <v>#N/A</v>
      </c>
      <c r="K37" t="e">
        <f ca="1">Interpolations!O36</f>
        <v>#N/A</v>
      </c>
      <c r="L37" t="e">
        <f ca="1">Interpolations!Z36</f>
        <v>#N/A</v>
      </c>
      <c r="M37">
        <v>0.3</v>
      </c>
      <c r="N37">
        <v>0.5</v>
      </c>
      <c r="O37" t="e">
        <f t="shared" ca="1" si="8"/>
        <v>#N/A</v>
      </c>
      <c r="P37" t="e">
        <f t="shared" ca="1" si="9"/>
        <v>#N/A</v>
      </c>
      <c r="Q37" t="e">
        <f t="shared" ca="1" si="10"/>
        <v>#N/A</v>
      </c>
    </row>
    <row r="38" spans="1:17" x14ac:dyDescent="0.25">
      <c r="A38" s="2">
        <v>28</v>
      </c>
      <c r="B38" s="2">
        <v>140</v>
      </c>
      <c r="C38" s="2">
        <f>C28</f>
        <v>0</v>
      </c>
      <c r="D38" s="2" t="s">
        <v>11</v>
      </c>
      <c r="J38" t="e">
        <f t="shared" ca="1" si="7"/>
        <v>#N/A</v>
      </c>
      <c r="K38" t="e">
        <f ca="1">Interpolations!O37</f>
        <v>#N/A</v>
      </c>
      <c r="L38" t="e">
        <f ca="1">Interpolations!Z37</f>
        <v>#N/A</v>
      </c>
      <c r="M38">
        <v>0.5</v>
      </c>
      <c r="N38">
        <v>0.5</v>
      </c>
      <c r="O38" t="e">
        <f ca="1">J38*0.209</f>
        <v>#N/A</v>
      </c>
      <c r="P38" t="e">
        <f ca="1">K38*G38+L38*H38</f>
        <v>#N/A</v>
      </c>
      <c r="Q38" t="e">
        <f t="shared" ca="1" si="10"/>
        <v>#N/A</v>
      </c>
    </row>
    <row r="39" spans="1:17" x14ac:dyDescent="0.25">
      <c r="A39" s="2" t="s">
        <v>48</v>
      </c>
      <c r="B39" s="2"/>
      <c r="C39" s="2"/>
      <c r="D39" s="2"/>
    </row>
    <row r="40" spans="1:17" x14ac:dyDescent="0.25">
      <c r="A40" s="2">
        <v>29</v>
      </c>
      <c r="B40" s="2">
        <f>B30</f>
        <v>100</v>
      </c>
      <c r="C40" s="2">
        <f>C30</f>
        <v>0</v>
      </c>
      <c r="D40" s="2" t="s">
        <v>11</v>
      </c>
      <c r="J40" t="e">
        <f t="shared" ca="1" si="7"/>
        <v>#N/A</v>
      </c>
      <c r="K40" t="e">
        <f ca="1">Interpolations!O38</f>
        <v>#N/A</v>
      </c>
      <c r="L40" t="e">
        <f ca="1">Interpolations!Z38</f>
        <v>#N/A</v>
      </c>
      <c r="M40">
        <v>0.1</v>
      </c>
      <c r="N40">
        <v>0.5</v>
      </c>
      <c r="O40" t="e">
        <f ca="1">J40*0.209</f>
        <v>#N/A</v>
      </c>
      <c r="P40" t="e">
        <f ca="1">K40*G40+L40*H40</f>
        <v>#N/A</v>
      </c>
      <c r="Q40" t="e">
        <f t="shared" ca="1" si="10"/>
        <v>#N/A</v>
      </c>
    </row>
    <row r="41" spans="1:17" x14ac:dyDescent="0.25">
      <c r="A41" s="3">
        <v>30</v>
      </c>
      <c r="B41" s="2">
        <f t="shared" ref="B41:C48" si="11">B31</f>
        <v>100</v>
      </c>
      <c r="C41" s="2">
        <f t="shared" si="11"/>
        <v>0</v>
      </c>
      <c r="D41" s="2" t="s">
        <v>11</v>
      </c>
      <c r="J41" t="e">
        <f t="shared" ref="J41:J48" ca="1" si="12">K41+L41</f>
        <v>#N/A</v>
      </c>
      <c r="K41" t="e">
        <f ca="1">Interpolations!O39</f>
        <v>#N/A</v>
      </c>
      <c r="L41" t="e">
        <f ca="1">Interpolations!Z39</f>
        <v>#N/A</v>
      </c>
      <c r="M41">
        <v>0.3</v>
      </c>
      <c r="N41">
        <v>0.5</v>
      </c>
      <c r="O41" t="e">
        <f t="shared" ref="O41:O47" ca="1" si="13">J41*0.209</f>
        <v>#N/A</v>
      </c>
      <c r="P41" t="e">
        <f t="shared" ref="P41:P47" ca="1" si="14">K41*G41+L41*H41</f>
        <v>#N/A</v>
      </c>
      <c r="Q41" t="e">
        <f t="shared" ref="Q41:Q48" ca="1" si="15">O41-P41</f>
        <v>#N/A</v>
      </c>
    </row>
    <row r="42" spans="1:17" x14ac:dyDescent="0.25">
      <c r="A42" s="2">
        <v>31</v>
      </c>
      <c r="B42" s="2">
        <f t="shared" si="11"/>
        <v>100</v>
      </c>
      <c r="C42" s="2">
        <f t="shared" si="11"/>
        <v>0</v>
      </c>
      <c r="D42" s="2" t="s">
        <v>11</v>
      </c>
      <c r="J42" t="e">
        <f t="shared" ca="1" si="12"/>
        <v>#N/A</v>
      </c>
      <c r="K42" t="e">
        <f ca="1">Interpolations!O40</f>
        <v>#N/A</v>
      </c>
      <c r="L42" t="e">
        <f ca="1">Interpolations!Z40</f>
        <v>#N/A</v>
      </c>
      <c r="M42">
        <v>0.5</v>
      </c>
      <c r="N42">
        <v>0.5</v>
      </c>
      <c r="O42" t="e">
        <f t="shared" ca="1" si="13"/>
        <v>#N/A</v>
      </c>
      <c r="P42" t="e">
        <f t="shared" ca="1" si="14"/>
        <v>#N/A</v>
      </c>
      <c r="Q42" t="e">
        <f t="shared" ca="1" si="15"/>
        <v>#N/A</v>
      </c>
    </row>
    <row r="43" spans="1:17" x14ac:dyDescent="0.25">
      <c r="A43" s="2">
        <v>32</v>
      </c>
      <c r="B43" s="2">
        <f t="shared" si="11"/>
        <v>120</v>
      </c>
      <c r="C43" s="2">
        <f t="shared" si="11"/>
        <v>0</v>
      </c>
      <c r="D43" s="2" t="s">
        <v>11</v>
      </c>
      <c r="J43" t="e">
        <f t="shared" ca="1" si="12"/>
        <v>#N/A</v>
      </c>
      <c r="K43" t="e">
        <f ca="1">Interpolations!O41</f>
        <v>#N/A</v>
      </c>
      <c r="L43" t="e">
        <f ca="1">Interpolations!Z41</f>
        <v>#N/A</v>
      </c>
      <c r="M43">
        <v>0.1</v>
      </c>
      <c r="N43">
        <v>0.5</v>
      </c>
      <c r="O43" t="e">
        <f t="shared" ca="1" si="13"/>
        <v>#N/A</v>
      </c>
      <c r="P43" t="e">
        <f t="shared" ca="1" si="14"/>
        <v>#N/A</v>
      </c>
      <c r="Q43" t="e">
        <f t="shared" ca="1" si="15"/>
        <v>#N/A</v>
      </c>
    </row>
    <row r="44" spans="1:17" x14ac:dyDescent="0.25">
      <c r="A44" s="3">
        <v>33</v>
      </c>
      <c r="B44" s="2">
        <f t="shared" si="11"/>
        <v>120</v>
      </c>
      <c r="C44" s="2">
        <f t="shared" si="11"/>
        <v>0</v>
      </c>
      <c r="D44" s="2" t="s">
        <v>11</v>
      </c>
      <c r="J44" t="e">
        <f t="shared" ca="1" si="12"/>
        <v>#N/A</v>
      </c>
      <c r="K44" t="e">
        <f ca="1">Interpolations!O42</f>
        <v>#N/A</v>
      </c>
      <c r="L44" t="e">
        <f ca="1">Interpolations!Z42</f>
        <v>#N/A</v>
      </c>
      <c r="M44">
        <v>0.3</v>
      </c>
      <c r="N44">
        <v>0.5</v>
      </c>
      <c r="O44" t="e">
        <f t="shared" ca="1" si="13"/>
        <v>#N/A</v>
      </c>
      <c r="P44" t="e">
        <f t="shared" ca="1" si="14"/>
        <v>#N/A</v>
      </c>
      <c r="Q44" t="e">
        <f t="shared" ca="1" si="15"/>
        <v>#N/A</v>
      </c>
    </row>
    <row r="45" spans="1:17" x14ac:dyDescent="0.25">
      <c r="A45" s="2">
        <v>34</v>
      </c>
      <c r="B45" s="2">
        <f t="shared" si="11"/>
        <v>120</v>
      </c>
      <c r="C45" s="2">
        <f t="shared" si="11"/>
        <v>0</v>
      </c>
      <c r="D45" s="2" t="s">
        <v>11</v>
      </c>
      <c r="J45" t="e">
        <f t="shared" ca="1" si="12"/>
        <v>#N/A</v>
      </c>
      <c r="K45" t="e">
        <f ca="1">Interpolations!O43</f>
        <v>#N/A</v>
      </c>
      <c r="L45" t="e">
        <f ca="1">Interpolations!Z43</f>
        <v>#N/A</v>
      </c>
      <c r="M45">
        <v>0.5</v>
      </c>
      <c r="N45">
        <v>0.5</v>
      </c>
      <c r="O45" t="e">
        <f t="shared" ca="1" si="13"/>
        <v>#N/A</v>
      </c>
      <c r="P45" t="e">
        <f t="shared" ca="1" si="14"/>
        <v>#N/A</v>
      </c>
      <c r="Q45" t="e">
        <f t="shared" ca="1" si="15"/>
        <v>#N/A</v>
      </c>
    </row>
    <row r="46" spans="1:17" x14ac:dyDescent="0.25">
      <c r="A46" s="2">
        <v>35</v>
      </c>
      <c r="B46" s="2">
        <f t="shared" si="11"/>
        <v>140</v>
      </c>
      <c r="C46" s="2">
        <f t="shared" si="11"/>
        <v>0</v>
      </c>
      <c r="D46" s="2" t="s">
        <v>11</v>
      </c>
      <c r="J46" t="e">
        <f t="shared" ca="1" si="12"/>
        <v>#N/A</v>
      </c>
      <c r="K46" t="e">
        <f ca="1">Interpolations!O44</f>
        <v>#N/A</v>
      </c>
      <c r="L46" t="e">
        <f ca="1">Interpolations!Z44</f>
        <v>#N/A</v>
      </c>
      <c r="M46">
        <v>0.1</v>
      </c>
      <c r="N46">
        <v>0.5</v>
      </c>
      <c r="O46" t="e">
        <f t="shared" ca="1" si="13"/>
        <v>#N/A</v>
      </c>
      <c r="P46" t="e">
        <f t="shared" ca="1" si="14"/>
        <v>#N/A</v>
      </c>
      <c r="Q46" t="e">
        <f t="shared" ca="1" si="15"/>
        <v>#N/A</v>
      </c>
    </row>
    <row r="47" spans="1:17" x14ac:dyDescent="0.25">
      <c r="A47" s="3">
        <v>36</v>
      </c>
      <c r="B47" s="2">
        <f t="shared" si="11"/>
        <v>140</v>
      </c>
      <c r="C47" s="2">
        <f t="shared" si="11"/>
        <v>0</v>
      </c>
      <c r="D47" s="2" t="s">
        <v>11</v>
      </c>
      <c r="J47" t="e">
        <f t="shared" ca="1" si="12"/>
        <v>#N/A</v>
      </c>
      <c r="K47" t="e">
        <f ca="1">Interpolations!O45</f>
        <v>#N/A</v>
      </c>
      <c r="L47" t="e">
        <f ca="1">Interpolations!Z45</f>
        <v>#N/A</v>
      </c>
      <c r="M47">
        <v>0.3</v>
      </c>
      <c r="N47">
        <v>0.5</v>
      </c>
      <c r="O47" t="e">
        <f t="shared" ca="1" si="13"/>
        <v>#N/A</v>
      </c>
      <c r="P47" t="e">
        <f t="shared" ca="1" si="14"/>
        <v>#N/A</v>
      </c>
      <c r="Q47" t="e">
        <f t="shared" ca="1" si="15"/>
        <v>#N/A</v>
      </c>
    </row>
    <row r="48" spans="1:17" x14ac:dyDescent="0.25">
      <c r="A48" s="2">
        <v>37</v>
      </c>
      <c r="B48" s="2">
        <f t="shared" si="11"/>
        <v>140</v>
      </c>
      <c r="C48" s="2">
        <f t="shared" si="11"/>
        <v>0</v>
      </c>
      <c r="D48" s="2" t="s">
        <v>11</v>
      </c>
      <c r="J48" t="e">
        <f t="shared" ca="1" si="12"/>
        <v>#N/A</v>
      </c>
      <c r="K48" t="e">
        <f ca="1">Interpolations!O46</f>
        <v>#N/A</v>
      </c>
      <c r="L48" t="e">
        <f ca="1">Interpolations!Z46</f>
        <v>#N/A</v>
      </c>
      <c r="M48">
        <v>0.5</v>
      </c>
      <c r="N48">
        <v>0.5</v>
      </c>
      <c r="O48" t="e">
        <f ca="1">J48*0.209</f>
        <v>#N/A</v>
      </c>
      <c r="P48" t="e">
        <f ca="1">K48*G48+L48*H48</f>
        <v>#N/A</v>
      </c>
      <c r="Q48" t="e">
        <f t="shared" ca="1" si="15"/>
        <v>#N/A</v>
      </c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2" workbookViewId="0">
      <selection activeCell="D15" sqref="D15"/>
    </sheetView>
  </sheetViews>
  <sheetFormatPr defaultRowHeight="15" x14ac:dyDescent="0.25"/>
  <cols>
    <col min="2" max="2" width="12.28515625" bestFit="1" customWidth="1"/>
    <col min="4" max="4" width="9.85546875" bestFit="1" customWidth="1"/>
    <col min="5" max="5" width="12.28515625" bestFit="1" customWidth="1"/>
  </cols>
  <sheetData>
    <row r="1" spans="1:5" x14ac:dyDescent="0.25">
      <c r="A1" t="s">
        <v>0</v>
      </c>
      <c r="D1" t="s">
        <v>3</v>
      </c>
    </row>
    <row r="3" spans="1:5" x14ac:dyDescent="0.25">
      <c r="A3" t="s">
        <v>1</v>
      </c>
      <c r="B3" t="s">
        <v>2</v>
      </c>
      <c r="D3" t="s">
        <v>1</v>
      </c>
      <c r="E3" t="s">
        <v>2</v>
      </c>
    </row>
    <row r="4" spans="1:5" x14ac:dyDescent="0.25">
      <c r="A4">
        <v>1</v>
      </c>
      <c r="B4">
        <v>8.3000000000000004E-2</v>
      </c>
      <c r="D4">
        <v>3</v>
      </c>
      <c r="E4">
        <v>1.01</v>
      </c>
    </row>
    <row r="5" spans="1:5" x14ac:dyDescent="0.25">
      <c r="A5">
        <v>2</v>
      </c>
      <c r="B5">
        <v>0.13</v>
      </c>
      <c r="D5">
        <v>4.5</v>
      </c>
      <c r="E5">
        <v>1.42</v>
      </c>
    </row>
    <row r="6" spans="1:5" x14ac:dyDescent="0.25">
      <c r="A6">
        <v>3</v>
      </c>
      <c r="B6">
        <v>0.19600000000000001</v>
      </c>
      <c r="D6">
        <v>6</v>
      </c>
      <c r="E6">
        <v>1.85</v>
      </c>
    </row>
    <row r="7" spans="1:5" x14ac:dyDescent="0.25">
      <c r="A7">
        <v>4</v>
      </c>
      <c r="B7">
        <v>0.27600000000000002</v>
      </c>
      <c r="D7">
        <v>7.5</v>
      </c>
      <c r="E7">
        <v>2.33</v>
      </c>
    </row>
    <row r="8" spans="1:5" x14ac:dyDescent="0.25">
      <c r="A8">
        <v>5</v>
      </c>
      <c r="B8">
        <v>0.372</v>
      </c>
      <c r="D8">
        <v>9</v>
      </c>
      <c r="E8">
        <v>2.81</v>
      </c>
    </row>
    <row r="9" spans="1:5" x14ac:dyDescent="0.25">
      <c r="A9">
        <v>6</v>
      </c>
      <c r="B9">
        <v>0.47699999999999998</v>
      </c>
      <c r="D9">
        <v>10.5</v>
      </c>
      <c r="E9">
        <v>3.29</v>
      </c>
    </row>
    <row r="10" spans="1:5" x14ac:dyDescent="0.25">
      <c r="A10">
        <v>7</v>
      </c>
      <c r="B10">
        <v>0.58499999999999996</v>
      </c>
      <c r="D10">
        <v>12</v>
      </c>
      <c r="E10">
        <v>3.74</v>
      </c>
    </row>
    <row r="11" spans="1:5" x14ac:dyDescent="0.25">
      <c r="A11">
        <v>8</v>
      </c>
      <c r="B11">
        <v>0.69299999999999995</v>
      </c>
      <c r="D11">
        <v>13.5</v>
      </c>
      <c r="E11">
        <v>4.25</v>
      </c>
    </row>
    <row r="12" spans="1:5" x14ac:dyDescent="0.25">
      <c r="A12">
        <v>9</v>
      </c>
      <c r="B12">
        <v>0.8</v>
      </c>
      <c r="D12">
        <v>15</v>
      </c>
      <c r="E12">
        <v>4.78</v>
      </c>
    </row>
    <row r="13" spans="1:5" x14ac:dyDescent="0.25">
      <c r="A13">
        <v>10</v>
      </c>
      <c r="B13">
        <v>0.90900000000000003</v>
      </c>
      <c r="D13">
        <v>16.5</v>
      </c>
      <c r="E13">
        <v>5.33</v>
      </c>
    </row>
    <row r="14" spans="1:5" x14ac:dyDescent="0.25">
      <c r="A14">
        <v>11</v>
      </c>
      <c r="B14">
        <v>1.02</v>
      </c>
      <c r="D14">
        <v>18</v>
      </c>
      <c r="E14">
        <v>5.86</v>
      </c>
    </row>
    <row r="15" spans="1:5" x14ac:dyDescent="0.25">
      <c r="A15">
        <v>12</v>
      </c>
      <c r="B15">
        <v>1.131</v>
      </c>
      <c r="D15">
        <v>19.5</v>
      </c>
      <c r="E15">
        <v>6.41</v>
      </c>
    </row>
    <row r="16" spans="1:5" x14ac:dyDescent="0.25">
      <c r="A16">
        <v>13</v>
      </c>
      <c r="B16">
        <v>1.2430000000000001</v>
      </c>
      <c r="D16">
        <v>21</v>
      </c>
      <c r="E16">
        <v>6.94</v>
      </c>
    </row>
    <row r="17" spans="1:5" x14ac:dyDescent="0.25">
      <c r="A17">
        <v>14</v>
      </c>
      <c r="B17">
        <v>1.355</v>
      </c>
      <c r="D17">
        <v>22.5</v>
      </c>
      <c r="E17">
        <v>7.46</v>
      </c>
    </row>
    <row r="18" spans="1:5" x14ac:dyDescent="0.25">
      <c r="A18">
        <v>15</v>
      </c>
      <c r="B18">
        <v>1.468</v>
      </c>
      <c r="D18">
        <v>24</v>
      </c>
      <c r="E18">
        <v>8.02</v>
      </c>
    </row>
    <row r="19" spans="1:5" x14ac:dyDescent="0.25">
      <c r="A19">
        <v>16</v>
      </c>
      <c r="B19">
        <v>1.59</v>
      </c>
      <c r="D19">
        <v>25.5</v>
      </c>
      <c r="E19">
        <v>8.5399999999999991</v>
      </c>
    </row>
    <row r="20" spans="1:5" x14ac:dyDescent="0.25">
      <c r="A20">
        <v>17</v>
      </c>
      <c r="B20">
        <v>1.7130000000000001</v>
      </c>
      <c r="D20">
        <v>27</v>
      </c>
      <c r="E20">
        <v>9.1</v>
      </c>
    </row>
    <row r="21" spans="1:5" x14ac:dyDescent="0.25">
      <c r="A21">
        <v>18</v>
      </c>
      <c r="B21">
        <v>1.835</v>
      </c>
      <c r="D21">
        <v>28.5</v>
      </c>
      <c r="E21">
        <v>9.65</v>
      </c>
    </row>
    <row r="22" spans="1:5" x14ac:dyDescent="0.25">
      <c r="A22">
        <v>19</v>
      </c>
      <c r="B22">
        <v>1.9570000000000001</v>
      </c>
      <c r="D22">
        <v>30</v>
      </c>
      <c r="E22">
        <v>10.199999999999999</v>
      </c>
    </row>
    <row r="23" spans="1:5" x14ac:dyDescent="0.25">
      <c r="A23">
        <v>20</v>
      </c>
      <c r="B23">
        <v>2.0790000000000002</v>
      </c>
      <c r="D23">
        <v>31.5</v>
      </c>
      <c r="E23">
        <v>10.8</v>
      </c>
    </row>
    <row r="24" spans="1:5" x14ac:dyDescent="0.25">
      <c r="A24">
        <v>21</v>
      </c>
      <c r="B24">
        <v>2.2000000000000002</v>
      </c>
      <c r="D24">
        <v>33</v>
      </c>
      <c r="E24">
        <v>11.4</v>
      </c>
    </row>
    <row r="25" spans="1:5" x14ac:dyDescent="0.25">
      <c r="A25">
        <v>22</v>
      </c>
      <c r="B25">
        <v>2.3210000000000002</v>
      </c>
      <c r="D25">
        <v>34.5</v>
      </c>
      <c r="E25">
        <v>12</v>
      </c>
    </row>
    <row r="26" spans="1:5" x14ac:dyDescent="0.25">
      <c r="A26">
        <v>23</v>
      </c>
      <c r="B26">
        <v>2.4420000000000002</v>
      </c>
      <c r="D26">
        <v>36</v>
      </c>
      <c r="E26">
        <v>12.5</v>
      </c>
    </row>
    <row r="27" spans="1:5" x14ac:dyDescent="0.25">
      <c r="A27">
        <v>24</v>
      </c>
      <c r="B27">
        <v>2.5630000000000002</v>
      </c>
      <c r="D27">
        <v>37.5</v>
      </c>
      <c r="E27">
        <v>13.1</v>
      </c>
    </row>
    <row r="28" spans="1:5" x14ac:dyDescent="0.25">
      <c r="A28">
        <v>25</v>
      </c>
      <c r="B28">
        <v>2.6850000000000001</v>
      </c>
      <c r="D28">
        <v>39</v>
      </c>
      <c r="E28">
        <v>13.7</v>
      </c>
    </row>
    <row r="29" spans="1:5" x14ac:dyDescent="0.25">
      <c r="A29">
        <v>26</v>
      </c>
      <c r="B29">
        <v>2.8069999999999999</v>
      </c>
      <c r="D29">
        <v>40.5</v>
      </c>
      <c r="E29">
        <v>14.3</v>
      </c>
    </row>
    <row r="30" spans="1:5" x14ac:dyDescent="0.25">
      <c r="A30">
        <v>27</v>
      </c>
      <c r="B30">
        <v>2.9289999999999998</v>
      </c>
      <c r="D30">
        <v>42</v>
      </c>
      <c r="E30">
        <v>14.9</v>
      </c>
    </row>
    <row r="31" spans="1:5" x14ac:dyDescent="0.25">
      <c r="A31">
        <v>28</v>
      </c>
      <c r="B31">
        <v>3.0529999999999999</v>
      </c>
      <c r="D31">
        <v>43.5</v>
      </c>
      <c r="E31">
        <v>15.5</v>
      </c>
    </row>
    <row r="32" spans="1:5" x14ac:dyDescent="0.25">
      <c r="A32">
        <v>29</v>
      </c>
      <c r="B32">
        <v>3.1779999999999999</v>
      </c>
      <c r="D32">
        <v>45</v>
      </c>
      <c r="E32">
        <v>16.100000000000001</v>
      </c>
    </row>
    <row r="33" spans="1:5" x14ac:dyDescent="0.25">
      <c r="A33">
        <v>30</v>
      </c>
      <c r="B33">
        <v>3.3039999999999998</v>
      </c>
      <c r="D33">
        <v>46.5</v>
      </c>
      <c r="E33">
        <v>16.7</v>
      </c>
    </row>
    <row r="34" spans="1:5" x14ac:dyDescent="0.25">
      <c r="A34">
        <v>31</v>
      </c>
      <c r="B34">
        <v>3.4319999999999999</v>
      </c>
      <c r="D34">
        <v>48</v>
      </c>
      <c r="E34">
        <v>17.3</v>
      </c>
    </row>
    <row r="35" spans="1:5" x14ac:dyDescent="0.25">
      <c r="A35">
        <v>32</v>
      </c>
      <c r="B35">
        <v>3.5649999999999999</v>
      </c>
      <c r="D35">
        <v>49.5</v>
      </c>
      <c r="E35">
        <v>17.899999999999999</v>
      </c>
    </row>
    <row r="36" spans="1:5" x14ac:dyDescent="0.25">
      <c r="A36">
        <v>33</v>
      </c>
      <c r="B36">
        <v>3.7069999999999999</v>
      </c>
      <c r="D36">
        <v>51</v>
      </c>
      <c r="E36">
        <v>18.5</v>
      </c>
    </row>
    <row r="37" spans="1:5" x14ac:dyDescent="0.25">
      <c r="A37">
        <v>34</v>
      </c>
      <c r="B37">
        <v>3.85</v>
      </c>
      <c r="D37">
        <v>52.5</v>
      </c>
      <c r="E37">
        <v>19.100000000000001</v>
      </c>
    </row>
    <row r="38" spans="1:5" x14ac:dyDescent="0.25">
      <c r="A38">
        <v>35</v>
      </c>
      <c r="B38">
        <v>3.992</v>
      </c>
      <c r="D38">
        <v>54</v>
      </c>
      <c r="E38">
        <v>19.7</v>
      </c>
    </row>
    <row r="39" spans="1:5" x14ac:dyDescent="0.25">
      <c r="A39">
        <v>36</v>
      </c>
      <c r="B39">
        <v>4.1349999999999998</v>
      </c>
      <c r="D39">
        <v>55.5</v>
      </c>
      <c r="E39">
        <v>20.3</v>
      </c>
    </row>
    <row r="40" spans="1:5" x14ac:dyDescent="0.25">
      <c r="A40">
        <v>37</v>
      </c>
      <c r="B40">
        <v>4.2779999999999996</v>
      </c>
      <c r="D40">
        <v>57</v>
      </c>
      <c r="E40">
        <v>20.9</v>
      </c>
    </row>
    <row r="41" spans="1:5" x14ac:dyDescent="0.25">
      <c r="A41">
        <v>38</v>
      </c>
      <c r="B41">
        <v>4.4210000000000003</v>
      </c>
      <c r="D41">
        <v>58.5</v>
      </c>
      <c r="E41">
        <v>21.5</v>
      </c>
    </row>
    <row r="42" spans="1:5" x14ac:dyDescent="0.25">
      <c r="A42">
        <v>39</v>
      </c>
      <c r="B42">
        <v>4.5640000000000001</v>
      </c>
      <c r="D42">
        <v>60</v>
      </c>
      <c r="E42">
        <v>22.1</v>
      </c>
    </row>
    <row r="43" spans="1:5" x14ac:dyDescent="0.25">
      <c r="A43">
        <v>40</v>
      </c>
      <c r="B43">
        <v>4.7080000000000002</v>
      </c>
      <c r="D43">
        <v>61.5</v>
      </c>
      <c r="E43">
        <v>22.7</v>
      </c>
    </row>
    <row r="44" spans="1:5" x14ac:dyDescent="0.25">
      <c r="A44">
        <v>41</v>
      </c>
      <c r="B44">
        <v>4.851</v>
      </c>
      <c r="D44">
        <v>63</v>
      </c>
      <c r="E44">
        <v>23.3</v>
      </c>
    </row>
    <row r="45" spans="1:5" x14ac:dyDescent="0.25">
      <c r="A45">
        <v>42</v>
      </c>
      <c r="B45">
        <v>4.9950000000000001</v>
      </c>
      <c r="D45">
        <v>64.5</v>
      </c>
      <c r="E45">
        <v>23.9</v>
      </c>
    </row>
    <row r="46" spans="1:5" x14ac:dyDescent="0.25">
      <c r="A46">
        <v>43</v>
      </c>
      <c r="B46">
        <v>5.14</v>
      </c>
      <c r="D46">
        <v>66</v>
      </c>
      <c r="E46">
        <v>24.5</v>
      </c>
    </row>
    <row r="47" spans="1:5" x14ac:dyDescent="0.25">
      <c r="A47">
        <v>44</v>
      </c>
      <c r="B47">
        <v>5.2839999999999998</v>
      </c>
      <c r="D47">
        <v>67.5</v>
      </c>
      <c r="E47">
        <v>25.1</v>
      </c>
    </row>
    <row r="48" spans="1:5" x14ac:dyDescent="0.25">
      <c r="A48">
        <v>45</v>
      </c>
      <c r="B48">
        <v>5.4290000000000003</v>
      </c>
      <c r="D48">
        <v>69</v>
      </c>
      <c r="E48">
        <v>25.7</v>
      </c>
    </row>
    <row r="49" spans="1:5" x14ac:dyDescent="0.25">
      <c r="A49">
        <v>46</v>
      </c>
      <c r="B49">
        <v>5.5739999999999998</v>
      </c>
      <c r="D49">
        <v>70.5</v>
      </c>
      <c r="E49">
        <v>26.3</v>
      </c>
    </row>
    <row r="50" spans="1:5" x14ac:dyDescent="0.25">
      <c r="A50">
        <v>47</v>
      </c>
      <c r="B50">
        <v>5.7190000000000003</v>
      </c>
      <c r="D50">
        <v>72</v>
      </c>
      <c r="E50">
        <v>26.9</v>
      </c>
    </row>
    <row r="51" spans="1:5" x14ac:dyDescent="0.25">
      <c r="A51">
        <v>48</v>
      </c>
      <c r="B51">
        <v>5.8639999999999999</v>
      </c>
      <c r="D51">
        <v>73.5</v>
      </c>
      <c r="E51">
        <v>27.5</v>
      </c>
    </row>
    <row r="52" spans="1:5" x14ac:dyDescent="0.25">
      <c r="A52">
        <v>49</v>
      </c>
      <c r="B52">
        <v>6.01</v>
      </c>
      <c r="D52">
        <v>75</v>
      </c>
      <c r="E52">
        <v>28.1</v>
      </c>
    </row>
    <row r="53" spans="1:5" x14ac:dyDescent="0.25">
      <c r="A53">
        <v>50</v>
      </c>
      <c r="B53">
        <v>6.1550000000000002</v>
      </c>
      <c r="D53">
        <v>76.5</v>
      </c>
      <c r="E53">
        <v>28.8</v>
      </c>
    </row>
    <row r="54" spans="1:5" x14ac:dyDescent="0.25">
      <c r="A54">
        <v>51</v>
      </c>
      <c r="B54">
        <v>6.3019999999999996</v>
      </c>
      <c r="D54">
        <v>78</v>
      </c>
      <c r="E54">
        <v>29.4</v>
      </c>
    </row>
    <row r="55" spans="1:5" x14ac:dyDescent="0.25">
      <c r="A55">
        <v>52</v>
      </c>
      <c r="B55">
        <v>6.4480000000000004</v>
      </c>
      <c r="D55">
        <v>79.5</v>
      </c>
      <c r="E55">
        <v>30</v>
      </c>
    </row>
    <row r="56" spans="1:5" x14ac:dyDescent="0.25">
      <c r="A56">
        <v>53</v>
      </c>
      <c r="B56">
        <v>6.5940000000000003</v>
      </c>
      <c r="D56">
        <v>81</v>
      </c>
      <c r="E56">
        <v>30.6</v>
      </c>
    </row>
    <row r="57" spans="1:5" x14ac:dyDescent="0.25">
      <c r="A57">
        <v>54</v>
      </c>
      <c r="B57">
        <v>6.7409999999999997</v>
      </c>
      <c r="D57">
        <v>82.5</v>
      </c>
      <c r="E57">
        <v>31.2</v>
      </c>
    </row>
    <row r="58" spans="1:5" x14ac:dyDescent="0.25">
      <c r="A58">
        <v>55</v>
      </c>
      <c r="B58">
        <v>6.8879999999999999</v>
      </c>
      <c r="D58">
        <v>84</v>
      </c>
      <c r="E58">
        <v>31.8</v>
      </c>
    </row>
    <row r="59" spans="1:5" x14ac:dyDescent="0.25">
      <c r="A59">
        <v>56</v>
      </c>
      <c r="B59">
        <v>7.0350000000000001</v>
      </c>
      <c r="D59">
        <v>85.5</v>
      </c>
      <c r="E59">
        <v>32.4</v>
      </c>
    </row>
    <row r="60" spans="1:5" x14ac:dyDescent="0.25">
      <c r="A60">
        <v>57</v>
      </c>
      <c r="B60">
        <v>7.1820000000000004</v>
      </c>
      <c r="D60">
        <v>87</v>
      </c>
      <c r="E60">
        <v>33.1</v>
      </c>
    </row>
    <row r="61" spans="1:5" x14ac:dyDescent="0.25">
      <c r="A61">
        <v>58</v>
      </c>
      <c r="B61">
        <v>7.33</v>
      </c>
      <c r="D61">
        <v>88.5</v>
      </c>
      <c r="E61">
        <v>33.700000000000003</v>
      </c>
    </row>
    <row r="62" spans="1:5" x14ac:dyDescent="0.25">
      <c r="A62">
        <v>59</v>
      </c>
      <c r="B62">
        <v>7.4779999999999998</v>
      </c>
      <c r="D62">
        <v>90</v>
      </c>
      <c r="E62">
        <v>34.299999999999997</v>
      </c>
    </row>
    <row r="63" spans="1:5" x14ac:dyDescent="0.25">
      <c r="A63">
        <v>60</v>
      </c>
      <c r="B63">
        <v>7.6260000000000003</v>
      </c>
      <c r="D63">
        <v>91.5</v>
      </c>
      <c r="E63">
        <v>34.9</v>
      </c>
    </row>
    <row r="64" spans="1:5" x14ac:dyDescent="0.25">
      <c r="A64">
        <v>61</v>
      </c>
      <c r="B64">
        <v>7.774</v>
      </c>
      <c r="D64">
        <v>93</v>
      </c>
      <c r="E64">
        <v>35.6</v>
      </c>
    </row>
    <row r="65" spans="1:5" x14ac:dyDescent="0.25">
      <c r="A65">
        <v>62</v>
      </c>
      <c r="B65">
        <v>7.9219999999999997</v>
      </c>
      <c r="D65">
        <v>94.5</v>
      </c>
      <c r="E65">
        <v>36.200000000000003</v>
      </c>
    </row>
    <row r="66" spans="1:5" x14ac:dyDescent="0.25">
      <c r="A66">
        <v>63</v>
      </c>
      <c r="B66">
        <v>8.07</v>
      </c>
      <c r="D66">
        <v>96</v>
      </c>
      <c r="E66">
        <v>36.799999999999997</v>
      </c>
    </row>
    <row r="67" spans="1:5" x14ac:dyDescent="0.25">
      <c r="A67">
        <v>64</v>
      </c>
      <c r="B67">
        <v>8.2189999999999994</v>
      </c>
      <c r="D67">
        <v>97.5</v>
      </c>
      <c r="E67">
        <v>37.5</v>
      </c>
    </row>
    <row r="68" spans="1:5" x14ac:dyDescent="0.25">
      <c r="A68">
        <v>65</v>
      </c>
      <c r="B68">
        <v>8.3670000000000009</v>
      </c>
      <c r="D68">
        <v>99</v>
      </c>
      <c r="E68">
        <v>38.1</v>
      </c>
    </row>
    <row r="69" spans="1:5" x14ac:dyDescent="0.25">
      <c r="A69">
        <v>66</v>
      </c>
      <c r="B69">
        <v>8.516</v>
      </c>
      <c r="D69">
        <v>100.5</v>
      </c>
      <c r="E69">
        <v>38.700000000000003</v>
      </c>
    </row>
    <row r="70" spans="1:5" x14ac:dyDescent="0.25">
      <c r="A70">
        <v>67</v>
      </c>
      <c r="B70">
        <v>8.6649999999999991</v>
      </c>
      <c r="D70">
        <v>102</v>
      </c>
      <c r="E70">
        <v>39.4</v>
      </c>
    </row>
    <row r="71" spans="1:5" x14ac:dyDescent="0.25">
      <c r="A71">
        <v>68</v>
      </c>
      <c r="B71">
        <v>8.8140000000000001</v>
      </c>
      <c r="D71">
        <v>103.5</v>
      </c>
      <c r="E71">
        <v>40</v>
      </c>
    </row>
    <row r="72" spans="1:5" x14ac:dyDescent="0.25">
      <c r="A72">
        <v>69</v>
      </c>
      <c r="B72">
        <v>8.9629999999999992</v>
      </c>
      <c r="D72">
        <v>105</v>
      </c>
      <c r="E72">
        <v>40.6</v>
      </c>
    </row>
    <row r="73" spans="1:5" x14ac:dyDescent="0.25">
      <c r="A73">
        <v>70</v>
      </c>
      <c r="B73">
        <v>9.1120000000000001</v>
      </c>
      <c r="D73">
        <v>106.5</v>
      </c>
      <c r="E73">
        <v>41.3</v>
      </c>
    </row>
    <row r="74" spans="1:5" x14ac:dyDescent="0.25">
      <c r="A74">
        <v>71</v>
      </c>
      <c r="B74">
        <v>9.2620000000000005</v>
      </c>
      <c r="D74">
        <v>108</v>
      </c>
      <c r="E74">
        <v>41.9</v>
      </c>
    </row>
    <row r="75" spans="1:5" x14ac:dyDescent="0.25">
      <c r="A75">
        <v>72</v>
      </c>
      <c r="B75">
        <v>9.4109999999999996</v>
      </c>
      <c r="D75">
        <v>109.5</v>
      </c>
      <c r="E75">
        <v>42.5</v>
      </c>
    </row>
    <row r="76" spans="1:5" x14ac:dyDescent="0.25">
      <c r="A76">
        <v>73</v>
      </c>
      <c r="B76">
        <v>9.56</v>
      </c>
      <c r="D76">
        <v>111</v>
      </c>
      <c r="E76">
        <v>43.2</v>
      </c>
    </row>
    <row r="77" spans="1:5" x14ac:dyDescent="0.25">
      <c r="A77">
        <v>74</v>
      </c>
      <c r="B77">
        <v>9.7100000000000009</v>
      </c>
      <c r="D77">
        <v>112.5</v>
      </c>
      <c r="E77">
        <v>43.8</v>
      </c>
    </row>
    <row r="78" spans="1:5" x14ac:dyDescent="0.25">
      <c r="A78">
        <v>75</v>
      </c>
      <c r="B78">
        <v>9.859</v>
      </c>
      <c r="D78">
        <v>114</v>
      </c>
      <c r="E78">
        <v>44.4</v>
      </c>
    </row>
    <row r="79" spans="1:5" x14ac:dyDescent="0.25">
      <c r="A79">
        <v>76</v>
      </c>
      <c r="B79">
        <v>10.01</v>
      </c>
      <c r="D79">
        <v>115.5</v>
      </c>
      <c r="E79">
        <v>45.1</v>
      </c>
    </row>
    <row r="80" spans="1:5" x14ac:dyDescent="0.25">
      <c r="A80">
        <v>77</v>
      </c>
      <c r="B80">
        <v>10.16</v>
      </c>
      <c r="D80">
        <v>117</v>
      </c>
      <c r="E80">
        <v>45.7</v>
      </c>
    </row>
    <row r="81" spans="1:5" x14ac:dyDescent="0.25">
      <c r="A81">
        <v>78</v>
      </c>
      <c r="B81">
        <v>10.31</v>
      </c>
      <c r="D81">
        <v>118.5</v>
      </c>
      <c r="E81">
        <v>46.3</v>
      </c>
    </row>
    <row r="82" spans="1:5" x14ac:dyDescent="0.25">
      <c r="A82">
        <v>79</v>
      </c>
      <c r="B82">
        <v>10.46</v>
      </c>
      <c r="D82">
        <v>120</v>
      </c>
      <c r="E82">
        <v>47</v>
      </c>
    </row>
    <row r="83" spans="1:5" x14ac:dyDescent="0.25">
      <c r="A83">
        <v>80</v>
      </c>
      <c r="B83">
        <v>10.61</v>
      </c>
      <c r="D83">
        <v>121.5</v>
      </c>
      <c r="E83">
        <v>47.6</v>
      </c>
    </row>
    <row r="84" spans="1:5" x14ac:dyDescent="0.25">
      <c r="A84">
        <v>81</v>
      </c>
      <c r="B84">
        <v>10.76</v>
      </c>
      <c r="D84">
        <v>123</v>
      </c>
      <c r="E84">
        <v>48.3</v>
      </c>
    </row>
    <row r="85" spans="1:5" x14ac:dyDescent="0.25">
      <c r="A85">
        <v>82</v>
      </c>
      <c r="B85">
        <v>10.91</v>
      </c>
      <c r="D85">
        <v>124.5</v>
      </c>
      <c r="E85">
        <v>48.9</v>
      </c>
    </row>
    <row r="86" spans="1:5" x14ac:dyDescent="0.25">
      <c r="A86">
        <v>83</v>
      </c>
      <c r="B86">
        <v>11.06</v>
      </c>
      <c r="D86">
        <v>126</v>
      </c>
      <c r="E86">
        <v>49.5</v>
      </c>
    </row>
    <row r="87" spans="1:5" x14ac:dyDescent="0.25">
      <c r="A87">
        <v>84</v>
      </c>
      <c r="B87">
        <v>11.2</v>
      </c>
      <c r="D87">
        <v>127.5</v>
      </c>
      <c r="E87">
        <v>50.2</v>
      </c>
    </row>
    <row r="88" spans="1:5" x14ac:dyDescent="0.25">
      <c r="A88">
        <v>85</v>
      </c>
      <c r="B88">
        <v>11.35</v>
      </c>
      <c r="D88">
        <v>129</v>
      </c>
      <c r="E88">
        <v>50.8</v>
      </c>
    </row>
    <row r="89" spans="1:5" x14ac:dyDescent="0.25">
      <c r="A89">
        <v>86</v>
      </c>
      <c r="B89">
        <v>11.5</v>
      </c>
      <c r="D89">
        <v>130.5</v>
      </c>
      <c r="E89">
        <v>51.5</v>
      </c>
    </row>
    <row r="90" spans="1:5" x14ac:dyDescent="0.25">
      <c r="A90">
        <v>87</v>
      </c>
      <c r="B90">
        <v>11.65</v>
      </c>
      <c r="D90">
        <v>132</v>
      </c>
      <c r="E90">
        <v>52.1</v>
      </c>
    </row>
    <row r="91" spans="1:5" x14ac:dyDescent="0.25">
      <c r="A91">
        <v>88</v>
      </c>
      <c r="B91">
        <v>11.8</v>
      </c>
      <c r="D91">
        <v>133.5</v>
      </c>
      <c r="E91">
        <v>52.7</v>
      </c>
    </row>
    <row r="92" spans="1:5" x14ac:dyDescent="0.25">
      <c r="A92">
        <v>89</v>
      </c>
      <c r="B92">
        <v>11.95</v>
      </c>
      <c r="D92">
        <v>135</v>
      </c>
      <c r="E92">
        <v>53.4</v>
      </c>
    </row>
    <row r="93" spans="1:5" x14ac:dyDescent="0.25">
      <c r="A93">
        <v>90</v>
      </c>
      <c r="B93">
        <v>12.1</v>
      </c>
      <c r="D93">
        <v>136.5</v>
      </c>
      <c r="E93">
        <v>54</v>
      </c>
    </row>
    <row r="94" spans="1:5" x14ac:dyDescent="0.25">
      <c r="A94">
        <v>91</v>
      </c>
      <c r="B94">
        <v>12.25</v>
      </c>
      <c r="D94">
        <v>138</v>
      </c>
      <c r="E94">
        <v>54.6</v>
      </c>
    </row>
    <row r="95" spans="1:5" x14ac:dyDescent="0.25">
      <c r="A95">
        <v>92</v>
      </c>
      <c r="B95">
        <v>12.4</v>
      </c>
      <c r="D95">
        <v>139.5</v>
      </c>
      <c r="E95">
        <v>55.3</v>
      </c>
    </row>
    <row r="96" spans="1:5" x14ac:dyDescent="0.25">
      <c r="A96">
        <v>93</v>
      </c>
      <c r="B96">
        <v>12.55</v>
      </c>
      <c r="D96">
        <v>141</v>
      </c>
      <c r="E96">
        <v>55.9</v>
      </c>
    </row>
    <row r="97" spans="1:5" x14ac:dyDescent="0.25">
      <c r="A97">
        <v>94</v>
      </c>
      <c r="B97">
        <v>12.69</v>
      </c>
      <c r="D97">
        <v>142.5</v>
      </c>
      <c r="E97">
        <v>56.6</v>
      </c>
    </row>
    <row r="98" spans="1:5" x14ac:dyDescent="0.25">
      <c r="A98">
        <v>95</v>
      </c>
      <c r="B98">
        <v>12.84</v>
      </c>
      <c r="D98">
        <v>144</v>
      </c>
      <c r="E98">
        <v>57.2</v>
      </c>
    </row>
    <row r="99" spans="1:5" x14ac:dyDescent="0.25">
      <c r="A99">
        <v>96</v>
      </c>
      <c r="B99">
        <v>12.99</v>
      </c>
      <c r="D99">
        <v>145.5</v>
      </c>
      <c r="E99">
        <v>57.8</v>
      </c>
    </row>
    <row r="100" spans="1:5" x14ac:dyDescent="0.25">
      <c r="A100">
        <v>97</v>
      </c>
      <c r="B100">
        <v>13.14</v>
      </c>
      <c r="D100">
        <v>147</v>
      </c>
      <c r="E100">
        <v>58.5</v>
      </c>
    </row>
    <row r="101" spans="1:5" x14ac:dyDescent="0.25">
      <c r="A101">
        <v>98</v>
      </c>
      <c r="B101">
        <v>13.28</v>
      </c>
      <c r="D101">
        <v>148.5</v>
      </c>
      <c r="E101">
        <v>59.1</v>
      </c>
    </row>
    <row r="102" spans="1:5" x14ac:dyDescent="0.25">
      <c r="A102">
        <v>99</v>
      </c>
      <c r="B102">
        <v>13.43</v>
      </c>
      <c r="D102">
        <v>150</v>
      </c>
      <c r="E102">
        <v>59.7</v>
      </c>
    </row>
    <row r="103" spans="1:5" x14ac:dyDescent="0.25">
      <c r="A103">
        <v>100</v>
      </c>
      <c r="B103">
        <v>13.58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opLeftCell="A22" workbookViewId="0">
      <selection activeCell="A47" sqref="A47"/>
    </sheetView>
  </sheetViews>
  <sheetFormatPr defaultRowHeight="15" x14ac:dyDescent="0.25"/>
  <cols>
    <col min="2" max="2" width="19.28515625" bestFit="1" customWidth="1"/>
    <col min="3" max="3" width="23.85546875" bestFit="1" customWidth="1"/>
    <col min="4" max="4" width="12.7109375" bestFit="1" customWidth="1"/>
    <col min="5" max="5" width="21.140625" bestFit="1" customWidth="1"/>
    <col min="6" max="6" width="21.140625" customWidth="1"/>
    <col min="7" max="7" width="21.5703125" bestFit="1" customWidth="1"/>
    <col min="8" max="8" width="19.85546875" bestFit="1" customWidth="1"/>
    <col min="9" max="9" width="13.28515625" customWidth="1"/>
    <col min="10" max="10" width="20.5703125" bestFit="1" customWidth="1"/>
    <col min="11" max="11" width="19.7109375" bestFit="1" customWidth="1"/>
    <col min="12" max="12" width="13.140625" customWidth="1"/>
    <col min="13" max="13" width="20.5703125" bestFit="1" customWidth="1"/>
    <col min="14" max="15" width="20.5703125" customWidth="1"/>
    <col min="16" max="16" width="21.42578125" bestFit="1" customWidth="1"/>
    <col min="17" max="17" width="20.140625" bestFit="1" customWidth="1"/>
    <col min="18" max="18" width="21.7109375" bestFit="1" customWidth="1"/>
    <col min="19" max="19" width="13.140625" bestFit="1" customWidth="1"/>
    <col min="20" max="20" width="22" bestFit="1" customWidth="1"/>
    <col min="21" max="21" width="20.42578125" bestFit="1" customWidth="1"/>
    <col min="22" max="22" width="21.85546875" bestFit="1" customWidth="1"/>
    <col min="23" max="23" width="13.140625" bestFit="1" customWidth="1"/>
    <col min="24" max="24" width="20.5703125" bestFit="1" customWidth="1"/>
    <col min="25" max="25" width="12.7109375" bestFit="1" customWidth="1"/>
    <col min="26" max="26" width="20.7109375" bestFit="1" customWidth="1"/>
  </cols>
  <sheetData>
    <row r="1" spans="1:26" x14ac:dyDescent="0.25">
      <c r="A1" t="s">
        <v>8</v>
      </c>
      <c r="B1" t="s">
        <v>5</v>
      </c>
      <c r="C1" t="s">
        <v>4</v>
      </c>
      <c r="D1" t="s">
        <v>10</v>
      </c>
      <c r="E1" t="s">
        <v>14</v>
      </c>
      <c r="F1" t="s">
        <v>22</v>
      </c>
      <c r="G1" t="s">
        <v>23</v>
      </c>
      <c r="H1" t="s">
        <v>28</v>
      </c>
      <c r="I1" t="s">
        <v>20</v>
      </c>
      <c r="J1" t="s">
        <v>24</v>
      </c>
      <c r="K1" t="s">
        <v>29</v>
      </c>
      <c r="L1" t="s">
        <v>21</v>
      </c>
      <c r="M1" t="s">
        <v>25</v>
      </c>
      <c r="N1" t="s">
        <v>27</v>
      </c>
      <c r="O1" t="s">
        <v>26</v>
      </c>
      <c r="P1" t="s">
        <v>15</v>
      </c>
      <c r="Q1" t="s">
        <v>30</v>
      </c>
      <c r="R1" t="s">
        <v>31</v>
      </c>
      <c r="S1" t="s">
        <v>28</v>
      </c>
      <c r="T1" t="s">
        <v>20</v>
      </c>
      <c r="U1" t="s">
        <v>32</v>
      </c>
      <c r="V1" t="s">
        <v>29</v>
      </c>
      <c r="W1" t="s">
        <v>21</v>
      </c>
      <c r="X1" t="s">
        <v>33</v>
      </c>
      <c r="Y1" t="s">
        <v>27</v>
      </c>
      <c r="Z1" t="s">
        <v>34</v>
      </c>
    </row>
    <row r="2" spans="1:26" x14ac:dyDescent="0.25">
      <c r="A2">
        <v>1</v>
      </c>
      <c r="B2">
        <v>100</v>
      </c>
      <c r="C2" t="s">
        <v>9</v>
      </c>
      <c r="D2" t="s">
        <v>11</v>
      </c>
      <c r="E2">
        <f>'Data Input'!E2</f>
        <v>0</v>
      </c>
      <c r="F2" t="e">
        <f>MATCH(E2, 'Rotameter Correlations'!A$1:A$103, 0)</f>
        <v>#N/A</v>
      </c>
      <c r="G2" t="e">
        <f t="shared" ref="G2:G27" ca="1" si="0">INDIRECT(ADDRESS(F2,2,1,1,"Rotameter Correlations"))</f>
        <v>#N/A</v>
      </c>
      <c r="H2" t="e">
        <f t="shared" ref="H2:H3" si="1">K2+1</f>
        <v>#N/A</v>
      </c>
      <c r="I2" t="e">
        <f ca="1">INDIRECT(ADDRESS(H2,1,1,1,"Rotameter Correlations"))</f>
        <v>#N/A</v>
      </c>
      <c r="J2" t="e">
        <f ca="1">INDIRECT(ADDRESS(H2,2,1,1,"Rotameter Correlations"))</f>
        <v>#N/A</v>
      </c>
      <c r="K2" t="e">
        <f>MATCH(E2, 'Rotameter Correlations'!A$1:A$103, 1)</f>
        <v>#N/A</v>
      </c>
      <c r="L2" t="e">
        <f ca="1">INDIRECT(ADDRESS(K2,1,1,1,"Rotameter Correlations"))</f>
        <v>#N/A</v>
      </c>
      <c r="M2" t="e">
        <f ca="1">INDIRECT(ADDRESS(K2,2,1,1,"Rotameter Correlations"))</f>
        <v>#N/A</v>
      </c>
      <c r="N2" t="e">
        <f t="shared" ref="N2:N27" ca="1" si="2">(((M2-J2)*(E2-I2))/(L2-I2))+J2</f>
        <v>#N/A</v>
      </c>
      <c r="O2" t="e">
        <f ca="1">IF(E2=L2,G2,N2)</f>
        <v>#N/A</v>
      </c>
      <c r="P2">
        <f>'Data Input'!F2</f>
        <v>0</v>
      </c>
      <c r="Q2" t="e">
        <f>MATCH(P2, 'Rotameter Correlations'!D$1:D$103, 0)</f>
        <v>#N/A</v>
      </c>
      <c r="R2" t="e">
        <f ca="1">INDIRECT(ADDRESS(Q2,5,1,1,"Rotameter Correlations"))</f>
        <v>#N/A</v>
      </c>
      <c r="S2" t="e">
        <f t="shared" ref="S2:S27" si="3">V2+1</f>
        <v>#N/A</v>
      </c>
      <c r="T2" t="e">
        <f ca="1">INDIRECT(ADDRESS(S2,4,1,1,"Rotameter Correlations"))</f>
        <v>#N/A</v>
      </c>
      <c r="U2" t="e">
        <f ca="1">INDIRECT(ADDRESS(S2,5,1,1,"Rotameter Correlations"))</f>
        <v>#N/A</v>
      </c>
      <c r="V2" t="e">
        <f>MATCH(P2, 'Rotameter Correlations'!D$1:D$103, 1)</f>
        <v>#N/A</v>
      </c>
      <c r="W2" t="e">
        <f ca="1">INDIRECT(ADDRESS(V2,4,1,1,"Rotameter Correlations"))</f>
        <v>#N/A</v>
      </c>
      <c r="X2" t="e">
        <f ca="1">INDIRECT(ADDRESS(V2,5,1,1,"Rotameter Correlations"))</f>
        <v>#N/A</v>
      </c>
      <c r="Y2" t="e">
        <f ca="1">(((X2-U2)*(P2-T2))/(W2-T2))+U2</f>
        <v>#N/A</v>
      </c>
      <c r="Z2" t="e">
        <f ca="1">IF(P2=W2,R2,Y2)</f>
        <v>#N/A</v>
      </c>
    </row>
    <row r="3" spans="1:26" x14ac:dyDescent="0.25">
      <c r="A3">
        <v>2</v>
      </c>
      <c r="B3">
        <v>100</v>
      </c>
      <c r="C3" t="s">
        <v>9</v>
      </c>
      <c r="D3" t="s">
        <v>12</v>
      </c>
      <c r="E3">
        <f>'Data Input'!E3</f>
        <v>0</v>
      </c>
      <c r="F3" t="e">
        <f>MATCH(E3, 'Rotameter Correlations'!A$1:A$103, 0)</f>
        <v>#N/A</v>
      </c>
      <c r="G3" t="e">
        <f t="shared" ca="1" si="0"/>
        <v>#N/A</v>
      </c>
      <c r="H3" t="e">
        <f t="shared" si="1"/>
        <v>#N/A</v>
      </c>
      <c r="I3" t="e">
        <f t="shared" ref="I3:I27" ca="1" si="4">INDIRECT(ADDRESS(H3,1,1,1,"Rotameter Correlations"))</f>
        <v>#N/A</v>
      </c>
      <c r="J3" t="e">
        <f t="shared" ref="J3:J27" ca="1" si="5">INDIRECT(ADDRESS(H3,2,1,1,"Rotameter Correlations"))</f>
        <v>#N/A</v>
      </c>
      <c r="K3" t="e">
        <f>MATCH(E3, 'Rotameter Correlations'!A$1:A$103, 1)</f>
        <v>#N/A</v>
      </c>
      <c r="L3" t="e">
        <f t="shared" ref="L3:L27" ca="1" si="6">INDIRECT(ADDRESS(K3,1,1,1,"Rotameter Correlations"))</f>
        <v>#N/A</v>
      </c>
      <c r="M3" t="e">
        <f t="shared" ref="M3:M27" ca="1" si="7">INDIRECT(ADDRESS(K3,2,1,1,"Rotameter Correlations"))</f>
        <v>#N/A</v>
      </c>
      <c r="N3" t="e">
        <f t="shared" ca="1" si="2"/>
        <v>#N/A</v>
      </c>
      <c r="O3" t="e">
        <f t="shared" ref="O3:O27" ca="1" si="8">IF(E3=L3,G3,N3)</f>
        <v>#N/A</v>
      </c>
      <c r="P3">
        <f>'Data Input'!F3</f>
        <v>0</v>
      </c>
      <c r="Q3" t="e">
        <f>MATCH(P3, 'Rotameter Correlations'!D$1:D$103, 0)</f>
        <v>#N/A</v>
      </c>
      <c r="R3" t="e">
        <f t="shared" ref="R3:R27" ca="1" si="9">INDIRECT(ADDRESS(Q3,5,1,1,"Rotameter Correlations"))</f>
        <v>#N/A</v>
      </c>
      <c r="S3" t="e">
        <f t="shared" si="3"/>
        <v>#N/A</v>
      </c>
      <c r="T3" t="e">
        <f t="shared" ref="T3:T27" ca="1" si="10">INDIRECT(ADDRESS(S3,4,1,1,"Rotameter Correlations"))</f>
        <v>#N/A</v>
      </c>
      <c r="U3" t="e">
        <f t="shared" ref="U3:U27" ca="1" si="11">INDIRECT(ADDRESS(S3,5,1,1,"Rotameter Correlations"))</f>
        <v>#N/A</v>
      </c>
      <c r="V3" t="e">
        <f>MATCH(P3, 'Rotameter Correlations'!D$1:D$103, 1)</f>
        <v>#N/A</v>
      </c>
      <c r="W3" t="e">
        <f t="shared" ref="W3:W27" ca="1" si="12">INDIRECT(ADDRESS(V3,4,1,1,"Rotameter Correlations"))</f>
        <v>#N/A</v>
      </c>
      <c r="X3" t="e">
        <f t="shared" ref="X3:X27" ca="1" si="13">INDIRECT(ADDRESS(V3,5,1,1,"Rotameter Correlations"))</f>
        <v>#N/A</v>
      </c>
      <c r="Y3" t="e">
        <f t="shared" ref="Y3:Y27" ca="1" si="14">(((X3-U3)*(P3-T3))/(W3-T3))+U3</f>
        <v>#N/A</v>
      </c>
      <c r="Z3" t="e">
        <f t="shared" ref="Z3:Z27" ca="1" si="15">IF(P3=W3,R3,Y3)</f>
        <v>#N/A</v>
      </c>
    </row>
    <row r="4" spans="1:26" x14ac:dyDescent="0.25">
      <c r="A4">
        <v>3</v>
      </c>
      <c r="B4">
        <v>100</v>
      </c>
      <c r="C4" t="s">
        <v>9</v>
      </c>
      <c r="D4" t="s">
        <v>11</v>
      </c>
      <c r="E4">
        <f>'Data Input'!E4</f>
        <v>0</v>
      </c>
      <c r="F4" t="e">
        <f>MATCH(E4, 'Rotameter Correlations'!A$1:A$103, 0)</f>
        <v>#N/A</v>
      </c>
      <c r="G4" t="e">
        <f t="shared" ca="1" si="0"/>
        <v>#N/A</v>
      </c>
      <c r="H4" t="e">
        <f>K4+1</f>
        <v>#N/A</v>
      </c>
      <c r="I4" t="e">
        <f t="shared" ca="1" si="4"/>
        <v>#N/A</v>
      </c>
      <c r="J4" t="e">
        <f t="shared" ca="1" si="5"/>
        <v>#N/A</v>
      </c>
      <c r="K4" t="e">
        <f>MATCH(E4, 'Rotameter Correlations'!A$1:A$103, 1)</f>
        <v>#N/A</v>
      </c>
      <c r="L4" t="e">
        <f t="shared" ca="1" si="6"/>
        <v>#N/A</v>
      </c>
      <c r="M4" t="e">
        <f t="shared" ca="1" si="7"/>
        <v>#N/A</v>
      </c>
      <c r="N4" t="e">
        <f t="shared" ca="1" si="2"/>
        <v>#N/A</v>
      </c>
      <c r="O4" t="e">
        <f t="shared" ca="1" si="8"/>
        <v>#N/A</v>
      </c>
      <c r="P4">
        <f>'Data Input'!F4</f>
        <v>0</v>
      </c>
      <c r="Q4" t="e">
        <f>MATCH(P4, 'Rotameter Correlations'!D$1:D$103, 0)</f>
        <v>#N/A</v>
      </c>
      <c r="R4" t="e">
        <f t="shared" ca="1" si="9"/>
        <v>#N/A</v>
      </c>
      <c r="S4" t="e">
        <f t="shared" si="3"/>
        <v>#N/A</v>
      </c>
      <c r="T4" t="e">
        <f t="shared" ca="1" si="10"/>
        <v>#N/A</v>
      </c>
      <c r="U4" t="e">
        <f t="shared" ca="1" si="11"/>
        <v>#N/A</v>
      </c>
      <c r="V4" t="e">
        <f>MATCH(P4, 'Rotameter Correlations'!D$1:D$103, 1)</f>
        <v>#N/A</v>
      </c>
      <c r="W4" t="e">
        <f t="shared" ca="1" si="12"/>
        <v>#N/A</v>
      </c>
      <c r="X4" t="e">
        <f t="shared" ca="1" si="13"/>
        <v>#N/A</v>
      </c>
      <c r="Y4" t="e">
        <f t="shared" ca="1" si="14"/>
        <v>#N/A</v>
      </c>
      <c r="Z4" t="e">
        <f t="shared" ca="1" si="15"/>
        <v>#N/A</v>
      </c>
    </row>
    <row r="5" spans="1:26" x14ac:dyDescent="0.25">
      <c r="A5">
        <v>4</v>
      </c>
      <c r="B5">
        <v>20</v>
      </c>
      <c r="C5">
        <v>11</v>
      </c>
      <c r="D5" t="s">
        <v>12</v>
      </c>
      <c r="E5">
        <f>'Data Input'!E5</f>
        <v>0</v>
      </c>
      <c r="F5" t="e">
        <f>MATCH(E5, 'Rotameter Correlations'!A$1:A$103, 0)</f>
        <v>#N/A</v>
      </c>
      <c r="G5" t="e">
        <f t="shared" ca="1" si="0"/>
        <v>#N/A</v>
      </c>
      <c r="H5" t="e">
        <f t="shared" ref="H5:H27" si="16">K5+1</f>
        <v>#N/A</v>
      </c>
      <c r="I5" t="e">
        <f t="shared" ca="1" si="4"/>
        <v>#N/A</v>
      </c>
      <c r="J5" t="e">
        <f t="shared" ca="1" si="5"/>
        <v>#N/A</v>
      </c>
      <c r="K5" t="e">
        <f>MATCH(E5, 'Rotameter Correlations'!A$1:A$103, 1)</f>
        <v>#N/A</v>
      </c>
      <c r="L5" t="e">
        <f t="shared" ca="1" si="6"/>
        <v>#N/A</v>
      </c>
      <c r="M5" t="e">
        <f t="shared" ca="1" si="7"/>
        <v>#N/A</v>
      </c>
      <c r="N5" t="e">
        <f t="shared" ca="1" si="2"/>
        <v>#N/A</v>
      </c>
      <c r="O5" t="e">
        <f t="shared" ca="1" si="8"/>
        <v>#N/A</v>
      </c>
      <c r="P5">
        <f>'Data Input'!F5</f>
        <v>0</v>
      </c>
      <c r="Q5" t="e">
        <f>MATCH(P5, 'Rotameter Correlations'!D$1:D$103, 0)</f>
        <v>#N/A</v>
      </c>
      <c r="R5" t="e">
        <f t="shared" ca="1" si="9"/>
        <v>#N/A</v>
      </c>
      <c r="S5" t="e">
        <f t="shared" si="3"/>
        <v>#N/A</v>
      </c>
      <c r="T5" t="e">
        <f t="shared" ca="1" si="10"/>
        <v>#N/A</v>
      </c>
      <c r="U5" t="e">
        <f t="shared" ca="1" si="11"/>
        <v>#N/A</v>
      </c>
      <c r="V5" t="e">
        <f>MATCH(P5, 'Rotameter Correlations'!D$1:D$103, 1)</f>
        <v>#N/A</v>
      </c>
      <c r="W5" t="e">
        <f t="shared" ca="1" si="12"/>
        <v>#N/A</v>
      </c>
      <c r="X5" t="e">
        <f t="shared" ca="1" si="13"/>
        <v>#N/A</v>
      </c>
      <c r="Y5" t="e">
        <f t="shared" ca="1" si="14"/>
        <v>#N/A</v>
      </c>
      <c r="Z5" t="e">
        <f t="shared" ca="1" si="15"/>
        <v>#N/A</v>
      </c>
    </row>
    <row r="6" spans="1:26" x14ac:dyDescent="0.25">
      <c r="A6">
        <v>5</v>
      </c>
      <c r="B6">
        <v>25</v>
      </c>
      <c r="C6">
        <v>11</v>
      </c>
      <c r="D6" t="s">
        <v>12</v>
      </c>
      <c r="E6">
        <f>'Data Input'!E6</f>
        <v>0</v>
      </c>
      <c r="F6" t="e">
        <f>MATCH(E6, 'Rotameter Correlations'!A$1:A$103, 0)</f>
        <v>#N/A</v>
      </c>
      <c r="G6" t="e">
        <f t="shared" ca="1" si="0"/>
        <v>#N/A</v>
      </c>
      <c r="H6" t="e">
        <f t="shared" si="16"/>
        <v>#N/A</v>
      </c>
      <c r="I6" t="e">
        <f t="shared" ca="1" si="4"/>
        <v>#N/A</v>
      </c>
      <c r="J6" t="e">
        <f t="shared" ca="1" si="5"/>
        <v>#N/A</v>
      </c>
      <c r="K6" t="e">
        <f>MATCH(E6, 'Rotameter Correlations'!A$1:A$103, 1)</f>
        <v>#N/A</v>
      </c>
      <c r="L6" t="e">
        <f t="shared" ca="1" si="6"/>
        <v>#N/A</v>
      </c>
      <c r="M6" t="e">
        <f t="shared" ca="1" si="7"/>
        <v>#N/A</v>
      </c>
      <c r="N6" t="e">
        <f t="shared" ca="1" si="2"/>
        <v>#N/A</v>
      </c>
      <c r="O6" t="e">
        <f t="shared" ca="1" si="8"/>
        <v>#N/A</v>
      </c>
      <c r="P6">
        <f>'Data Input'!F6</f>
        <v>0</v>
      </c>
      <c r="Q6" t="e">
        <f>MATCH(P6, 'Rotameter Correlations'!D$1:D$103, 0)</f>
        <v>#N/A</v>
      </c>
      <c r="R6" t="e">
        <f t="shared" ca="1" si="9"/>
        <v>#N/A</v>
      </c>
      <c r="S6" t="e">
        <f t="shared" si="3"/>
        <v>#N/A</v>
      </c>
      <c r="T6" t="e">
        <f t="shared" ca="1" si="10"/>
        <v>#N/A</v>
      </c>
      <c r="U6" t="e">
        <f t="shared" ca="1" si="11"/>
        <v>#N/A</v>
      </c>
      <c r="V6" t="e">
        <f>MATCH(P6, 'Rotameter Correlations'!D$1:D$103, 1)</f>
        <v>#N/A</v>
      </c>
      <c r="W6" t="e">
        <f t="shared" ca="1" si="12"/>
        <v>#N/A</v>
      </c>
      <c r="X6" t="e">
        <f t="shared" ca="1" si="13"/>
        <v>#N/A</v>
      </c>
      <c r="Y6" t="e">
        <f t="shared" ca="1" si="14"/>
        <v>#N/A</v>
      </c>
      <c r="Z6" t="e">
        <f t="shared" ca="1" si="15"/>
        <v>#N/A</v>
      </c>
    </row>
    <row r="7" spans="1:26" x14ac:dyDescent="0.25">
      <c r="A7">
        <v>6</v>
      </c>
      <c r="B7">
        <v>30</v>
      </c>
      <c r="C7">
        <v>11</v>
      </c>
      <c r="D7" t="s">
        <v>12</v>
      </c>
      <c r="E7">
        <f>'Data Input'!E7</f>
        <v>0</v>
      </c>
      <c r="F7" t="e">
        <f>MATCH(E7, 'Rotameter Correlations'!A$1:A$103, 0)</f>
        <v>#N/A</v>
      </c>
      <c r="G7" t="e">
        <f t="shared" ca="1" si="0"/>
        <v>#N/A</v>
      </c>
      <c r="H7" t="e">
        <f t="shared" si="16"/>
        <v>#N/A</v>
      </c>
      <c r="I7" t="e">
        <f t="shared" ca="1" si="4"/>
        <v>#N/A</v>
      </c>
      <c r="J7" t="e">
        <f t="shared" ca="1" si="5"/>
        <v>#N/A</v>
      </c>
      <c r="K7" t="e">
        <f>MATCH(E7, 'Rotameter Correlations'!A$1:A$103, 1)</f>
        <v>#N/A</v>
      </c>
      <c r="L7" t="e">
        <f t="shared" ca="1" si="6"/>
        <v>#N/A</v>
      </c>
      <c r="M7" t="e">
        <f t="shared" ca="1" si="7"/>
        <v>#N/A</v>
      </c>
      <c r="N7" t="e">
        <f t="shared" ca="1" si="2"/>
        <v>#N/A</v>
      </c>
      <c r="O7" t="e">
        <f t="shared" ca="1" si="8"/>
        <v>#N/A</v>
      </c>
      <c r="P7">
        <f>'Data Input'!F7</f>
        <v>0</v>
      </c>
      <c r="Q7" t="e">
        <f>MATCH(P7, 'Rotameter Correlations'!D$1:D$103, 0)</f>
        <v>#N/A</v>
      </c>
      <c r="R7" t="e">
        <f t="shared" ca="1" si="9"/>
        <v>#N/A</v>
      </c>
      <c r="S7" t="e">
        <f t="shared" si="3"/>
        <v>#N/A</v>
      </c>
      <c r="T7" t="e">
        <f t="shared" ca="1" si="10"/>
        <v>#N/A</v>
      </c>
      <c r="U7" t="e">
        <f t="shared" ca="1" si="11"/>
        <v>#N/A</v>
      </c>
      <c r="V7" t="e">
        <f>MATCH(P7, 'Rotameter Correlations'!D$1:D$103, 1)</f>
        <v>#N/A</v>
      </c>
      <c r="W7" t="e">
        <f t="shared" ca="1" si="12"/>
        <v>#N/A</v>
      </c>
      <c r="X7" t="e">
        <f t="shared" ca="1" si="13"/>
        <v>#N/A</v>
      </c>
      <c r="Y7" t="e">
        <f t="shared" ca="1" si="14"/>
        <v>#N/A</v>
      </c>
      <c r="Z7" t="e">
        <f t="shared" ca="1" si="15"/>
        <v>#N/A</v>
      </c>
    </row>
    <row r="8" spans="1:26" x14ac:dyDescent="0.25">
      <c r="A8">
        <v>7</v>
      </c>
      <c r="B8">
        <v>65</v>
      </c>
      <c r="C8">
        <v>11</v>
      </c>
      <c r="D8" t="s">
        <v>13</v>
      </c>
      <c r="E8">
        <f>'Data Input'!E8</f>
        <v>0</v>
      </c>
      <c r="F8" t="e">
        <f>MATCH(E8, 'Rotameter Correlations'!A$1:A$103, 0)</f>
        <v>#N/A</v>
      </c>
      <c r="G8" t="e">
        <f t="shared" ca="1" si="0"/>
        <v>#N/A</v>
      </c>
      <c r="H8" t="e">
        <f t="shared" si="16"/>
        <v>#N/A</v>
      </c>
      <c r="I8" t="e">
        <f t="shared" ca="1" si="4"/>
        <v>#N/A</v>
      </c>
      <c r="J8" t="e">
        <f t="shared" ca="1" si="5"/>
        <v>#N/A</v>
      </c>
      <c r="K8" t="e">
        <f>MATCH(E8, 'Rotameter Correlations'!A$1:A$103, 1)</f>
        <v>#N/A</v>
      </c>
      <c r="L8" t="e">
        <f t="shared" ca="1" si="6"/>
        <v>#N/A</v>
      </c>
      <c r="M8" t="e">
        <f t="shared" ca="1" si="7"/>
        <v>#N/A</v>
      </c>
      <c r="N8" t="e">
        <f t="shared" ca="1" si="2"/>
        <v>#N/A</v>
      </c>
      <c r="O8" t="e">
        <f t="shared" ca="1" si="8"/>
        <v>#N/A</v>
      </c>
      <c r="P8">
        <f>'Data Input'!F8</f>
        <v>0</v>
      </c>
      <c r="Q8" t="e">
        <f>MATCH(P8, 'Rotameter Correlations'!D$1:D$103, 0)</f>
        <v>#N/A</v>
      </c>
      <c r="R8" t="e">
        <f t="shared" ca="1" si="9"/>
        <v>#N/A</v>
      </c>
      <c r="S8" t="e">
        <f t="shared" si="3"/>
        <v>#N/A</v>
      </c>
      <c r="T8" t="e">
        <f t="shared" ca="1" si="10"/>
        <v>#N/A</v>
      </c>
      <c r="U8" t="e">
        <f t="shared" ca="1" si="11"/>
        <v>#N/A</v>
      </c>
      <c r="V8" t="e">
        <f>MATCH(P8, 'Rotameter Correlations'!D$1:D$103, 1)</f>
        <v>#N/A</v>
      </c>
      <c r="W8" t="e">
        <f t="shared" ca="1" si="12"/>
        <v>#N/A</v>
      </c>
      <c r="X8" t="e">
        <f t="shared" ca="1" si="13"/>
        <v>#N/A</v>
      </c>
      <c r="Y8" t="e">
        <f t="shared" ca="1" si="14"/>
        <v>#N/A</v>
      </c>
      <c r="Z8" t="e">
        <f t="shared" ca="1" si="15"/>
        <v>#N/A</v>
      </c>
    </row>
    <row r="9" spans="1:26" x14ac:dyDescent="0.25">
      <c r="A9">
        <v>8</v>
      </c>
      <c r="B9">
        <v>85</v>
      </c>
      <c r="C9">
        <v>11</v>
      </c>
      <c r="D9" t="s">
        <v>13</v>
      </c>
      <c r="E9">
        <f>'Data Input'!E9</f>
        <v>0</v>
      </c>
      <c r="F9" t="e">
        <f>MATCH(E9, 'Rotameter Correlations'!A$1:A$103, 0)</f>
        <v>#N/A</v>
      </c>
      <c r="G9" t="e">
        <f t="shared" ca="1" si="0"/>
        <v>#N/A</v>
      </c>
      <c r="H9" t="e">
        <f t="shared" si="16"/>
        <v>#N/A</v>
      </c>
      <c r="I9" t="e">
        <f t="shared" ca="1" si="4"/>
        <v>#N/A</v>
      </c>
      <c r="J9" t="e">
        <f t="shared" ca="1" si="5"/>
        <v>#N/A</v>
      </c>
      <c r="K9" t="e">
        <f>MATCH(E9, 'Rotameter Correlations'!A$1:A$103, 1)</f>
        <v>#N/A</v>
      </c>
      <c r="L9" t="e">
        <f t="shared" ca="1" si="6"/>
        <v>#N/A</v>
      </c>
      <c r="M9" t="e">
        <f t="shared" ca="1" si="7"/>
        <v>#N/A</v>
      </c>
      <c r="N9" t="e">
        <f t="shared" ca="1" si="2"/>
        <v>#N/A</v>
      </c>
      <c r="O9" t="e">
        <f t="shared" ca="1" si="8"/>
        <v>#N/A</v>
      </c>
      <c r="P9">
        <f>'Data Input'!F9</f>
        <v>0</v>
      </c>
      <c r="Q9" t="e">
        <f>MATCH(P9, 'Rotameter Correlations'!D$1:D$103, 0)</f>
        <v>#N/A</v>
      </c>
      <c r="R9" t="e">
        <f t="shared" ca="1" si="9"/>
        <v>#N/A</v>
      </c>
      <c r="S9" t="e">
        <f t="shared" si="3"/>
        <v>#N/A</v>
      </c>
      <c r="T9" t="e">
        <f t="shared" ca="1" si="10"/>
        <v>#N/A</v>
      </c>
      <c r="U9" t="e">
        <f t="shared" ca="1" si="11"/>
        <v>#N/A</v>
      </c>
      <c r="V9" t="e">
        <f>MATCH(P9, 'Rotameter Correlations'!D$1:D$103, 1)</f>
        <v>#N/A</v>
      </c>
      <c r="W9" t="e">
        <f t="shared" ca="1" si="12"/>
        <v>#N/A</v>
      </c>
      <c r="X9" t="e">
        <f t="shared" ca="1" si="13"/>
        <v>#N/A</v>
      </c>
      <c r="Y9" t="e">
        <f t="shared" ca="1" si="14"/>
        <v>#N/A</v>
      </c>
      <c r="Z9" t="e">
        <f t="shared" ca="1" si="15"/>
        <v>#N/A</v>
      </c>
    </row>
    <row r="10" spans="1:26" x14ac:dyDescent="0.25">
      <c r="A10">
        <v>10</v>
      </c>
      <c r="B10">
        <v>105</v>
      </c>
      <c r="C10">
        <v>11</v>
      </c>
      <c r="D10" t="s">
        <v>13</v>
      </c>
      <c r="E10">
        <f>'Data Input'!E10</f>
        <v>0</v>
      </c>
      <c r="F10" t="e">
        <f>MATCH(E10, 'Rotameter Correlations'!A$1:A$103, 0)</f>
        <v>#N/A</v>
      </c>
      <c r="G10" t="e">
        <f t="shared" ca="1" si="0"/>
        <v>#N/A</v>
      </c>
      <c r="H10" t="e">
        <f t="shared" si="16"/>
        <v>#N/A</v>
      </c>
      <c r="I10" t="e">
        <f t="shared" ca="1" si="4"/>
        <v>#N/A</v>
      </c>
      <c r="J10" t="e">
        <f t="shared" ca="1" si="5"/>
        <v>#N/A</v>
      </c>
      <c r="K10" t="e">
        <f>MATCH(E10, 'Rotameter Correlations'!A$1:A$103, 1)</f>
        <v>#N/A</v>
      </c>
      <c r="L10" t="e">
        <f t="shared" ca="1" si="6"/>
        <v>#N/A</v>
      </c>
      <c r="M10" t="e">
        <f t="shared" ca="1" si="7"/>
        <v>#N/A</v>
      </c>
      <c r="N10" t="e">
        <f t="shared" ca="1" si="2"/>
        <v>#N/A</v>
      </c>
      <c r="O10" t="e">
        <f t="shared" ca="1" si="8"/>
        <v>#N/A</v>
      </c>
      <c r="P10">
        <f>'Data Input'!F10</f>
        <v>0</v>
      </c>
      <c r="Q10" t="e">
        <f>MATCH(P10, 'Rotameter Correlations'!D$1:D$103, 0)</f>
        <v>#N/A</v>
      </c>
      <c r="R10" t="e">
        <f t="shared" ca="1" si="9"/>
        <v>#N/A</v>
      </c>
      <c r="S10" t="e">
        <f t="shared" si="3"/>
        <v>#N/A</v>
      </c>
      <c r="T10" t="e">
        <f t="shared" ca="1" si="10"/>
        <v>#N/A</v>
      </c>
      <c r="U10" t="e">
        <f t="shared" ca="1" si="11"/>
        <v>#N/A</v>
      </c>
      <c r="V10" t="e">
        <f>MATCH(P10, 'Rotameter Correlations'!D$1:D$103, 1)</f>
        <v>#N/A</v>
      </c>
      <c r="W10" t="e">
        <f t="shared" ca="1" si="12"/>
        <v>#N/A</v>
      </c>
      <c r="X10" t="e">
        <f t="shared" ca="1" si="13"/>
        <v>#N/A</v>
      </c>
      <c r="Y10" t="e">
        <f t="shared" ca="1" si="14"/>
        <v>#N/A</v>
      </c>
      <c r="Z10" t="e">
        <f t="shared" ca="1" si="15"/>
        <v>#N/A</v>
      </c>
    </row>
    <row r="11" spans="1:26" x14ac:dyDescent="0.25">
      <c r="A11">
        <v>11</v>
      </c>
      <c r="B11">
        <v>100</v>
      </c>
      <c r="C11">
        <v>6</v>
      </c>
      <c r="D11" t="s">
        <v>11</v>
      </c>
      <c r="E11">
        <f>'Data Input'!E11</f>
        <v>0</v>
      </c>
      <c r="F11" t="e">
        <f>MATCH(E11, 'Rotameter Correlations'!A$1:A$103, 0)</f>
        <v>#N/A</v>
      </c>
      <c r="G11" t="e">
        <f t="shared" ca="1" si="0"/>
        <v>#N/A</v>
      </c>
      <c r="H11" t="e">
        <f t="shared" si="16"/>
        <v>#N/A</v>
      </c>
      <c r="I11" t="e">
        <f t="shared" ca="1" si="4"/>
        <v>#N/A</v>
      </c>
      <c r="J11" t="e">
        <f t="shared" ca="1" si="5"/>
        <v>#N/A</v>
      </c>
      <c r="K11" t="e">
        <f>MATCH(E11, 'Rotameter Correlations'!A$1:A$103, 1)</f>
        <v>#N/A</v>
      </c>
      <c r="L11" t="e">
        <f t="shared" ca="1" si="6"/>
        <v>#N/A</v>
      </c>
      <c r="M11" t="e">
        <f t="shared" ca="1" si="7"/>
        <v>#N/A</v>
      </c>
      <c r="N11" t="e">
        <f t="shared" ca="1" si="2"/>
        <v>#N/A</v>
      </c>
      <c r="O11" t="e">
        <f t="shared" ca="1" si="8"/>
        <v>#N/A</v>
      </c>
      <c r="P11">
        <f>'Data Input'!F11</f>
        <v>0</v>
      </c>
      <c r="Q11" t="e">
        <f>MATCH(P11, 'Rotameter Correlations'!D$1:D$103, 0)</f>
        <v>#N/A</v>
      </c>
      <c r="R11" t="e">
        <f t="shared" ca="1" si="9"/>
        <v>#N/A</v>
      </c>
      <c r="S11" t="e">
        <f t="shared" si="3"/>
        <v>#N/A</v>
      </c>
      <c r="T11" t="e">
        <f t="shared" ca="1" si="10"/>
        <v>#N/A</v>
      </c>
      <c r="U11" t="e">
        <f t="shared" ca="1" si="11"/>
        <v>#N/A</v>
      </c>
      <c r="V11" t="e">
        <f>MATCH(P11, 'Rotameter Correlations'!D$1:D$103, 1)</f>
        <v>#N/A</v>
      </c>
      <c r="W11" t="e">
        <f t="shared" ca="1" si="12"/>
        <v>#N/A</v>
      </c>
      <c r="X11" t="e">
        <f t="shared" ca="1" si="13"/>
        <v>#N/A</v>
      </c>
      <c r="Y11" t="e">
        <f t="shared" ca="1" si="14"/>
        <v>#N/A</v>
      </c>
      <c r="Z11" t="e">
        <f t="shared" ca="1" si="15"/>
        <v>#N/A</v>
      </c>
    </row>
    <row r="12" spans="1:26" x14ac:dyDescent="0.25">
      <c r="A12" t="s">
        <v>39</v>
      </c>
      <c r="B12">
        <v>100</v>
      </c>
      <c r="D12" t="s">
        <v>11</v>
      </c>
      <c r="F12" s="1" t="e">
        <f ca="1">INDEX('Rotameter Correlations'!A$4:A$103,N12) + (O12-INDEX('Rotameter Correlations'!B$4:B$103,N12)) * (INDEX('Rotameter Correlations'!A$4:A$103,O12+1)-INDEX('Rotameter Correlations'!A$4:A$103,N12)) / (INDEX('Rotameter Correlations'!B$4:B$103,N12+1)-INDEX('Rotameter Correlations'!B$4:B$103,N12))</f>
        <v>#N/A</v>
      </c>
      <c r="N12" s="1" t="e">
        <f ca="1">MATCH(O12,'Rotameter Correlations'!B$4:B$103)</f>
        <v>#N/A</v>
      </c>
      <c r="O12" t="e">
        <f ca="1">'Data Input'!K12</f>
        <v>#N/A</v>
      </c>
    </row>
    <row r="13" spans="1:26" x14ac:dyDescent="0.25">
      <c r="A13">
        <v>12</v>
      </c>
      <c r="B13">
        <v>100</v>
      </c>
      <c r="C13">
        <v>11</v>
      </c>
      <c r="D13" t="s">
        <v>11</v>
      </c>
      <c r="E13">
        <f>'Data Input'!E13</f>
        <v>0</v>
      </c>
      <c r="F13" t="e">
        <f>MATCH(E13, 'Rotameter Correlations'!A$1:A$103, 0)</f>
        <v>#N/A</v>
      </c>
      <c r="G13" t="e">
        <f t="shared" ca="1" si="0"/>
        <v>#N/A</v>
      </c>
      <c r="H13" t="e">
        <f t="shared" si="16"/>
        <v>#N/A</v>
      </c>
      <c r="I13" t="e">
        <f t="shared" ca="1" si="4"/>
        <v>#N/A</v>
      </c>
      <c r="J13" t="e">
        <f t="shared" ca="1" si="5"/>
        <v>#N/A</v>
      </c>
      <c r="K13" t="e">
        <f>MATCH(E13, 'Rotameter Correlations'!A$1:A$103, 1)</f>
        <v>#N/A</v>
      </c>
      <c r="L13" t="e">
        <f t="shared" ca="1" si="6"/>
        <v>#N/A</v>
      </c>
      <c r="M13" t="e">
        <f t="shared" ca="1" si="7"/>
        <v>#N/A</v>
      </c>
      <c r="N13" t="e">
        <f t="shared" ca="1" si="2"/>
        <v>#N/A</v>
      </c>
      <c r="O13" t="e">
        <f t="shared" ca="1" si="8"/>
        <v>#N/A</v>
      </c>
      <c r="P13">
        <f>'Data Input'!F13</f>
        <v>0</v>
      </c>
      <c r="Q13" t="e">
        <f>MATCH(P13, 'Rotameter Correlations'!D$1:D$103, 0)</f>
        <v>#N/A</v>
      </c>
      <c r="R13" t="e">
        <f t="shared" ca="1" si="9"/>
        <v>#N/A</v>
      </c>
      <c r="S13" t="e">
        <f t="shared" si="3"/>
        <v>#N/A</v>
      </c>
      <c r="T13" t="e">
        <f t="shared" ca="1" si="10"/>
        <v>#N/A</v>
      </c>
      <c r="U13" t="e">
        <f t="shared" ca="1" si="11"/>
        <v>#N/A</v>
      </c>
      <c r="V13" t="e">
        <f>MATCH(P13, 'Rotameter Correlations'!D$1:D$103, 1)</f>
        <v>#N/A</v>
      </c>
      <c r="W13" t="e">
        <f t="shared" ca="1" si="12"/>
        <v>#N/A</v>
      </c>
      <c r="X13" t="e">
        <f t="shared" ca="1" si="13"/>
        <v>#N/A</v>
      </c>
      <c r="Y13" t="e">
        <f t="shared" ca="1" si="14"/>
        <v>#N/A</v>
      </c>
      <c r="Z13" t="e">
        <f t="shared" ca="1" si="15"/>
        <v>#N/A</v>
      </c>
    </row>
    <row r="14" spans="1:26" x14ac:dyDescent="0.25">
      <c r="A14" t="s">
        <v>38</v>
      </c>
      <c r="F14" s="1" t="e">
        <f>INDEX('Rotameter Correlations'!A$4:A$103,N14) + (O14-INDEX('Rotameter Correlations'!B$4:B$103,N14)) * (INDEX('Rotameter Correlations'!A$4:A$103,O14+1)-INDEX('Rotameter Correlations'!A$4:A$103,N14)) / (INDEX('Rotameter Correlations'!B$4:B$103,N14+1)-INDEX('Rotameter Correlations'!B$4:B$103,N14))</f>
        <v>#N/A</v>
      </c>
      <c r="N14" s="1" t="e">
        <f>MATCH(O14,'Rotameter Correlations'!B$4:B$103)</f>
        <v>#N/A</v>
      </c>
      <c r="O14">
        <f>'Data Input'!K14</f>
        <v>0</v>
      </c>
    </row>
    <row r="15" spans="1:26" x14ac:dyDescent="0.25">
      <c r="A15">
        <v>13</v>
      </c>
      <c r="B15">
        <v>100</v>
      </c>
      <c r="C15">
        <v>16</v>
      </c>
      <c r="D15" t="s">
        <v>11</v>
      </c>
      <c r="E15">
        <f>'Data Input'!E15</f>
        <v>0</v>
      </c>
      <c r="F15" t="e">
        <f>MATCH(E15, 'Rotameter Correlations'!A$1:A$103, 0)</f>
        <v>#N/A</v>
      </c>
      <c r="G15" t="e">
        <f t="shared" ca="1" si="0"/>
        <v>#N/A</v>
      </c>
      <c r="H15" t="e">
        <f t="shared" si="16"/>
        <v>#N/A</v>
      </c>
      <c r="I15" t="e">
        <f t="shared" ca="1" si="4"/>
        <v>#N/A</v>
      </c>
      <c r="J15" t="e">
        <f t="shared" ca="1" si="5"/>
        <v>#N/A</v>
      </c>
      <c r="K15" t="e">
        <f>MATCH(E15, 'Rotameter Correlations'!A$1:A$103, 1)</f>
        <v>#N/A</v>
      </c>
      <c r="L15" t="e">
        <f t="shared" ca="1" si="6"/>
        <v>#N/A</v>
      </c>
      <c r="M15" t="e">
        <f t="shared" ca="1" si="7"/>
        <v>#N/A</v>
      </c>
      <c r="N15" t="e">
        <f t="shared" ca="1" si="2"/>
        <v>#N/A</v>
      </c>
      <c r="O15" t="e">
        <f t="shared" ca="1" si="8"/>
        <v>#N/A</v>
      </c>
      <c r="P15">
        <f>'Data Input'!F15</f>
        <v>0</v>
      </c>
      <c r="Q15" t="e">
        <f>MATCH(P15, 'Rotameter Correlations'!D$1:D$103, 0)</f>
        <v>#N/A</v>
      </c>
      <c r="R15" t="e">
        <f t="shared" ca="1" si="9"/>
        <v>#N/A</v>
      </c>
      <c r="S15" t="e">
        <f t="shared" si="3"/>
        <v>#N/A</v>
      </c>
      <c r="T15" t="e">
        <f t="shared" ca="1" si="10"/>
        <v>#N/A</v>
      </c>
      <c r="U15" t="e">
        <f t="shared" ca="1" si="11"/>
        <v>#N/A</v>
      </c>
      <c r="V15" t="e">
        <f>MATCH(P15, 'Rotameter Correlations'!D$1:D$103, 1)</f>
        <v>#N/A</v>
      </c>
      <c r="W15" t="e">
        <f t="shared" ca="1" si="12"/>
        <v>#N/A</v>
      </c>
      <c r="X15" t="e">
        <f t="shared" ca="1" si="13"/>
        <v>#N/A</v>
      </c>
      <c r="Y15" t="e">
        <f t="shared" ca="1" si="14"/>
        <v>#N/A</v>
      </c>
      <c r="Z15" t="e">
        <f t="shared" ca="1" si="15"/>
        <v>#N/A</v>
      </c>
    </row>
    <row r="16" spans="1:26" x14ac:dyDescent="0.25">
      <c r="A16" t="s">
        <v>40</v>
      </c>
      <c r="F16" s="1" t="e">
        <f ca="1">INDEX('Rotameter Correlations'!A$4:A$103,N16) + (O16-INDEX('Rotameter Correlations'!B$4:B$103,N16)) * (INDEX('Rotameter Correlations'!A$4:A$103,O16+1)-INDEX('Rotameter Correlations'!A$4:A$103,N16)) / (INDEX('Rotameter Correlations'!B$4:B$103,N16+1)-INDEX('Rotameter Correlations'!B$4:B$103,N16))</f>
        <v>#N/A</v>
      </c>
      <c r="N16" s="1" t="e">
        <f ca="1">MATCH(O16,'Rotameter Correlations'!B$4:B$103)</f>
        <v>#N/A</v>
      </c>
      <c r="O16" t="e">
        <f ca="1">'Data Input'!K16</f>
        <v>#N/A</v>
      </c>
    </row>
    <row r="17" spans="1:26" x14ac:dyDescent="0.25">
      <c r="A17">
        <v>14</v>
      </c>
      <c r="B17">
        <v>120</v>
      </c>
      <c r="C17">
        <v>6</v>
      </c>
      <c r="D17" t="s">
        <v>11</v>
      </c>
      <c r="E17">
        <f>'Data Input'!E17</f>
        <v>0</v>
      </c>
      <c r="F17" t="e">
        <f>MATCH(E17, 'Rotameter Correlations'!A$1:A$103, 0)</f>
        <v>#N/A</v>
      </c>
      <c r="G17" t="e">
        <f t="shared" ca="1" si="0"/>
        <v>#N/A</v>
      </c>
      <c r="H17" t="e">
        <f t="shared" si="16"/>
        <v>#N/A</v>
      </c>
      <c r="I17" t="e">
        <f t="shared" ca="1" si="4"/>
        <v>#N/A</v>
      </c>
      <c r="J17" t="e">
        <f t="shared" ca="1" si="5"/>
        <v>#N/A</v>
      </c>
      <c r="K17" t="e">
        <f>MATCH(E17, 'Rotameter Correlations'!A$1:A$103, 1)</f>
        <v>#N/A</v>
      </c>
      <c r="L17" t="e">
        <f t="shared" ca="1" si="6"/>
        <v>#N/A</v>
      </c>
      <c r="M17" t="e">
        <f t="shared" ca="1" si="7"/>
        <v>#N/A</v>
      </c>
      <c r="N17" t="e">
        <f t="shared" ca="1" si="2"/>
        <v>#N/A</v>
      </c>
      <c r="O17" t="e">
        <f t="shared" ca="1" si="8"/>
        <v>#N/A</v>
      </c>
      <c r="P17">
        <f>'Data Input'!F17</f>
        <v>0</v>
      </c>
      <c r="Q17" t="e">
        <f>MATCH(P17, 'Rotameter Correlations'!D$1:D$103, 0)</f>
        <v>#N/A</v>
      </c>
      <c r="R17" t="e">
        <f t="shared" ca="1" si="9"/>
        <v>#N/A</v>
      </c>
      <c r="S17" t="e">
        <f t="shared" si="3"/>
        <v>#N/A</v>
      </c>
      <c r="T17" t="e">
        <f t="shared" ca="1" si="10"/>
        <v>#N/A</v>
      </c>
      <c r="U17" t="e">
        <f t="shared" ca="1" si="11"/>
        <v>#N/A</v>
      </c>
      <c r="V17" t="e">
        <f>MATCH(P17, 'Rotameter Correlations'!D$1:D$103, 1)</f>
        <v>#N/A</v>
      </c>
      <c r="W17" t="e">
        <f t="shared" ca="1" si="12"/>
        <v>#N/A</v>
      </c>
      <c r="X17" t="e">
        <f t="shared" ca="1" si="13"/>
        <v>#N/A</v>
      </c>
      <c r="Y17" t="e">
        <f t="shared" ca="1" si="14"/>
        <v>#N/A</v>
      </c>
      <c r="Z17" t="e">
        <f t="shared" ca="1" si="15"/>
        <v>#N/A</v>
      </c>
    </row>
    <row r="18" spans="1:26" x14ac:dyDescent="0.25">
      <c r="A18" t="s">
        <v>41</v>
      </c>
      <c r="F18" s="1" t="e">
        <f>INDEX('Rotameter Correlations'!A$4:A$103,N18) + (O18-INDEX('Rotameter Correlations'!B$4:B$103,N18)) * (INDEX('Rotameter Correlations'!A$4:A$103,O18+1)-INDEX('Rotameter Correlations'!A$4:A$103,N18)) / (INDEX('Rotameter Correlations'!B$4:B$103,N18+1)-INDEX('Rotameter Correlations'!B$4:B$103,N18))</f>
        <v>#N/A</v>
      </c>
      <c r="N18" s="1" t="e">
        <f>MATCH(O18,'Rotameter Correlations'!B$4:B$103)</f>
        <v>#N/A</v>
      </c>
      <c r="O18">
        <f>'Data Input'!K18</f>
        <v>0</v>
      </c>
    </row>
    <row r="19" spans="1:26" x14ac:dyDescent="0.25">
      <c r="A19">
        <v>15</v>
      </c>
      <c r="B19">
        <v>120</v>
      </c>
      <c r="C19">
        <v>11</v>
      </c>
      <c r="D19" t="s">
        <v>11</v>
      </c>
      <c r="E19">
        <f>'Data Input'!E19</f>
        <v>0</v>
      </c>
      <c r="F19" t="e">
        <f>MATCH(E19, 'Rotameter Correlations'!A$1:A$103, 0)</f>
        <v>#N/A</v>
      </c>
      <c r="G19" t="e">
        <f t="shared" ca="1" si="0"/>
        <v>#N/A</v>
      </c>
      <c r="H19" t="e">
        <f t="shared" si="16"/>
        <v>#N/A</v>
      </c>
      <c r="I19" t="e">
        <f t="shared" ca="1" si="4"/>
        <v>#N/A</v>
      </c>
      <c r="J19" t="e">
        <f t="shared" ca="1" si="5"/>
        <v>#N/A</v>
      </c>
      <c r="K19" t="e">
        <f>MATCH(E19, 'Rotameter Correlations'!A$1:A$103, 1)</f>
        <v>#N/A</v>
      </c>
      <c r="L19" t="e">
        <f t="shared" ca="1" si="6"/>
        <v>#N/A</v>
      </c>
      <c r="M19" t="e">
        <f t="shared" ca="1" si="7"/>
        <v>#N/A</v>
      </c>
      <c r="N19" t="e">
        <f t="shared" ca="1" si="2"/>
        <v>#N/A</v>
      </c>
      <c r="O19" t="e">
        <f t="shared" ca="1" si="8"/>
        <v>#N/A</v>
      </c>
      <c r="P19">
        <f>'Data Input'!F19</f>
        <v>0</v>
      </c>
      <c r="Q19" t="e">
        <f>MATCH(P19, 'Rotameter Correlations'!D$1:D$103, 0)</f>
        <v>#N/A</v>
      </c>
      <c r="R19" t="e">
        <f t="shared" ca="1" si="9"/>
        <v>#N/A</v>
      </c>
      <c r="S19" t="e">
        <f t="shared" si="3"/>
        <v>#N/A</v>
      </c>
      <c r="T19" t="e">
        <f t="shared" ca="1" si="10"/>
        <v>#N/A</v>
      </c>
      <c r="U19" t="e">
        <f t="shared" ca="1" si="11"/>
        <v>#N/A</v>
      </c>
      <c r="V19" t="e">
        <f>MATCH(P19, 'Rotameter Correlations'!D$1:D$103, 1)</f>
        <v>#N/A</v>
      </c>
      <c r="W19" t="e">
        <f t="shared" ca="1" si="12"/>
        <v>#N/A</v>
      </c>
      <c r="X19" t="e">
        <f t="shared" ca="1" si="13"/>
        <v>#N/A</v>
      </c>
      <c r="Y19" t="e">
        <f t="shared" ca="1" si="14"/>
        <v>#N/A</v>
      </c>
      <c r="Z19" t="e">
        <f t="shared" ca="1" si="15"/>
        <v>#N/A</v>
      </c>
    </row>
    <row r="20" spans="1:26" x14ac:dyDescent="0.25">
      <c r="A20" t="s">
        <v>42</v>
      </c>
      <c r="F20" s="1" t="e">
        <f>INDEX('Rotameter Correlations'!A$4:A$103,N20) + (O20-INDEX('Rotameter Correlations'!B$4:B$103,N20)) * (INDEX('Rotameter Correlations'!A$4:A$103,O20+1)-INDEX('Rotameter Correlations'!A$4:A$103,N20)) / (INDEX('Rotameter Correlations'!B$4:B$103,N20+1)-INDEX('Rotameter Correlations'!B$4:B$103,N20))</f>
        <v>#N/A</v>
      </c>
      <c r="N20" s="1" t="e">
        <f>MATCH(O20,'Rotameter Correlations'!B$4:B$103)</f>
        <v>#N/A</v>
      </c>
      <c r="O20">
        <f>'Data Input'!K20</f>
        <v>0</v>
      </c>
    </row>
    <row r="21" spans="1:26" x14ac:dyDescent="0.25">
      <c r="A21">
        <v>16</v>
      </c>
      <c r="B21">
        <v>120</v>
      </c>
      <c r="C21">
        <v>16</v>
      </c>
      <c r="D21" t="s">
        <v>11</v>
      </c>
      <c r="E21">
        <f>'Data Input'!E21</f>
        <v>0</v>
      </c>
      <c r="F21" t="e">
        <f>MATCH(E21, 'Rotameter Correlations'!A$1:A$103, 0)</f>
        <v>#N/A</v>
      </c>
      <c r="G21" t="e">
        <f t="shared" ca="1" si="0"/>
        <v>#N/A</v>
      </c>
      <c r="H21" t="e">
        <f t="shared" si="16"/>
        <v>#N/A</v>
      </c>
      <c r="I21" t="e">
        <f t="shared" ca="1" si="4"/>
        <v>#N/A</v>
      </c>
      <c r="J21" t="e">
        <f t="shared" ca="1" si="5"/>
        <v>#N/A</v>
      </c>
      <c r="K21" t="e">
        <f>MATCH(E21, 'Rotameter Correlations'!A$1:A$103, 1)</f>
        <v>#N/A</v>
      </c>
      <c r="L21" t="e">
        <f t="shared" ca="1" si="6"/>
        <v>#N/A</v>
      </c>
      <c r="M21" t="e">
        <f t="shared" ca="1" si="7"/>
        <v>#N/A</v>
      </c>
      <c r="N21" t="e">
        <f t="shared" ca="1" si="2"/>
        <v>#N/A</v>
      </c>
      <c r="O21" t="e">
        <f t="shared" ca="1" si="8"/>
        <v>#N/A</v>
      </c>
      <c r="P21">
        <f>'Data Input'!F21</f>
        <v>0</v>
      </c>
      <c r="Q21" t="e">
        <f>MATCH(P21, 'Rotameter Correlations'!D$1:D$103, 0)</f>
        <v>#N/A</v>
      </c>
      <c r="R21" t="e">
        <f t="shared" ca="1" si="9"/>
        <v>#N/A</v>
      </c>
      <c r="S21" t="e">
        <f t="shared" si="3"/>
        <v>#N/A</v>
      </c>
      <c r="T21" t="e">
        <f t="shared" ca="1" si="10"/>
        <v>#N/A</v>
      </c>
      <c r="U21" t="e">
        <f t="shared" ca="1" si="11"/>
        <v>#N/A</v>
      </c>
      <c r="V21" t="e">
        <f>MATCH(P21, 'Rotameter Correlations'!D$1:D$103, 1)</f>
        <v>#N/A</v>
      </c>
      <c r="W21" t="e">
        <f t="shared" ca="1" si="12"/>
        <v>#N/A</v>
      </c>
      <c r="X21" t="e">
        <f t="shared" ca="1" si="13"/>
        <v>#N/A</v>
      </c>
      <c r="Y21" t="e">
        <f t="shared" ca="1" si="14"/>
        <v>#N/A</v>
      </c>
      <c r="Z21" t="e">
        <f t="shared" ca="1" si="15"/>
        <v>#N/A</v>
      </c>
    </row>
    <row r="22" spans="1:26" x14ac:dyDescent="0.25">
      <c r="A22" t="s">
        <v>43</v>
      </c>
      <c r="F22" s="1" t="e">
        <f>INDEX('Rotameter Correlations'!A$4:A$103,N22) + (O22-INDEX('Rotameter Correlations'!B$4:B$103,N22)) * (INDEX('Rotameter Correlations'!A$4:A$103,O22+1)-INDEX('Rotameter Correlations'!A$4:A$103,N22)) / (INDEX('Rotameter Correlations'!B$4:B$103,N22+1)-INDEX('Rotameter Correlations'!B$4:B$103,N22))</f>
        <v>#N/A</v>
      </c>
      <c r="N22" s="1" t="e">
        <f>MATCH(O22,'Rotameter Correlations'!B$4:B$103)</f>
        <v>#N/A</v>
      </c>
      <c r="O22">
        <f>'Data Input'!K22</f>
        <v>0</v>
      </c>
    </row>
    <row r="23" spans="1:26" x14ac:dyDescent="0.25">
      <c r="A23">
        <v>17</v>
      </c>
      <c r="B23">
        <v>140</v>
      </c>
      <c r="C23">
        <v>6</v>
      </c>
      <c r="D23" t="s">
        <v>11</v>
      </c>
      <c r="E23">
        <f>'Data Input'!E23</f>
        <v>0</v>
      </c>
      <c r="F23" t="e">
        <f>MATCH(E23, 'Rotameter Correlations'!A$1:A$103, 0)</f>
        <v>#N/A</v>
      </c>
      <c r="G23" t="e">
        <f t="shared" ca="1" si="0"/>
        <v>#N/A</v>
      </c>
      <c r="H23" t="e">
        <f t="shared" si="16"/>
        <v>#N/A</v>
      </c>
      <c r="I23" t="e">
        <f t="shared" ca="1" si="4"/>
        <v>#N/A</v>
      </c>
      <c r="J23" t="e">
        <f t="shared" ca="1" si="5"/>
        <v>#N/A</v>
      </c>
      <c r="K23" t="e">
        <f>MATCH(E23, 'Rotameter Correlations'!A$1:A$103, 1)</f>
        <v>#N/A</v>
      </c>
      <c r="L23" t="e">
        <f t="shared" ca="1" si="6"/>
        <v>#N/A</v>
      </c>
      <c r="M23" t="e">
        <f t="shared" ca="1" si="7"/>
        <v>#N/A</v>
      </c>
      <c r="N23" t="e">
        <f t="shared" ca="1" si="2"/>
        <v>#N/A</v>
      </c>
      <c r="O23" t="e">
        <f t="shared" ca="1" si="8"/>
        <v>#N/A</v>
      </c>
      <c r="P23">
        <f>'Data Input'!F23</f>
        <v>0</v>
      </c>
      <c r="Q23" t="e">
        <f>MATCH(P23, 'Rotameter Correlations'!D$1:D$103, 0)</f>
        <v>#N/A</v>
      </c>
      <c r="R23" t="e">
        <f t="shared" ca="1" si="9"/>
        <v>#N/A</v>
      </c>
      <c r="S23" t="e">
        <f t="shared" si="3"/>
        <v>#N/A</v>
      </c>
      <c r="T23" t="e">
        <f t="shared" ca="1" si="10"/>
        <v>#N/A</v>
      </c>
      <c r="U23" t="e">
        <f t="shared" ca="1" si="11"/>
        <v>#N/A</v>
      </c>
      <c r="V23" t="e">
        <f>MATCH(P23, 'Rotameter Correlations'!D$1:D$103, 1)</f>
        <v>#N/A</v>
      </c>
      <c r="W23" t="e">
        <f t="shared" ca="1" si="12"/>
        <v>#N/A</v>
      </c>
      <c r="X23" t="e">
        <f t="shared" ca="1" si="13"/>
        <v>#N/A</v>
      </c>
      <c r="Y23" t="e">
        <f t="shared" ca="1" si="14"/>
        <v>#N/A</v>
      </c>
      <c r="Z23" t="e">
        <f t="shared" ca="1" si="15"/>
        <v>#N/A</v>
      </c>
    </row>
    <row r="24" spans="1:26" x14ac:dyDescent="0.25">
      <c r="A24" t="s">
        <v>44</v>
      </c>
      <c r="F24" s="1" t="e">
        <f>INDEX('Rotameter Correlations'!A$4:A$103,N24) + (O24-INDEX('Rotameter Correlations'!B$4:B$103,N24)) * (INDEX('Rotameter Correlations'!A$4:A$103,O24+1)-INDEX('Rotameter Correlations'!A$4:A$103,N24)) / (INDEX('Rotameter Correlations'!B$4:B$103,N24+1)-INDEX('Rotameter Correlations'!B$4:B$103,N24))</f>
        <v>#N/A</v>
      </c>
      <c r="N24" s="1" t="e">
        <f>MATCH(O24,'Rotameter Correlations'!B$4:B$103)</f>
        <v>#N/A</v>
      </c>
      <c r="O24">
        <f>'Data Input'!K24</f>
        <v>0</v>
      </c>
    </row>
    <row r="25" spans="1:26" x14ac:dyDescent="0.25">
      <c r="A25">
        <v>18</v>
      </c>
      <c r="B25">
        <v>140</v>
      </c>
      <c r="C25">
        <v>11</v>
      </c>
      <c r="D25" t="s">
        <v>11</v>
      </c>
      <c r="E25">
        <f>'Data Input'!E25</f>
        <v>0</v>
      </c>
      <c r="F25" t="e">
        <f>MATCH(E25, 'Rotameter Correlations'!A$1:A$103, 0)</f>
        <v>#N/A</v>
      </c>
      <c r="G25" t="e">
        <f t="shared" ca="1" si="0"/>
        <v>#N/A</v>
      </c>
      <c r="H25" t="e">
        <f t="shared" si="16"/>
        <v>#N/A</v>
      </c>
      <c r="I25" t="e">
        <f t="shared" ca="1" si="4"/>
        <v>#N/A</v>
      </c>
      <c r="J25" t="e">
        <f t="shared" ca="1" si="5"/>
        <v>#N/A</v>
      </c>
      <c r="K25" t="e">
        <f>MATCH(E25, 'Rotameter Correlations'!A$1:A$103, 1)</f>
        <v>#N/A</v>
      </c>
      <c r="L25" t="e">
        <f t="shared" ca="1" si="6"/>
        <v>#N/A</v>
      </c>
      <c r="M25" t="e">
        <f t="shared" ca="1" si="7"/>
        <v>#N/A</v>
      </c>
      <c r="N25" t="e">
        <f t="shared" ca="1" si="2"/>
        <v>#N/A</v>
      </c>
      <c r="O25" t="e">
        <f t="shared" ca="1" si="8"/>
        <v>#N/A</v>
      </c>
      <c r="P25">
        <f>'Data Input'!F25</f>
        <v>0</v>
      </c>
      <c r="Q25" t="e">
        <f>MATCH(P25, 'Rotameter Correlations'!D$1:D$103, 0)</f>
        <v>#N/A</v>
      </c>
      <c r="R25" t="e">
        <f t="shared" ca="1" si="9"/>
        <v>#N/A</v>
      </c>
      <c r="S25" t="e">
        <f t="shared" si="3"/>
        <v>#N/A</v>
      </c>
      <c r="T25" t="e">
        <f t="shared" ca="1" si="10"/>
        <v>#N/A</v>
      </c>
      <c r="U25" t="e">
        <f t="shared" ca="1" si="11"/>
        <v>#N/A</v>
      </c>
      <c r="V25" t="e">
        <f>MATCH(P25, 'Rotameter Correlations'!D$1:D$103, 1)</f>
        <v>#N/A</v>
      </c>
      <c r="W25" t="e">
        <f t="shared" ca="1" si="12"/>
        <v>#N/A</v>
      </c>
      <c r="X25" t="e">
        <f t="shared" ca="1" si="13"/>
        <v>#N/A</v>
      </c>
      <c r="Y25" t="e">
        <f t="shared" ca="1" si="14"/>
        <v>#N/A</v>
      </c>
      <c r="Z25" t="e">
        <f t="shared" ca="1" si="15"/>
        <v>#N/A</v>
      </c>
    </row>
    <row r="26" spans="1:26" x14ac:dyDescent="0.25">
      <c r="A26" t="s">
        <v>45</v>
      </c>
      <c r="F26" s="1" t="e">
        <f>INDEX('Rotameter Correlations'!A$4:A$103,N26) + (O26-INDEX('Rotameter Correlations'!B$4:B$103,N26)) * (INDEX('Rotameter Correlations'!A$4:A$103,O26+1)-INDEX('Rotameter Correlations'!A$4:A$103,N26)) / (INDEX('Rotameter Correlations'!B$4:B$103,N26+1)-INDEX('Rotameter Correlations'!B$4:B$103,N26))</f>
        <v>#N/A</v>
      </c>
      <c r="N26" s="1" t="e">
        <f>MATCH(O26,'Rotameter Correlations'!B$4:B$103)</f>
        <v>#N/A</v>
      </c>
      <c r="O26">
        <f>'Data Input'!K26</f>
        <v>0</v>
      </c>
    </row>
    <row r="27" spans="1:26" x14ac:dyDescent="0.25">
      <c r="A27">
        <v>19</v>
      </c>
      <c r="B27">
        <v>140</v>
      </c>
      <c r="C27">
        <v>16</v>
      </c>
      <c r="D27" t="s">
        <v>11</v>
      </c>
      <c r="E27">
        <f>'Data Input'!E27</f>
        <v>0</v>
      </c>
      <c r="F27" t="e">
        <f>MATCH(E27, 'Rotameter Correlations'!A$1:A$103, 0)</f>
        <v>#N/A</v>
      </c>
      <c r="G27" t="e">
        <f t="shared" ca="1" si="0"/>
        <v>#N/A</v>
      </c>
      <c r="H27" t="e">
        <f t="shared" si="16"/>
        <v>#N/A</v>
      </c>
      <c r="I27" t="e">
        <f t="shared" ca="1" si="4"/>
        <v>#N/A</v>
      </c>
      <c r="J27" t="e">
        <f t="shared" ca="1" si="5"/>
        <v>#N/A</v>
      </c>
      <c r="K27" t="e">
        <f>MATCH(E27, 'Rotameter Correlations'!A$1:A$103, 1)</f>
        <v>#N/A</v>
      </c>
      <c r="L27" t="e">
        <f t="shared" ca="1" si="6"/>
        <v>#N/A</v>
      </c>
      <c r="M27" t="e">
        <f t="shared" ca="1" si="7"/>
        <v>#N/A</v>
      </c>
      <c r="N27" t="e">
        <f t="shared" ca="1" si="2"/>
        <v>#N/A</v>
      </c>
      <c r="O27" t="e">
        <f t="shared" ca="1" si="8"/>
        <v>#N/A</v>
      </c>
      <c r="P27">
        <f>'Data Input'!F27</f>
        <v>0</v>
      </c>
      <c r="Q27" t="e">
        <f>MATCH(P27, 'Rotameter Correlations'!D$1:D$103, 0)</f>
        <v>#N/A</v>
      </c>
      <c r="R27" t="e">
        <f t="shared" ca="1" si="9"/>
        <v>#N/A</v>
      </c>
      <c r="S27" t="e">
        <f t="shared" si="3"/>
        <v>#N/A</v>
      </c>
      <c r="T27" t="e">
        <f t="shared" ca="1" si="10"/>
        <v>#N/A</v>
      </c>
      <c r="U27" t="e">
        <f t="shared" ca="1" si="11"/>
        <v>#N/A</v>
      </c>
      <c r="V27" t="e">
        <f>MATCH(P27, 'Rotameter Correlations'!D$1:D$103, 1)</f>
        <v>#N/A</v>
      </c>
      <c r="W27" t="e">
        <f t="shared" ca="1" si="12"/>
        <v>#N/A</v>
      </c>
      <c r="X27" t="e">
        <f t="shared" ca="1" si="13"/>
        <v>#N/A</v>
      </c>
      <c r="Y27" t="e">
        <f t="shared" ca="1" si="14"/>
        <v>#N/A</v>
      </c>
      <c r="Z27" t="e">
        <f t="shared" ca="1" si="15"/>
        <v>#N/A</v>
      </c>
    </row>
    <row r="28" spans="1:26" x14ac:dyDescent="0.25">
      <c r="A28" t="s">
        <v>46</v>
      </c>
      <c r="F28" s="1" t="e">
        <f>INDEX('Rotameter Correlations'!A$4:A$103,N28) + (O28-INDEX('Rotameter Correlations'!B$4:B$103,N28)) * (INDEX('Rotameter Correlations'!A$4:A$103,O28+1)-INDEX('Rotameter Correlations'!A$4:A$103,N28)) / (INDEX('Rotameter Correlations'!B$4:B$103,N28+1)-INDEX('Rotameter Correlations'!B$4:B$103,N28))</f>
        <v>#N/A</v>
      </c>
      <c r="N28" s="1" t="e">
        <f>MATCH(O28,'Rotameter Correlations'!B$4:B$103)</f>
        <v>#N/A</v>
      </c>
      <c r="O28">
        <f>'Data Input'!K28</f>
        <v>0</v>
      </c>
    </row>
    <row r="29" spans="1:26" x14ac:dyDescent="0.25">
      <c r="A29">
        <v>20</v>
      </c>
      <c r="B29">
        <f>'Data Input'!B30</f>
        <v>100</v>
      </c>
      <c r="C29">
        <f>'Data Input'!C30</f>
        <v>0</v>
      </c>
      <c r="D29" t="s">
        <v>11</v>
      </c>
      <c r="E29">
        <f>'Data Input'!E30</f>
        <v>0</v>
      </c>
      <c r="F29" t="e">
        <f>MATCH(E29, 'Rotameter Correlations'!A$1:A$103, 0)</f>
        <v>#N/A</v>
      </c>
      <c r="G29" t="e">
        <f t="shared" ref="G29" ca="1" si="17">INDIRECT(ADDRESS(F29,2,1,1,"Rotameter Correlations"))</f>
        <v>#N/A</v>
      </c>
      <c r="H29" t="e">
        <f t="shared" ref="H29" si="18">K29+1</f>
        <v>#N/A</v>
      </c>
      <c r="I29" t="e">
        <f t="shared" ref="I29" ca="1" si="19">INDIRECT(ADDRESS(H29,1,1,1,"Rotameter Correlations"))</f>
        <v>#N/A</v>
      </c>
      <c r="J29" t="e">
        <f t="shared" ref="J29" ca="1" si="20">INDIRECT(ADDRESS(H29,2,1,1,"Rotameter Correlations"))</f>
        <v>#N/A</v>
      </c>
      <c r="K29" t="e">
        <f>MATCH(E29, 'Rotameter Correlations'!A$1:A$103, 1)</f>
        <v>#N/A</v>
      </c>
      <c r="L29" t="e">
        <f t="shared" ref="L29" ca="1" si="21">INDIRECT(ADDRESS(K29,1,1,1,"Rotameter Correlations"))</f>
        <v>#N/A</v>
      </c>
      <c r="M29" t="e">
        <f t="shared" ref="M29" ca="1" si="22">INDIRECT(ADDRESS(K29,2,1,1,"Rotameter Correlations"))</f>
        <v>#N/A</v>
      </c>
      <c r="N29" t="e">
        <f t="shared" ref="N29" ca="1" si="23">(((M29-J29)*(E29-I29))/(L29-I29))+J29</f>
        <v>#N/A</v>
      </c>
      <c r="O29" t="e">
        <f t="shared" ref="O29" ca="1" si="24">IF(E29=L29,G29,N29)</f>
        <v>#N/A</v>
      </c>
      <c r="P29">
        <f>'Data Input'!F30</f>
        <v>0</v>
      </c>
      <c r="Q29" t="e">
        <f>MATCH(P29, 'Rotameter Correlations'!D$1:D$103, 0)</f>
        <v>#N/A</v>
      </c>
      <c r="R29" t="e">
        <f t="shared" ref="R29" ca="1" si="25">INDIRECT(ADDRESS(Q29,5,1,1,"Rotameter Correlations"))</f>
        <v>#N/A</v>
      </c>
      <c r="S29" t="e">
        <f t="shared" ref="S29" si="26">V29+1</f>
        <v>#N/A</v>
      </c>
      <c r="T29" t="e">
        <f t="shared" ref="T29" ca="1" si="27">INDIRECT(ADDRESS(S29,4,1,1,"Rotameter Correlations"))</f>
        <v>#N/A</v>
      </c>
      <c r="U29" t="e">
        <f t="shared" ref="U29" ca="1" si="28">INDIRECT(ADDRESS(S29,5,1,1,"Rotameter Correlations"))</f>
        <v>#N/A</v>
      </c>
      <c r="V29" t="e">
        <f>MATCH(P29, 'Rotameter Correlations'!D$1:D$103, 1)</f>
        <v>#N/A</v>
      </c>
      <c r="W29" t="e">
        <f t="shared" ref="W29" ca="1" si="29">INDIRECT(ADDRESS(V29,4,1,1,"Rotameter Correlations"))</f>
        <v>#N/A</v>
      </c>
      <c r="X29" t="e">
        <f t="shared" ref="X29" ca="1" si="30">INDIRECT(ADDRESS(V29,5,1,1,"Rotameter Correlations"))</f>
        <v>#N/A</v>
      </c>
      <c r="Y29" t="e">
        <f t="shared" ref="Y29" ca="1" si="31">(((X29-U29)*(P29-T29))/(W29-T29))+U29</f>
        <v>#N/A</v>
      </c>
      <c r="Z29" t="e">
        <f t="shared" ref="Z29" ca="1" si="32">IF(P29=W29,R29,Y29)</f>
        <v>#N/A</v>
      </c>
    </row>
    <row r="30" spans="1:26" x14ac:dyDescent="0.25">
      <c r="A30">
        <v>21</v>
      </c>
      <c r="B30">
        <f>'Data Input'!B31</f>
        <v>100</v>
      </c>
      <c r="C30">
        <f>'Data Input'!C31</f>
        <v>0</v>
      </c>
      <c r="D30" t="s">
        <v>11</v>
      </c>
      <c r="E30">
        <f>'Data Input'!E31</f>
        <v>0</v>
      </c>
      <c r="F30" t="e">
        <f>MATCH(E30, 'Rotameter Correlations'!A$1:A$103, 0)</f>
        <v>#N/A</v>
      </c>
      <c r="G30" t="e">
        <f t="shared" ref="G30:G46" ca="1" si="33">INDIRECT(ADDRESS(F30,2,1,1,"Rotameter Correlations"))</f>
        <v>#N/A</v>
      </c>
      <c r="H30" t="e">
        <f t="shared" ref="H30:H46" si="34">K30+1</f>
        <v>#N/A</v>
      </c>
      <c r="I30" t="e">
        <f t="shared" ref="I30:I46" ca="1" si="35">INDIRECT(ADDRESS(H30,1,1,1,"Rotameter Correlations"))</f>
        <v>#N/A</v>
      </c>
      <c r="J30" t="e">
        <f t="shared" ref="J30:J46" ca="1" si="36">INDIRECT(ADDRESS(H30,2,1,1,"Rotameter Correlations"))</f>
        <v>#N/A</v>
      </c>
      <c r="K30" t="e">
        <f>MATCH(E30, 'Rotameter Correlations'!A$1:A$103, 1)</f>
        <v>#N/A</v>
      </c>
      <c r="L30" t="e">
        <f t="shared" ref="L30:L46" ca="1" si="37">INDIRECT(ADDRESS(K30,1,1,1,"Rotameter Correlations"))</f>
        <v>#N/A</v>
      </c>
      <c r="M30" t="e">
        <f t="shared" ref="M30:M46" ca="1" si="38">INDIRECT(ADDRESS(K30,2,1,1,"Rotameter Correlations"))</f>
        <v>#N/A</v>
      </c>
      <c r="N30" t="e">
        <f t="shared" ref="N30:N46" ca="1" si="39">(((M30-J30)*(E30-I30))/(L30-I30))+J30</f>
        <v>#N/A</v>
      </c>
      <c r="O30" t="e">
        <f t="shared" ref="O30:O46" ca="1" si="40">IF(E30=L30,G30,N30)</f>
        <v>#N/A</v>
      </c>
      <c r="P30">
        <f>'Data Input'!F31</f>
        <v>0</v>
      </c>
      <c r="Q30" t="e">
        <f>MATCH(P30, 'Rotameter Correlations'!D$1:D$103, 0)</f>
        <v>#N/A</v>
      </c>
      <c r="R30" t="e">
        <f t="shared" ref="R30:R46" ca="1" si="41">INDIRECT(ADDRESS(Q30,5,1,1,"Rotameter Correlations"))</f>
        <v>#N/A</v>
      </c>
      <c r="S30" t="e">
        <f t="shared" ref="S30:S46" si="42">V30+1</f>
        <v>#N/A</v>
      </c>
      <c r="T30" t="e">
        <f t="shared" ref="T30:T46" ca="1" si="43">INDIRECT(ADDRESS(S30,4,1,1,"Rotameter Correlations"))</f>
        <v>#N/A</v>
      </c>
      <c r="U30" t="e">
        <f t="shared" ref="U30:U46" ca="1" si="44">INDIRECT(ADDRESS(S30,5,1,1,"Rotameter Correlations"))</f>
        <v>#N/A</v>
      </c>
      <c r="V30" t="e">
        <f>MATCH(P30, 'Rotameter Correlations'!D$1:D$103, 1)</f>
        <v>#N/A</v>
      </c>
      <c r="W30" t="e">
        <f t="shared" ref="W30:W46" ca="1" si="45">INDIRECT(ADDRESS(V30,4,1,1,"Rotameter Correlations"))</f>
        <v>#N/A</v>
      </c>
      <c r="X30" t="e">
        <f t="shared" ref="X30:X46" ca="1" si="46">INDIRECT(ADDRESS(V30,5,1,1,"Rotameter Correlations"))</f>
        <v>#N/A</v>
      </c>
      <c r="Y30" t="e">
        <f t="shared" ref="Y30:Y46" ca="1" si="47">(((X30-U30)*(P30-T30))/(W30-T30))+U30</f>
        <v>#N/A</v>
      </c>
      <c r="Z30" t="e">
        <f t="shared" ref="Z30:Z46" ca="1" si="48">IF(P30=W30,R30,Y30)</f>
        <v>#N/A</v>
      </c>
    </row>
    <row r="31" spans="1:26" x14ac:dyDescent="0.25">
      <c r="A31">
        <v>22</v>
      </c>
      <c r="B31">
        <f>'Data Input'!B32</f>
        <v>100</v>
      </c>
      <c r="C31">
        <f>'Data Input'!C32</f>
        <v>0</v>
      </c>
      <c r="D31" t="s">
        <v>11</v>
      </c>
      <c r="E31">
        <f>'Data Input'!E32</f>
        <v>0</v>
      </c>
      <c r="F31" t="e">
        <f>MATCH(E31, 'Rotameter Correlations'!A$1:A$103, 0)</f>
        <v>#N/A</v>
      </c>
      <c r="G31" t="e">
        <f t="shared" ca="1" si="33"/>
        <v>#N/A</v>
      </c>
      <c r="H31" t="e">
        <f t="shared" si="34"/>
        <v>#N/A</v>
      </c>
      <c r="I31" t="e">
        <f t="shared" ca="1" si="35"/>
        <v>#N/A</v>
      </c>
      <c r="J31" t="e">
        <f t="shared" ca="1" si="36"/>
        <v>#N/A</v>
      </c>
      <c r="K31" t="e">
        <f>MATCH(E31, 'Rotameter Correlations'!A$1:A$103, 1)</f>
        <v>#N/A</v>
      </c>
      <c r="L31" t="e">
        <f t="shared" ca="1" si="37"/>
        <v>#N/A</v>
      </c>
      <c r="M31" t="e">
        <f t="shared" ca="1" si="38"/>
        <v>#N/A</v>
      </c>
      <c r="N31" t="e">
        <f t="shared" ca="1" si="39"/>
        <v>#N/A</v>
      </c>
      <c r="O31" t="e">
        <f t="shared" ca="1" si="40"/>
        <v>#N/A</v>
      </c>
      <c r="P31">
        <f>'Data Input'!F32</f>
        <v>0</v>
      </c>
      <c r="Q31" t="e">
        <f>MATCH(P31, 'Rotameter Correlations'!D$1:D$103, 0)</f>
        <v>#N/A</v>
      </c>
      <c r="R31" t="e">
        <f t="shared" ca="1" si="41"/>
        <v>#N/A</v>
      </c>
      <c r="S31" t="e">
        <f t="shared" si="42"/>
        <v>#N/A</v>
      </c>
      <c r="T31" t="e">
        <f t="shared" ca="1" si="43"/>
        <v>#N/A</v>
      </c>
      <c r="U31" t="e">
        <f t="shared" ca="1" si="44"/>
        <v>#N/A</v>
      </c>
      <c r="V31" t="e">
        <f>MATCH(P31, 'Rotameter Correlations'!D$1:D$103, 1)</f>
        <v>#N/A</v>
      </c>
      <c r="W31" t="e">
        <f t="shared" ca="1" si="45"/>
        <v>#N/A</v>
      </c>
      <c r="X31" t="e">
        <f t="shared" ca="1" si="46"/>
        <v>#N/A</v>
      </c>
      <c r="Y31" t="e">
        <f t="shared" ca="1" si="47"/>
        <v>#N/A</v>
      </c>
      <c r="Z31" t="e">
        <f t="shared" ca="1" si="48"/>
        <v>#N/A</v>
      </c>
    </row>
    <row r="32" spans="1:26" x14ac:dyDescent="0.25">
      <c r="A32">
        <v>23</v>
      </c>
      <c r="B32">
        <f>'Data Input'!B33</f>
        <v>120</v>
      </c>
      <c r="C32">
        <f>'Data Input'!C33</f>
        <v>0</v>
      </c>
      <c r="D32" t="s">
        <v>11</v>
      </c>
      <c r="E32">
        <f>'Data Input'!E33</f>
        <v>0</v>
      </c>
      <c r="F32" t="e">
        <f>MATCH(E32, 'Rotameter Correlations'!A$1:A$103, 0)</f>
        <v>#N/A</v>
      </c>
      <c r="G32" t="e">
        <f t="shared" ca="1" si="33"/>
        <v>#N/A</v>
      </c>
      <c r="H32" t="e">
        <f t="shared" si="34"/>
        <v>#N/A</v>
      </c>
      <c r="I32" t="e">
        <f t="shared" ca="1" si="35"/>
        <v>#N/A</v>
      </c>
      <c r="J32" t="e">
        <f t="shared" ca="1" si="36"/>
        <v>#N/A</v>
      </c>
      <c r="K32" t="e">
        <f>MATCH(E32, 'Rotameter Correlations'!A$1:A$103, 1)</f>
        <v>#N/A</v>
      </c>
      <c r="L32" t="e">
        <f t="shared" ca="1" si="37"/>
        <v>#N/A</v>
      </c>
      <c r="M32" t="e">
        <f t="shared" ca="1" si="38"/>
        <v>#N/A</v>
      </c>
      <c r="N32" t="e">
        <f t="shared" ca="1" si="39"/>
        <v>#N/A</v>
      </c>
      <c r="O32" t="e">
        <f t="shared" ca="1" si="40"/>
        <v>#N/A</v>
      </c>
      <c r="P32">
        <f>'Data Input'!F33</f>
        <v>0</v>
      </c>
      <c r="Q32" t="e">
        <f>MATCH(P32, 'Rotameter Correlations'!D$1:D$103, 0)</f>
        <v>#N/A</v>
      </c>
      <c r="R32" t="e">
        <f t="shared" ca="1" si="41"/>
        <v>#N/A</v>
      </c>
      <c r="S32" t="e">
        <f t="shared" si="42"/>
        <v>#N/A</v>
      </c>
      <c r="T32" t="e">
        <f t="shared" ca="1" si="43"/>
        <v>#N/A</v>
      </c>
      <c r="U32" t="e">
        <f t="shared" ca="1" si="44"/>
        <v>#N/A</v>
      </c>
      <c r="V32" t="e">
        <f>MATCH(P32, 'Rotameter Correlations'!D$1:D$103, 1)</f>
        <v>#N/A</v>
      </c>
      <c r="W32" t="e">
        <f t="shared" ca="1" si="45"/>
        <v>#N/A</v>
      </c>
      <c r="X32" t="e">
        <f t="shared" ca="1" si="46"/>
        <v>#N/A</v>
      </c>
      <c r="Y32" t="e">
        <f t="shared" ca="1" si="47"/>
        <v>#N/A</v>
      </c>
      <c r="Z32" t="e">
        <f t="shared" ca="1" si="48"/>
        <v>#N/A</v>
      </c>
    </row>
    <row r="33" spans="1:26" x14ac:dyDescent="0.25">
      <c r="A33">
        <v>24</v>
      </c>
      <c r="B33">
        <f>'Data Input'!B34</f>
        <v>120</v>
      </c>
      <c r="C33">
        <f>'Data Input'!C34</f>
        <v>0</v>
      </c>
      <c r="D33" t="s">
        <v>11</v>
      </c>
      <c r="E33">
        <f>'Data Input'!E34</f>
        <v>0</v>
      </c>
      <c r="F33" t="e">
        <f>MATCH(E33, 'Rotameter Correlations'!A$1:A$103, 0)</f>
        <v>#N/A</v>
      </c>
      <c r="G33" t="e">
        <f t="shared" ca="1" si="33"/>
        <v>#N/A</v>
      </c>
      <c r="H33" t="e">
        <f t="shared" si="34"/>
        <v>#N/A</v>
      </c>
      <c r="I33" t="e">
        <f t="shared" ca="1" si="35"/>
        <v>#N/A</v>
      </c>
      <c r="J33" t="e">
        <f t="shared" ca="1" si="36"/>
        <v>#N/A</v>
      </c>
      <c r="K33" t="e">
        <f>MATCH(E33, 'Rotameter Correlations'!A$1:A$103, 1)</f>
        <v>#N/A</v>
      </c>
      <c r="L33" t="e">
        <f t="shared" ca="1" si="37"/>
        <v>#N/A</v>
      </c>
      <c r="M33" t="e">
        <f t="shared" ca="1" si="38"/>
        <v>#N/A</v>
      </c>
      <c r="N33" t="e">
        <f t="shared" ca="1" si="39"/>
        <v>#N/A</v>
      </c>
      <c r="O33" t="e">
        <f t="shared" ca="1" si="40"/>
        <v>#N/A</v>
      </c>
      <c r="P33">
        <f>'Data Input'!F34</f>
        <v>0</v>
      </c>
      <c r="Q33" t="e">
        <f>MATCH(P33, 'Rotameter Correlations'!D$1:D$103, 0)</f>
        <v>#N/A</v>
      </c>
      <c r="R33" t="e">
        <f t="shared" ca="1" si="41"/>
        <v>#N/A</v>
      </c>
      <c r="S33" t="e">
        <f t="shared" si="42"/>
        <v>#N/A</v>
      </c>
      <c r="T33" t="e">
        <f t="shared" ca="1" si="43"/>
        <v>#N/A</v>
      </c>
      <c r="U33" t="e">
        <f t="shared" ca="1" si="44"/>
        <v>#N/A</v>
      </c>
      <c r="V33" t="e">
        <f>MATCH(P33, 'Rotameter Correlations'!D$1:D$103, 1)</f>
        <v>#N/A</v>
      </c>
      <c r="W33" t="e">
        <f t="shared" ca="1" si="45"/>
        <v>#N/A</v>
      </c>
      <c r="X33" t="e">
        <f t="shared" ca="1" si="46"/>
        <v>#N/A</v>
      </c>
      <c r="Y33" t="e">
        <f t="shared" ca="1" si="47"/>
        <v>#N/A</v>
      </c>
      <c r="Z33" t="e">
        <f t="shared" ca="1" si="48"/>
        <v>#N/A</v>
      </c>
    </row>
    <row r="34" spans="1:26" x14ac:dyDescent="0.25">
      <c r="A34">
        <v>25</v>
      </c>
      <c r="B34">
        <f>'Data Input'!B35</f>
        <v>120</v>
      </c>
      <c r="C34">
        <f>'Data Input'!C35</f>
        <v>0</v>
      </c>
      <c r="D34" t="s">
        <v>11</v>
      </c>
      <c r="E34">
        <f>'Data Input'!E35</f>
        <v>0</v>
      </c>
      <c r="F34" t="e">
        <f>MATCH(E34, 'Rotameter Correlations'!A$1:A$103, 0)</f>
        <v>#N/A</v>
      </c>
      <c r="G34" t="e">
        <f t="shared" ca="1" si="33"/>
        <v>#N/A</v>
      </c>
      <c r="H34" t="e">
        <f t="shared" si="34"/>
        <v>#N/A</v>
      </c>
      <c r="I34" t="e">
        <f t="shared" ca="1" si="35"/>
        <v>#N/A</v>
      </c>
      <c r="J34" t="e">
        <f t="shared" ca="1" si="36"/>
        <v>#N/A</v>
      </c>
      <c r="K34" t="e">
        <f>MATCH(E34, 'Rotameter Correlations'!A$1:A$103, 1)</f>
        <v>#N/A</v>
      </c>
      <c r="L34" t="e">
        <f t="shared" ca="1" si="37"/>
        <v>#N/A</v>
      </c>
      <c r="M34" t="e">
        <f t="shared" ca="1" si="38"/>
        <v>#N/A</v>
      </c>
      <c r="N34" t="e">
        <f t="shared" ca="1" si="39"/>
        <v>#N/A</v>
      </c>
      <c r="O34" t="e">
        <f t="shared" ca="1" si="40"/>
        <v>#N/A</v>
      </c>
      <c r="P34">
        <f>'Data Input'!F35</f>
        <v>0</v>
      </c>
      <c r="Q34" t="e">
        <f>MATCH(P34, 'Rotameter Correlations'!D$1:D$103, 0)</f>
        <v>#N/A</v>
      </c>
      <c r="R34" t="e">
        <f t="shared" ca="1" si="41"/>
        <v>#N/A</v>
      </c>
      <c r="S34" t="e">
        <f t="shared" si="42"/>
        <v>#N/A</v>
      </c>
      <c r="T34" t="e">
        <f t="shared" ca="1" si="43"/>
        <v>#N/A</v>
      </c>
      <c r="U34" t="e">
        <f t="shared" ca="1" si="44"/>
        <v>#N/A</v>
      </c>
      <c r="V34" t="e">
        <f>MATCH(P34, 'Rotameter Correlations'!D$1:D$103, 1)</f>
        <v>#N/A</v>
      </c>
      <c r="W34" t="e">
        <f t="shared" ca="1" si="45"/>
        <v>#N/A</v>
      </c>
      <c r="X34" t="e">
        <f t="shared" ca="1" si="46"/>
        <v>#N/A</v>
      </c>
      <c r="Y34" t="e">
        <f t="shared" ca="1" si="47"/>
        <v>#N/A</v>
      </c>
      <c r="Z34" t="e">
        <f t="shared" ca="1" si="48"/>
        <v>#N/A</v>
      </c>
    </row>
    <row r="35" spans="1:26" x14ac:dyDescent="0.25">
      <c r="A35">
        <v>26</v>
      </c>
      <c r="B35">
        <f>'Data Input'!B36</f>
        <v>140</v>
      </c>
      <c r="C35">
        <f>'Data Input'!C36</f>
        <v>0</v>
      </c>
      <c r="D35" t="s">
        <v>11</v>
      </c>
      <c r="E35">
        <f>'Data Input'!E36</f>
        <v>0</v>
      </c>
      <c r="F35" t="e">
        <f>MATCH(E35, 'Rotameter Correlations'!A$1:A$103, 0)</f>
        <v>#N/A</v>
      </c>
      <c r="G35" t="e">
        <f t="shared" ca="1" si="33"/>
        <v>#N/A</v>
      </c>
      <c r="H35" t="e">
        <f t="shared" si="34"/>
        <v>#N/A</v>
      </c>
      <c r="I35" t="e">
        <f t="shared" ca="1" si="35"/>
        <v>#N/A</v>
      </c>
      <c r="J35" t="e">
        <f t="shared" ca="1" si="36"/>
        <v>#N/A</v>
      </c>
      <c r="K35" t="e">
        <f>MATCH(E35, 'Rotameter Correlations'!A$1:A$103, 1)</f>
        <v>#N/A</v>
      </c>
      <c r="L35" t="e">
        <f t="shared" ca="1" si="37"/>
        <v>#N/A</v>
      </c>
      <c r="M35" t="e">
        <f t="shared" ca="1" si="38"/>
        <v>#N/A</v>
      </c>
      <c r="N35" t="e">
        <f t="shared" ca="1" si="39"/>
        <v>#N/A</v>
      </c>
      <c r="O35" t="e">
        <f t="shared" ca="1" si="40"/>
        <v>#N/A</v>
      </c>
      <c r="P35">
        <f>'Data Input'!F36</f>
        <v>0</v>
      </c>
      <c r="Q35" t="e">
        <f>MATCH(P35, 'Rotameter Correlations'!D$1:D$103, 0)</f>
        <v>#N/A</v>
      </c>
      <c r="R35" t="e">
        <f t="shared" ca="1" si="41"/>
        <v>#N/A</v>
      </c>
      <c r="S35" t="e">
        <f t="shared" si="42"/>
        <v>#N/A</v>
      </c>
      <c r="T35" t="e">
        <f t="shared" ca="1" si="43"/>
        <v>#N/A</v>
      </c>
      <c r="U35" t="e">
        <f t="shared" ca="1" si="44"/>
        <v>#N/A</v>
      </c>
      <c r="V35" t="e">
        <f>MATCH(P35, 'Rotameter Correlations'!D$1:D$103, 1)</f>
        <v>#N/A</v>
      </c>
      <c r="W35" t="e">
        <f t="shared" ca="1" si="45"/>
        <v>#N/A</v>
      </c>
      <c r="X35" t="e">
        <f t="shared" ca="1" si="46"/>
        <v>#N/A</v>
      </c>
      <c r="Y35" t="e">
        <f t="shared" ca="1" si="47"/>
        <v>#N/A</v>
      </c>
      <c r="Z35" t="e">
        <f t="shared" ca="1" si="48"/>
        <v>#N/A</v>
      </c>
    </row>
    <row r="36" spans="1:26" x14ac:dyDescent="0.25">
      <c r="A36">
        <v>27</v>
      </c>
      <c r="B36">
        <f>'Data Input'!B37</f>
        <v>140</v>
      </c>
      <c r="C36">
        <f>'Data Input'!C37</f>
        <v>0</v>
      </c>
      <c r="D36" t="s">
        <v>11</v>
      </c>
      <c r="E36">
        <f>'Data Input'!E37</f>
        <v>0</v>
      </c>
      <c r="F36" t="e">
        <f>MATCH(E36, 'Rotameter Correlations'!A$1:A$103, 0)</f>
        <v>#N/A</v>
      </c>
      <c r="G36" t="e">
        <f t="shared" ca="1" si="33"/>
        <v>#N/A</v>
      </c>
      <c r="H36" t="e">
        <f t="shared" si="34"/>
        <v>#N/A</v>
      </c>
      <c r="I36" t="e">
        <f t="shared" ca="1" si="35"/>
        <v>#N/A</v>
      </c>
      <c r="J36" t="e">
        <f t="shared" ca="1" si="36"/>
        <v>#N/A</v>
      </c>
      <c r="K36" t="e">
        <f>MATCH(E36, 'Rotameter Correlations'!A$1:A$103, 1)</f>
        <v>#N/A</v>
      </c>
      <c r="L36" t="e">
        <f t="shared" ca="1" si="37"/>
        <v>#N/A</v>
      </c>
      <c r="M36" t="e">
        <f t="shared" ca="1" si="38"/>
        <v>#N/A</v>
      </c>
      <c r="N36" t="e">
        <f t="shared" ca="1" si="39"/>
        <v>#N/A</v>
      </c>
      <c r="O36" t="e">
        <f t="shared" ca="1" si="40"/>
        <v>#N/A</v>
      </c>
      <c r="P36">
        <f>'Data Input'!F37</f>
        <v>0</v>
      </c>
      <c r="Q36" t="e">
        <f>MATCH(P36, 'Rotameter Correlations'!D$1:D$103, 0)</f>
        <v>#N/A</v>
      </c>
      <c r="R36" t="e">
        <f t="shared" ca="1" si="41"/>
        <v>#N/A</v>
      </c>
      <c r="S36" t="e">
        <f t="shared" si="42"/>
        <v>#N/A</v>
      </c>
      <c r="T36" t="e">
        <f t="shared" ca="1" si="43"/>
        <v>#N/A</v>
      </c>
      <c r="U36" t="e">
        <f t="shared" ca="1" si="44"/>
        <v>#N/A</v>
      </c>
      <c r="V36" t="e">
        <f>MATCH(P36, 'Rotameter Correlations'!D$1:D$103, 1)</f>
        <v>#N/A</v>
      </c>
      <c r="W36" t="e">
        <f t="shared" ca="1" si="45"/>
        <v>#N/A</v>
      </c>
      <c r="X36" t="e">
        <f t="shared" ca="1" si="46"/>
        <v>#N/A</v>
      </c>
      <c r="Y36" t="e">
        <f t="shared" ca="1" si="47"/>
        <v>#N/A</v>
      </c>
      <c r="Z36" t="e">
        <f t="shared" ca="1" si="48"/>
        <v>#N/A</v>
      </c>
    </row>
    <row r="37" spans="1:26" x14ac:dyDescent="0.25">
      <c r="A37">
        <v>28</v>
      </c>
      <c r="B37">
        <f>'Data Input'!B38</f>
        <v>140</v>
      </c>
      <c r="C37">
        <f>'Data Input'!C38</f>
        <v>0</v>
      </c>
      <c r="D37" t="s">
        <v>11</v>
      </c>
      <c r="E37">
        <f>'Data Input'!E38</f>
        <v>0</v>
      </c>
      <c r="F37" t="e">
        <f>MATCH(E37, 'Rotameter Correlations'!A$1:A$103, 0)</f>
        <v>#N/A</v>
      </c>
      <c r="G37" t="e">
        <f t="shared" ca="1" si="33"/>
        <v>#N/A</v>
      </c>
      <c r="H37" t="e">
        <f t="shared" si="34"/>
        <v>#N/A</v>
      </c>
      <c r="I37" t="e">
        <f t="shared" ca="1" si="35"/>
        <v>#N/A</v>
      </c>
      <c r="J37" t="e">
        <f t="shared" ca="1" si="36"/>
        <v>#N/A</v>
      </c>
      <c r="K37" t="e">
        <f>MATCH(E37, 'Rotameter Correlations'!A$1:A$103, 1)</f>
        <v>#N/A</v>
      </c>
      <c r="L37" t="e">
        <f t="shared" ca="1" si="37"/>
        <v>#N/A</v>
      </c>
      <c r="M37" t="e">
        <f t="shared" ca="1" si="38"/>
        <v>#N/A</v>
      </c>
      <c r="N37" t="e">
        <f t="shared" ca="1" si="39"/>
        <v>#N/A</v>
      </c>
      <c r="O37" t="e">
        <f t="shared" ca="1" si="40"/>
        <v>#N/A</v>
      </c>
      <c r="P37">
        <f>'Data Input'!F38</f>
        <v>0</v>
      </c>
      <c r="Q37" t="e">
        <f>MATCH(P37, 'Rotameter Correlations'!D$1:D$103, 0)</f>
        <v>#N/A</v>
      </c>
      <c r="R37" t="e">
        <f t="shared" ca="1" si="41"/>
        <v>#N/A</v>
      </c>
      <c r="S37" t="e">
        <f t="shared" si="42"/>
        <v>#N/A</v>
      </c>
      <c r="T37" t="e">
        <f t="shared" ca="1" si="43"/>
        <v>#N/A</v>
      </c>
      <c r="U37" t="e">
        <f t="shared" ca="1" si="44"/>
        <v>#N/A</v>
      </c>
      <c r="V37" t="e">
        <f>MATCH(P37, 'Rotameter Correlations'!D$1:D$103, 1)</f>
        <v>#N/A</v>
      </c>
      <c r="W37" t="e">
        <f t="shared" ca="1" si="45"/>
        <v>#N/A</v>
      </c>
      <c r="X37" t="e">
        <f t="shared" ca="1" si="46"/>
        <v>#N/A</v>
      </c>
      <c r="Y37" t="e">
        <f t="shared" ca="1" si="47"/>
        <v>#N/A</v>
      </c>
      <c r="Z37" t="e">
        <f t="shared" ca="1" si="48"/>
        <v>#N/A</v>
      </c>
    </row>
    <row r="38" spans="1:26" x14ac:dyDescent="0.25">
      <c r="A38">
        <v>29</v>
      </c>
      <c r="B38">
        <f>'Data Input'!B40</f>
        <v>100</v>
      </c>
      <c r="C38">
        <f>'Data Input'!C40</f>
        <v>0</v>
      </c>
      <c r="D38" t="s">
        <v>11</v>
      </c>
      <c r="E38">
        <f>'Data Input'!E40</f>
        <v>0</v>
      </c>
      <c r="F38" t="e">
        <f>MATCH(E38, 'Rotameter Correlations'!A$1:A$103, 0)</f>
        <v>#N/A</v>
      </c>
      <c r="G38" t="e">
        <f t="shared" ca="1" si="33"/>
        <v>#N/A</v>
      </c>
      <c r="H38" t="e">
        <f t="shared" si="34"/>
        <v>#N/A</v>
      </c>
      <c r="I38" t="e">
        <f t="shared" ca="1" si="35"/>
        <v>#N/A</v>
      </c>
      <c r="J38" t="e">
        <f t="shared" ca="1" si="36"/>
        <v>#N/A</v>
      </c>
      <c r="K38" t="e">
        <f>MATCH(E38, 'Rotameter Correlations'!A$1:A$103, 1)</f>
        <v>#N/A</v>
      </c>
      <c r="L38" t="e">
        <f t="shared" ca="1" si="37"/>
        <v>#N/A</v>
      </c>
      <c r="M38" t="e">
        <f t="shared" ca="1" si="38"/>
        <v>#N/A</v>
      </c>
      <c r="N38" t="e">
        <f t="shared" ca="1" si="39"/>
        <v>#N/A</v>
      </c>
      <c r="O38" t="e">
        <f t="shared" ca="1" si="40"/>
        <v>#N/A</v>
      </c>
      <c r="P38">
        <f>'Data Input'!F40</f>
        <v>0</v>
      </c>
      <c r="Q38" t="e">
        <f>MATCH(P38, 'Rotameter Correlations'!D$1:D$103, 0)</f>
        <v>#N/A</v>
      </c>
      <c r="R38" t="e">
        <f t="shared" ca="1" si="41"/>
        <v>#N/A</v>
      </c>
      <c r="S38" t="e">
        <f t="shared" si="42"/>
        <v>#N/A</v>
      </c>
      <c r="T38" t="e">
        <f t="shared" ca="1" si="43"/>
        <v>#N/A</v>
      </c>
      <c r="U38" t="e">
        <f t="shared" ca="1" si="44"/>
        <v>#N/A</v>
      </c>
      <c r="V38" t="e">
        <f>MATCH(P38, 'Rotameter Correlations'!D$1:D$103, 1)</f>
        <v>#N/A</v>
      </c>
      <c r="W38" t="e">
        <f t="shared" ca="1" si="45"/>
        <v>#N/A</v>
      </c>
      <c r="X38" t="e">
        <f t="shared" ca="1" si="46"/>
        <v>#N/A</v>
      </c>
      <c r="Y38" t="e">
        <f t="shared" ca="1" si="47"/>
        <v>#N/A</v>
      </c>
      <c r="Z38" t="e">
        <f t="shared" ca="1" si="48"/>
        <v>#N/A</v>
      </c>
    </row>
    <row r="39" spans="1:26" x14ac:dyDescent="0.25">
      <c r="A39">
        <v>30</v>
      </c>
      <c r="B39">
        <f>'Data Input'!B41</f>
        <v>100</v>
      </c>
      <c r="C39">
        <f>'Data Input'!C41</f>
        <v>0</v>
      </c>
      <c r="D39" t="s">
        <v>11</v>
      </c>
      <c r="E39">
        <f>'Data Input'!E41</f>
        <v>0</v>
      </c>
      <c r="F39" t="e">
        <f>MATCH(E39, 'Rotameter Correlations'!A$1:A$103, 0)</f>
        <v>#N/A</v>
      </c>
      <c r="G39" t="e">
        <f t="shared" ca="1" si="33"/>
        <v>#N/A</v>
      </c>
      <c r="H39" t="e">
        <f t="shared" si="34"/>
        <v>#N/A</v>
      </c>
      <c r="I39" t="e">
        <f t="shared" ca="1" si="35"/>
        <v>#N/A</v>
      </c>
      <c r="J39" t="e">
        <f t="shared" ca="1" si="36"/>
        <v>#N/A</v>
      </c>
      <c r="K39" t="e">
        <f>MATCH(E39, 'Rotameter Correlations'!A$1:A$103, 1)</f>
        <v>#N/A</v>
      </c>
      <c r="L39" t="e">
        <f t="shared" ca="1" si="37"/>
        <v>#N/A</v>
      </c>
      <c r="M39" t="e">
        <f t="shared" ca="1" si="38"/>
        <v>#N/A</v>
      </c>
      <c r="N39" t="e">
        <f t="shared" ca="1" si="39"/>
        <v>#N/A</v>
      </c>
      <c r="O39" t="e">
        <f t="shared" ca="1" si="40"/>
        <v>#N/A</v>
      </c>
      <c r="P39">
        <f>'Data Input'!F41</f>
        <v>0</v>
      </c>
      <c r="Q39" t="e">
        <f>MATCH(P39, 'Rotameter Correlations'!D$1:D$103, 0)</f>
        <v>#N/A</v>
      </c>
      <c r="R39" t="e">
        <f t="shared" ca="1" si="41"/>
        <v>#N/A</v>
      </c>
      <c r="S39" t="e">
        <f t="shared" si="42"/>
        <v>#N/A</v>
      </c>
      <c r="T39" t="e">
        <f t="shared" ca="1" si="43"/>
        <v>#N/A</v>
      </c>
      <c r="U39" t="e">
        <f t="shared" ca="1" si="44"/>
        <v>#N/A</v>
      </c>
      <c r="V39" t="e">
        <f>MATCH(P39, 'Rotameter Correlations'!D$1:D$103, 1)</f>
        <v>#N/A</v>
      </c>
      <c r="W39" t="e">
        <f t="shared" ca="1" si="45"/>
        <v>#N/A</v>
      </c>
      <c r="X39" t="e">
        <f t="shared" ca="1" si="46"/>
        <v>#N/A</v>
      </c>
      <c r="Y39" t="e">
        <f t="shared" ca="1" si="47"/>
        <v>#N/A</v>
      </c>
      <c r="Z39" t="e">
        <f t="shared" ca="1" si="48"/>
        <v>#N/A</v>
      </c>
    </row>
    <row r="40" spans="1:26" x14ac:dyDescent="0.25">
      <c r="A40">
        <v>31</v>
      </c>
      <c r="B40">
        <f>'Data Input'!B42</f>
        <v>100</v>
      </c>
      <c r="C40">
        <f>'Data Input'!C42</f>
        <v>0</v>
      </c>
      <c r="D40" t="s">
        <v>11</v>
      </c>
      <c r="E40">
        <f>'Data Input'!E42</f>
        <v>0</v>
      </c>
      <c r="F40" t="e">
        <f>MATCH(E40, 'Rotameter Correlations'!A$1:A$103, 0)</f>
        <v>#N/A</v>
      </c>
      <c r="G40" t="e">
        <f t="shared" ca="1" si="33"/>
        <v>#N/A</v>
      </c>
      <c r="H40" t="e">
        <f t="shared" si="34"/>
        <v>#N/A</v>
      </c>
      <c r="I40" t="e">
        <f t="shared" ca="1" si="35"/>
        <v>#N/A</v>
      </c>
      <c r="J40" t="e">
        <f t="shared" ca="1" si="36"/>
        <v>#N/A</v>
      </c>
      <c r="K40" t="e">
        <f>MATCH(E40, 'Rotameter Correlations'!A$1:A$103, 1)</f>
        <v>#N/A</v>
      </c>
      <c r="L40" t="e">
        <f t="shared" ca="1" si="37"/>
        <v>#N/A</v>
      </c>
      <c r="M40" t="e">
        <f t="shared" ca="1" si="38"/>
        <v>#N/A</v>
      </c>
      <c r="N40" t="e">
        <f t="shared" ca="1" si="39"/>
        <v>#N/A</v>
      </c>
      <c r="O40" t="e">
        <f t="shared" ca="1" si="40"/>
        <v>#N/A</v>
      </c>
      <c r="P40">
        <f>'Data Input'!F42</f>
        <v>0</v>
      </c>
      <c r="Q40" t="e">
        <f>MATCH(P40, 'Rotameter Correlations'!D$1:D$103, 0)</f>
        <v>#N/A</v>
      </c>
      <c r="R40" t="e">
        <f t="shared" ca="1" si="41"/>
        <v>#N/A</v>
      </c>
      <c r="S40" t="e">
        <f t="shared" si="42"/>
        <v>#N/A</v>
      </c>
      <c r="T40" t="e">
        <f t="shared" ca="1" si="43"/>
        <v>#N/A</v>
      </c>
      <c r="U40" t="e">
        <f t="shared" ca="1" si="44"/>
        <v>#N/A</v>
      </c>
      <c r="V40" t="e">
        <f>MATCH(P40, 'Rotameter Correlations'!D$1:D$103, 1)</f>
        <v>#N/A</v>
      </c>
      <c r="W40" t="e">
        <f t="shared" ca="1" si="45"/>
        <v>#N/A</v>
      </c>
      <c r="X40" t="e">
        <f t="shared" ca="1" si="46"/>
        <v>#N/A</v>
      </c>
      <c r="Y40" t="e">
        <f t="shared" ca="1" si="47"/>
        <v>#N/A</v>
      </c>
      <c r="Z40" t="e">
        <f t="shared" ca="1" si="48"/>
        <v>#N/A</v>
      </c>
    </row>
    <row r="41" spans="1:26" x14ac:dyDescent="0.25">
      <c r="A41">
        <v>32</v>
      </c>
      <c r="B41">
        <f>'Data Input'!B43</f>
        <v>120</v>
      </c>
      <c r="C41">
        <f>'Data Input'!C43</f>
        <v>0</v>
      </c>
      <c r="D41" t="s">
        <v>11</v>
      </c>
      <c r="E41">
        <f>'Data Input'!E43</f>
        <v>0</v>
      </c>
      <c r="F41" t="e">
        <f>MATCH(E41, 'Rotameter Correlations'!A$1:A$103, 0)</f>
        <v>#N/A</v>
      </c>
      <c r="G41" t="e">
        <f t="shared" ca="1" si="33"/>
        <v>#N/A</v>
      </c>
      <c r="H41" t="e">
        <f t="shared" si="34"/>
        <v>#N/A</v>
      </c>
      <c r="I41" t="e">
        <f t="shared" ca="1" si="35"/>
        <v>#N/A</v>
      </c>
      <c r="J41" t="e">
        <f t="shared" ca="1" si="36"/>
        <v>#N/A</v>
      </c>
      <c r="K41" t="e">
        <f>MATCH(E41, 'Rotameter Correlations'!A$1:A$103, 1)</f>
        <v>#N/A</v>
      </c>
      <c r="L41" t="e">
        <f t="shared" ca="1" si="37"/>
        <v>#N/A</v>
      </c>
      <c r="M41" t="e">
        <f t="shared" ca="1" si="38"/>
        <v>#N/A</v>
      </c>
      <c r="N41" t="e">
        <f t="shared" ca="1" si="39"/>
        <v>#N/A</v>
      </c>
      <c r="O41" t="e">
        <f t="shared" ca="1" si="40"/>
        <v>#N/A</v>
      </c>
      <c r="P41">
        <f>'Data Input'!F43</f>
        <v>0</v>
      </c>
      <c r="Q41" t="e">
        <f>MATCH(P41, 'Rotameter Correlations'!D$1:D$103, 0)</f>
        <v>#N/A</v>
      </c>
      <c r="R41" t="e">
        <f t="shared" ca="1" si="41"/>
        <v>#N/A</v>
      </c>
      <c r="S41" t="e">
        <f t="shared" si="42"/>
        <v>#N/A</v>
      </c>
      <c r="T41" t="e">
        <f t="shared" ca="1" si="43"/>
        <v>#N/A</v>
      </c>
      <c r="U41" t="e">
        <f t="shared" ca="1" si="44"/>
        <v>#N/A</v>
      </c>
      <c r="V41" t="e">
        <f>MATCH(P41, 'Rotameter Correlations'!D$1:D$103, 1)</f>
        <v>#N/A</v>
      </c>
      <c r="W41" t="e">
        <f t="shared" ca="1" si="45"/>
        <v>#N/A</v>
      </c>
      <c r="X41" t="e">
        <f t="shared" ca="1" si="46"/>
        <v>#N/A</v>
      </c>
      <c r="Y41" t="e">
        <f t="shared" ca="1" si="47"/>
        <v>#N/A</v>
      </c>
      <c r="Z41" t="e">
        <f t="shared" ca="1" si="48"/>
        <v>#N/A</v>
      </c>
    </row>
    <row r="42" spans="1:26" x14ac:dyDescent="0.25">
      <c r="A42">
        <v>33</v>
      </c>
      <c r="B42">
        <f>'Data Input'!B44</f>
        <v>120</v>
      </c>
      <c r="C42">
        <f>'Data Input'!C44</f>
        <v>0</v>
      </c>
      <c r="D42" t="s">
        <v>11</v>
      </c>
      <c r="E42">
        <f>'Data Input'!E44</f>
        <v>0</v>
      </c>
      <c r="F42" t="e">
        <f>MATCH(E42, 'Rotameter Correlations'!A$1:A$103, 0)</f>
        <v>#N/A</v>
      </c>
      <c r="G42" t="e">
        <f t="shared" ca="1" si="33"/>
        <v>#N/A</v>
      </c>
      <c r="H42" t="e">
        <f t="shared" si="34"/>
        <v>#N/A</v>
      </c>
      <c r="I42" t="e">
        <f t="shared" ca="1" si="35"/>
        <v>#N/A</v>
      </c>
      <c r="J42" t="e">
        <f t="shared" ca="1" si="36"/>
        <v>#N/A</v>
      </c>
      <c r="K42" t="e">
        <f>MATCH(E42, 'Rotameter Correlations'!A$1:A$103, 1)</f>
        <v>#N/A</v>
      </c>
      <c r="L42" t="e">
        <f t="shared" ca="1" si="37"/>
        <v>#N/A</v>
      </c>
      <c r="M42" t="e">
        <f t="shared" ca="1" si="38"/>
        <v>#N/A</v>
      </c>
      <c r="N42" t="e">
        <f t="shared" ca="1" si="39"/>
        <v>#N/A</v>
      </c>
      <c r="O42" t="e">
        <f t="shared" ca="1" si="40"/>
        <v>#N/A</v>
      </c>
      <c r="P42">
        <f>'Data Input'!F44</f>
        <v>0</v>
      </c>
      <c r="Q42" t="e">
        <f>MATCH(P42, 'Rotameter Correlations'!D$1:D$103, 0)</f>
        <v>#N/A</v>
      </c>
      <c r="R42" t="e">
        <f t="shared" ca="1" si="41"/>
        <v>#N/A</v>
      </c>
      <c r="S42" t="e">
        <f t="shared" si="42"/>
        <v>#N/A</v>
      </c>
      <c r="T42" t="e">
        <f t="shared" ca="1" si="43"/>
        <v>#N/A</v>
      </c>
      <c r="U42" t="e">
        <f t="shared" ca="1" si="44"/>
        <v>#N/A</v>
      </c>
      <c r="V42" t="e">
        <f>MATCH(P42, 'Rotameter Correlations'!D$1:D$103, 1)</f>
        <v>#N/A</v>
      </c>
      <c r="W42" t="e">
        <f t="shared" ca="1" si="45"/>
        <v>#N/A</v>
      </c>
      <c r="X42" t="e">
        <f t="shared" ca="1" si="46"/>
        <v>#N/A</v>
      </c>
      <c r="Y42" t="e">
        <f t="shared" ca="1" si="47"/>
        <v>#N/A</v>
      </c>
      <c r="Z42" t="e">
        <f t="shared" ca="1" si="48"/>
        <v>#N/A</v>
      </c>
    </row>
    <row r="43" spans="1:26" x14ac:dyDescent="0.25">
      <c r="A43">
        <v>34</v>
      </c>
      <c r="B43">
        <f>'Data Input'!B45</f>
        <v>120</v>
      </c>
      <c r="C43">
        <f>'Data Input'!C45</f>
        <v>0</v>
      </c>
      <c r="D43" t="s">
        <v>11</v>
      </c>
      <c r="E43">
        <f>'Data Input'!E45</f>
        <v>0</v>
      </c>
      <c r="F43" t="e">
        <f>MATCH(E43, 'Rotameter Correlations'!A$1:A$103, 0)</f>
        <v>#N/A</v>
      </c>
      <c r="G43" t="e">
        <f t="shared" ca="1" si="33"/>
        <v>#N/A</v>
      </c>
      <c r="H43" t="e">
        <f t="shared" si="34"/>
        <v>#N/A</v>
      </c>
      <c r="I43" t="e">
        <f t="shared" ca="1" si="35"/>
        <v>#N/A</v>
      </c>
      <c r="J43" t="e">
        <f t="shared" ca="1" si="36"/>
        <v>#N/A</v>
      </c>
      <c r="K43" t="e">
        <f>MATCH(E43, 'Rotameter Correlations'!A$1:A$103, 1)</f>
        <v>#N/A</v>
      </c>
      <c r="L43" t="e">
        <f t="shared" ca="1" si="37"/>
        <v>#N/A</v>
      </c>
      <c r="M43" t="e">
        <f t="shared" ca="1" si="38"/>
        <v>#N/A</v>
      </c>
      <c r="N43" t="e">
        <f t="shared" ca="1" si="39"/>
        <v>#N/A</v>
      </c>
      <c r="O43" t="e">
        <f t="shared" ca="1" si="40"/>
        <v>#N/A</v>
      </c>
      <c r="P43">
        <f>'Data Input'!F45</f>
        <v>0</v>
      </c>
      <c r="Q43" t="e">
        <f>MATCH(P43, 'Rotameter Correlations'!D$1:D$103, 0)</f>
        <v>#N/A</v>
      </c>
      <c r="R43" t="e">
        <f t="shared" ca="1" si="41"/>
        <v>#N/A</v>
      </c>
      <c r="S43" t="e">
        <f t="shared" si="42"/>
        <v>#N/A</v>
      </c>
      <c r="T43" t="e">
        <f t="shared" ca="1" si="43"/>
        <v>#N/A</v>
      </c>
      <c r="U43" t="e">
        <f t="shared" ca="1" si="44"/>
        <v>#N/A</v>
      </c>
      <c r="V43" t="e">
        <f>MATCH(P43, 'Rotameter Correlations'!D$1:D$103, 1)</f>
        <v>#N/A</v>
      </c>
      <c r="W43" t="e">
        <f t="shared" ca="1" si="45"/>
        <v>#N/A</v>
      </c>
      <c r="X43" t="e">
        <f t="shared" ca="1" si="46"/>
        <v>#N/A</v>
      </c>
      <c r="Y43" t="e">
        <f t="shared" ca="1" si="47"/>
        <v>#N/A</v>
      </c>
      <c r="Z43" t="e">
        <f t="shared" ca="1" si="48"/>
        <v>#N/A</v>
      </c>
    </row>
    <row r="44" spans="1:26" x14ac:dyDescent="0.25">
      <c r="A44">
        <v>35</v>
      </c>
      <c r="B44">
        <f>'Data Input'!B46</f>
        <v>140</v>
      </c>
      <c r="C44">
        <f>'Data Input'!C46</f>
        <v>0</v>
      </c>
      <c r="D44" t="s">
        <v>11</v>
      </c>
      <c r="E44">
        <f>'Data Input'!E46</f>
        <v>0</v>
      </c>
      <c r="F44" t="e">
        <f>MATCH(E44, 'Rotameter Correlations'!A$1:A$103, 0)</f>
        <v>#N/A</v>
      </c>
      <c r="G44" t="e">
        <f t="shared" ca="1" si="33"/>
        <v>#N/A</v>
      </c>
      <c r="H44" t="e">
        <f t="shared" si="34"/>
        <v>#N/A</v>
      </c>
      <c r="I44" t="e">
        <f t="shared" ca="1" si="35"/>
        <v>#N/A</v>
      </c>
      <c r="J44" t="e">
        <f t="shared" ca="1" si="36"/>
        <v>#N/A</v>
      </c>
      <c r="K44" t="e">
        <f>MATCH(E44, 'Rotameter Correlations'!A$1:A$103, 1)</f>
        <v>#N/A</v>
      </c>
      <c r="L44" t="e">
        <f t="shared" ca="1" si="37"/>
        <v>#N/A</v>
      </c>
      <c r="M44" t="e">
        <f t="shared" ca="1" si="38"/>
        <v>#N/A</v>
      </c>
      <c r="N44" t="e">
        <f t="shared" ca="1" si="39"/>
        <v>#N/A</v>
      </c>
      <c r="O44" t="e">
        <f t="shared" ca="1" si="40"/>
        <v>#N/A</v>
      </c>
      <c r="P44">
        <f>'Data Input'!F46</f>
        <v>0</v>
      </c>
      <c r="Q44" t="e">
        <f>MATCH(P44, 'Rotameter Correlations'!D$1:D$103, 0)</f>
        <v>#N/A</v>
      </c>
      <c r="R44" t="e">
        <f t="shared" ca="1" si="41"/>
        <v>#N/A</v>
      </c>
      <c r="S44" t="e">
        <f t="shared" si="42"/>
        <v>#N/A</v>
      </c>
      <c r="T44" t="e">
        <f t="shared" ca="1" si="43"/>
        <v>#N/A</v>
      </c>
      <c r="U44" t="e">
        <f t="shared" ca="1" si="44"/>
        <v>#N/A</v>
      </c>
      <c r="V44" t="e">
        <f>MATCH(P44, 'Rotameter Correlations'!D$1:D$103, 1)</f>
        <v>#N/A</v>
      </c>
      <c r="W44" t="e">
        <f t="shared" ca="1" si="45"/>
        <v>#N/A</v>
      </c>
      <c r="X44" t="e">
        <f t="shared" ca="1" si="46"/>
        <v>#N/A</v>
      </c>
      <c r="Y44" t="e">
        <f t="shared" ca="1" si="47"/>
        <v>#N/A</v>
      </c>
      <c r="Z44" t="e">
        <f t="shared" ca="1" si="48"/>
        <v>#N/A</v>
      </c>
    </row>
    <row r="45" spans="1:26" x14ac:dyDescent="0.25">
      <c r="A45">
        <v>36</v>
      </c>
      <c r="B45">
        <f>'Data Input'!B47</f>
        <v>140</v>
      </c>
      <c r="C45">
        <f>'Data Input'!C47</f>
        <v>0</v>
      </c>
      <c r="D45" t="s">
        <v>11</v>
      </c>
      <c r="E45">
        <f>'Data Input'!E47</f>
        <v>0</v>
      </c>
      <c r="F45" t="e">
        <f>MATCH(E45, 'Rotameter Correlations'!A$1:A$103, 0)</f>
        <v>#N/A</v>
      </c>
      <c r="G45" t="e">
        <f t="shared" ca="1" si="33"/>
        <v>#N/A</v>
      </c>
      <c r="H45" t="e">
        <f t="shared" si="34"/>
        <v>#N/A</v>
      </c>
      <c r="I45" t="e">
        <f t="shared" ca="1" si="35"/>
        <v>#N/A</v>
      </c>
      <c r="J45" t="e">
        <f t="shared" ca="1" si="36"/>
        <v>#N/A</v>
      </c>
      <c r="K45" t="e">
        <f>MATCH(E45, 'Rotameter Correlations'!A$1:A$103, 1)</f>
        <v>#N/A</v>
      </c>
      <c r="L45" t="e">
        <f t="shared" ca="1" si="37"/>
        <v>#N/A</v>
      </c>
      <c r="M45" t="e">
        <f t="shared" ca="1" si="38"/>
        <v>#N/A</v>
      </c>
      <c r="N45" t="e">
        <f t="shared" ca="1" si="39"/>
        <v>#N/A</v>
      </c>
      <c r="O45" t="e">
        <f t="shared" ca="1" si="40"/>
        <v>#N/A</v>
      </c>
      <c r="P45">
        <f>'Data Input'!F47</f>
        <v>0</v>
      </c>
      <c r="Q45" t="e">
        <f>MATCH(P45, 'Rotameter Correlations'!D$1:D$103, 0)</f>
        <v>#N/A</v>
      </c>
      <c r="R45" t="e">
        <f t="shared" ca="1" si="41"/>
        <v>#N/A</v>
      </c>
      <c r="S45" t="e">
        <f t="shared" si="42"/>
        <v>#N/A</v>
      </c>
      <c r="T45" t="e">
        <f t="shared" ca="1" si="43"/>
        <v>#N/A</v>
      </c>
      <c r="U45" t="e">
        <f t="shared" ca="1" si="44"/>
        <v>#N/A</v>
      </c>
      <c r="V45" t="e">
        <f>MATCH(P45, 'Rotameter Correlations'!D$1:D$103, 1)</f>
        <v>#N/A</v>
      </c>
      <c r="W45" t="e">
        <f t="shared" ca="1" si="45"/>
        <v>#N/A</v>
      </c>
      <c r="X45" t="e">
        <f t="shared" ca="1" si="46"/>
        <v>#N/A</v>
      </c>
      <c r="Y45" t="e">
        <f t="shared" ca="1" si="47"/>
        <v>#N/A</v>
      </c>
      <c r="Z45" t="e">
        <f t="shared" ca="1" si="48"/>
        <v>#N/A</v>
      </c>
    </row>
    <row r="46" spans="1:26" x14ac:dyDescent="0.25">
      <c r="A46">
        <v>37</v>
      </c>
      <c r="B46">
        <f>'Data Input'!B48</f>
        <v>140</v>
      </c>
      <c r="C46">
        <f>'Data Input'!C48</f>
        <v>0</v>
      </c>
      <c r="D46" t="s">
        <v>11</v>
      </c>
      <c r="E46">
        <f>'Data Input'!E48</f>
        <v>0</v>
      </c>
      <c r="F46" t="e">
        <f>MATCH(E46, 'Rotameter Correlations'!A$1:A$103, 0)</f>
        <v>#N/A</v>
      </c>
      <c r="G46" t="e">
        <f t="shared" ca="1" si="33"/>
        <v>#N/A</v>
      </c>
      <c r="H46" t="e">
        <f t="shared" si="34"/>
        <v>#N/A</v>
      </c>
      <c r="I46" t="e">
        <f t="shared" ca="1" si="35"/>
        <v>#N/A</v>
      </c>
      <c r="J46" t="e">
        <f t="shared" ca="1" si="36"/>
        <v>#N/A</v>
      </c>
      <c r="K46" t="e">
        <f>MATCH(E46, 'Rotameter Correlations'!A$1:A$103, 1)</f>
        <v>#N/A</v>
      </c>
      <c r="L46" t="e">
        <f t="shared" ca="1" si="37"/>
        <v>#N/A</v>
      </c>
      <c r="M46" t="e">
        <f t="shared" ca="1" si="38"/>
        <v>#N/A</v>
      </c>
      <c r="N46" t="e">
        <f t="shared" ca="1" si="39"/>
        <v>#N/A</v>
      </c>
      <c r="O46" t="e">
        <f t="shared" ca="1" si="40"/>
        <v>#N/A</v>
      </c>
      <c r="P46">
        <f>'Data Input'!F48</f>
        <v>0</v>
      </c>
      <c r="Q46" t="e">
        <f>MATCH(P46, 'Rotameter Correlations'!D$1:D$103, 0)</f>
        <v>#N/A</v>
      </c>
      <c r="R46" t="e">
        <f t="shared" ca="1" si="41"/>
        <v>#N/A</v>
      </c>
      <c r="S46" t="e">
        <f t="shared" si="42"/>
        <v>#N/A</v>
      </c>
      <c r="T46" t="e">
        <f t="shared" ca="1" si="43"/>
        <v>#N/A</v>
      </c>
      <c r="U46" t="e">
        <f t="shared" ca="1" si="44"/>
        <v>#N/A</v>
      </c>
      <c r="V46" t="e">
        <f>MATCH(P46, 'Rotameter Correlations'!D$1:D$103, 1)</f>
        <v>#N/A</v>
      </c>
      <c r="W46" t="e">
        <f t="shared" ca="1" si="45"/>
        <v>#N/A</v>
      </c>
      <c r="X46" t="e">
        <f t="shared" ca="1" si="46"/>
        <v>#N/A</v>
      </c>
      <c r="Y46" t="e">
        <f t="shared" ca="1" si="47"/>
        <v>#N/A</v>
      </c>
      <c r="Z46" t="e">
        <f t="shared" ca="1" si="48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Input</vt:lpstr>
      <vt:lpstr>Rotameter Correlations</vt:lpstr>
      <vt:lpstr>Interpolations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Snow</dc:creator>
  <cp:lastModifiedBy>Daniel Snow</cp:lastModifiedBy>
  <dcterms:created xsi:type="dcterms:W3CDTF">2015-09-24T05:30:05Z</dcterms:created>
  <dcterms:modified xsi:type="dcterms:W3CDTF">2015-09-30T18:03:20Z</dcterms:modified>
</cp:coreProperties>
</file>