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li\Documents\Documents\COLLEGE!\Senior Year\ECHE 362-Chemical Engineering Laboratory\Gas Membrane\"/>
    </mc:Choice>
  </mc:AlternateContent>
  <bookViews>
    <workbookView xWindow="0" yWindow="0" windowWidth="20490" windowHeight="7755" tabRatio="618" activeTab="1"/>
  </bookViews>
  <sheets>
    <sheet name="Experimental Runs" sheetId="4" r:id="rId1"/>
    <sheet name="Experimental Data" sheetId="5" r:id="rId2"/>
    <sheet name="Equations" sheetId="2" r:id="rId3"/>
    <sheet name="Correlated Flow Table Permeate" sheetId="1" r:id="rId4"/>
    <sheet name="Correlated Flow Table Retentate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5" l="1"/>
  <c r="P22" i="5"/>
  <c r="P21" i="5"/>
  <c r="P17" i="5"/>
  <c r="P16" i="5"/>
  <c r="P15" i="5"/>
  <c r="P11" i="5"/>
  <c r="P10" i="5"/>
  <c r="P9" i="5"/>
  <c r="P4" i="5"/>
  <c r="P5" i="5"/>
  <c r="P3" i="5"/>
  <c r="K15" i="5"/>
  <c r="K14" i="5"/>
  <c r="K13" i="5"/>
  <c r="K12" i="5"/>
  <c r="K11" i="5"/>
  <c r="K7" i="5"/>
  <c r="K3" i="5"/>
  <c r="K4" i="5"/>
  <c r="K5" i="5"/>
  <c r="K6" i="5"/>
  <c r="E11" i="5"/>
  <c r="E12" i="5"/>
  <c r="E13" i="5"/>
  <c r="E14" i="5"/>
  <c r="E10" i="5"/>
  <c r="E4" i="5"/>
  <c r="E6" i="5"/>
  <c r="E5" i="5"/>
  <c r="E7" i="5"/>
  <c r="E3" i="5"/>
  <c r="A21" i="5" l="1"/>
  <c r="A20" i="5"/>
  <c r="A19" i="5"/>
  <c r="A18" i="5"/>
  <c r="A17" i="5"/>
  <c r="M3" i="2"/>
  <c r="M4" i="2"/>
  <c r="M5" i="2"/>
  <c r="M6" i="2"/>
  <c r="M7" i="2"/>
  <c r="M2" i="2"/>
  <c r="L3" i="2"/>
  <c r="L4" i="2"/>
  <c r="L5" i="2"/>
  <c r="L6" i="2"/>
  <c r="L7" i="2"/>
  <c r="L2" i="2"/>
  <c r="K3" i="2"/>
  <c r="K4" i="2"/>
  <c r="K5" i="2"/>
  <c r="K6" i="2"/>
  <c r="K7" i="2"/>
  <c r="K2" i="2"/>
  <c r="H3" i="3" l="1"/>
  <c r="E3" i="3"/>
  <c r="B78" i="3"/>
  <c r="B79" i="3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4" i="3"/>
  <c r="B15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10" i="3"/>
  <c r="B11" i="3"/>
  <c r="B12" i="3" s="1"/>
  <c r="B13" i="3" s="1"/>
  <c r="B9" i="3"/>
  <c r="H3" i="1"/>
  <c r="E3" i="1"/>
  <c r="B101" i="1"/>
  <c r="B102" i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5" i="1"/>
  <c r="B6" i="1"/>
  <c r="B7" i="1" s="1"/>
  <c r="B4" i="1"/>
</calcChain>
</file>

<file path=xl/sharedStrings.xml><?xml version="1.0" encoding="utf-8"?>
<sst xmlns="http://schemas.openxmlformats.org/spreadsheetml/2006/main" count="106" uniqueCount="56">
  <si>
    <t xml:space="preserve">Permeate </t>
  </si>
  <si>
    <t>Flow Rate (L/min)</t>
  </si>
  <si>
    <t>Scale</t>
  </si>
  <si>
    <t>Insert Needed Scale</t>
  </si>
  <si>
    <t>Calculated Flow Rate</t>
  </si>
  <si>
    <t>Insert Needed Flow Rate</t>
  </si>
  <si>
    <t>Calculated Scale</t>
  </si>
  <si>
    <t>Retentate</t>
  </si>
  <si>
    <t>Insert Flow Rate</t>
  </si>
  <si>
    <t>Insert Scale</t>
  </si>
  <si>
    <t>Run</t>
  </si>
  <si>
    <t>Pressure (psig)</t>
  </si>
  <si>
    <t>Stage Cut</t>
  </si>
  <si>
    <t>Table 3: Varying Stage Cut and Constant Pressure</t>
  </si>
  <si>
    <t>Table 4: Constant Stage Cut and Varying Pressure</t>
  </si>
  <si>
    <t>Table 1: Oxygen</t>
  </si>
  <si>
    <t>Table 2: Nitrogen</t>
  </si>
  <si>
    <t>Table 5: Co-Current Varying Stage Cut, Constant Pressure</t>
  </si>
  <si>
    <t>Table 6: Co-Current Air Constant Stage Cut,Varying Pressure</t>
  </si>
  <si>
    <t>Table 7: Counter Current Air Varying Stage Cut, Constant Pressure</t>
  </si>
  <si>
    <t>Table 8: Counter Current Air Constant Stage Cut, Varying Pressure</t>
  </si>
  <si>
    <t>F (Feed Flow Rate)</t>
  </si>
  <si>
    <t>yp (Composition of permeate)</t>
  </si>
  <si>
    <t>Membrane Area</t>
  </si>
  <si>
    <t>P (Feed Retentate Pressure</t>
  </si>
  <si>
    <r>
      <rPr>
        <i/>
        <sz val="11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>(Permeate Pressure)</t>
    </r>
  </si>
  <si>
    <t>z (mole fraction of O2 in the feed)</t>
  </si>
  <si>
    <t>Vp (Flow Rate of Permeate)</t>
  </si>
  <si>
    <t>xR (Composition of Retentate)</t>
  </si>
  <si>
    <t>Mass Balance Equations</t>
  </si>
  <si>
    <t>Overall: F = Vp +Lr</t>
  </si>
  <si>
    <t>Component: zF = YpVp + XrLr</t>
  </si>
  <si>
    <t>RT Equation:</t>
  </si>
  <si>
    <r>
      <t>Yp/(1-Yp) = (</t>
    </r>
    <r>
      <rPr>
        <sz val="11"/>
        <color theme="1"/>
        <rFont val="Calibri"/>
        <family val="2"/>
      </rPr>
      <t>αab){(XrPr-YpPp)/(1-Xr)Pr-(1-Yp)Pp}</t>
    </r>
  </si>
  <si>
    <t>Flux Equation:</t>
  </si>
  <si>
    <t>Ƥ (Permeability Coefficient)</t>
  </si>
  <si>
    <r>
      <t>(YpVp/Area)=Ƥ/</t>
    </r>
    <r>
      <rPr>
        <sz val="11"/>
        <color theme="1"/>
        <rFont val="Calibri"/>
        <family val="2"/>
      </rPr>
      <t>δ(XrPr-YpPp)</t>
    </r>
  </si>
  <si>
    <t>Ƥ'N2 (Permeance)</t>
  </si>
  <si>
    <t>Ƥ'O2 (Permeance)</t>
  </si>
  <si>
    <t>ƤO2 (Permeability of O2)</t>
  </si>
  <si>
    <t>Thickness = 2.43 cm</t>
  </si>
  <si>
    <t>ƤN2  (Permeability of N2)</t>
  </si>
  <si>
    <t>Permeability Ratios</t>
  </si>
  <si>
    <t>Permeance Data</t>
  </si>
  <si>
    <t>Oxygen Pressure</t>
  </si>
  <si>
    <t>Permeate Flow Rate</t>
  </si>
  <si>
    <t>Retentate Pressure</t>
  </si>
  <si>
    <t>Nitrogen Pressure</t>
  </si>
  <si>
    <t>Permeance of O2</t>
  </si>
  <si>
    <t>Permeance of N2</t>
  </si>
  <si>
    <t>Selectivity</t>
  </si>
  <si>
    <t>Flow Rate</t>
  </si>
  <si>
    <t>Pressure</t>
  </si>
  <si>
    <t>Flow Rate (slpm)</t>
  </si>
  <si>
    <t>Varying Stage Cut and Constant Pressure</t>
  </si>
  <si>
    <t>Constant Stage Cut and Varying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</si>
</sst>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66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0" fillId="5" borderId="1" xfId="0" applyFill="1" applyBorder="1"/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/>
    <xf numFmtId="0" fontId="0" fillId="6" borderId="5" xfId="0" applyFill="1" applyBorder="1"/>
    <xf numFmtId="0" fontId="0" fillId="6" borderId="2" xfId="0" applyFill="1" applyBorder="1" applyAlignment="1">
      <alignment horizontal="left"/>
    </xf>
    <xf numFmtId="0" fontId="0" fillId="6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Rate vs.</a:t>
            </a:r>
            <a:r>
              <a:rPr lang="en-US" baseline="0"/>
              <a:t> Scale (Permeate)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'Correlated Flow Table Permeate'!$B$2</c:f>
              <c:strCache>
                <c:ptCount val="1"/>
                <c:pt idx="0">
                  <c:v>Scale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74781277340333"/>
                  <c:y val="0.15810148731408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'Correlated Flow Table Permeate'!$A$3:$A$102</c:f>
              <c:numCache>
                <c:formatCode>General</c:formatCode>
                <c:ptCount val="100"/>
                <c:pt idx="0">
                  <c:v>8.3000000000000004E-2</c:v>
                </c:pt>
                <c:pt idx="1">
                  <c:v>0.13</c:v>
                </c:pt>
                <c:pt idx="2">
                  <c:v>0.19600000000000001</c:v>
                </c:pt>
                <c:pt idx="3">
                  <c:v>0.27600000000000002</c:v>
                </c:pt>
                <c:pt idx="4">
                  <c:v>0.372</c:v>
                </c:pt>
                <c:pt idx="5">
                  <c:v>0.47699999999999998</c:v>
                </c:pt>
                <c:pt idx="6">
                  <c:v>0.58499999999999996</c:v>
                </c:pt>
                <c:pt idx="7">
                  <c:v>0.69299999999999995</c:v>
                </c:pt>
                <c:pt idx="8">
                  <c:v>0.8</c:v>
                </c:pt>
                <c:pt idx="9">
                  <c:v>0.90900000000000003</c:v>
                </c:pt>
                <c:pt idx="10">
                  <c:v>1.02</c:v>
                </c:pt>
                <c:pt idx="11">
                  <c:v>1.131</c:v>
                </c:pt>
                <c:pt idx="12">
                  <c:v>1.2430000000000001</c:v>
                </c:pt>
                <c:pt idx="13">
                  <c:v>1.355</c:v>
                </c:pt>
                <c:pt idx="14">
                  <c:v>1.468</c:v>
                </c:pt>
                <c:pt idx="15">
                  <c:v>1.59</c:v>
                </c:pt>
                <c:pt idx="16">
                  <c:v>1.7130000000000001</c:v>
                </c:pt>
                <c:pt idx="17">
                  <c:v>1.835</c:v>
                </c:pt>
                <c:pt idx="18">
                  <c:v>1.9570000000000001</c:v>
                </c:pt>
                <c:pt idx="19">
                  <c:v>2.0790000000000002</c:v>
                </c:pt>
                <c:pt idx="20">
                  <c:v>2.2000000000000002</c:v>
                </c:pt>
                <c:pt idx="21">
                  <c:v>2.3210000000000002</c:v>
                </c:pt>
                <c:pt idx="22">
                  <c:v>2.4420000000000002</c:v>
                </c:pt>
                <c:pt idx="23">
                  <c:v>2.5630000000000002</c:v>
                </c:pt>
                <c:pt idx="24">
                  <c:v>2.6850000000000001</c:v>
                </c:pt>
                <c:pt idx="25">
                  <c:v>2.8069999999999999</c:v>
                </c:pt>
                <c:pt idx="26">
                  <c:v>2.9289999999999998</c:v>
                </c:pt>
                <c:pt idx="27">
                  <c:v>3.0529999999999999</c:v>
                </c:pt>
                <c:pt idx="28">
                  <c:v>3.1779999999999999</c:v>
                </c:pt>
                <c:pt idx="29">
                  <c:v>3.04</c:v>
                </c:pt>
                <c:pt idx="30">
                  <c:v>3.4319999999999999</c:v>
                </c:pt>
                <c:pt idx="31">
                  <c:v>3.5649999999999999</c:v>
                </c:pt>
                <c:pt idx="32">
                  <c:v>3.7069999999999999</c:v>
                </c:pt>
                <c:pt idx="33">
                  <c:v>3.85</c:v>
                </c:pt>
                <c:pt idx="34">
                  <c:v>3.992</c:v>
                </c:pt>
                <c:pt idx="35">
                  <c:v>4.1349999999999998</c:v>
                </c:pt>
                <c:pt idx="36">
                  <c:v>4.2779999999999996</c:v>
                </c:pt>
                <c:pt idx="37">
                  <c:v>4.4210000000000003</c:v>
                </c:pt>
                <c:pt idx="38">
                  <c:v>4.5640000000000001</c:v>
                </c:pt>
                <c:pt idx="39">
                  <c:v>4.7080000000000002</c:v>
                </c:pt>
                <c:pt idx="40">
                  <c:v>4.851</c:v>
                </c:pt>
                <c:pt idx="41">
                  <c:v>4.9950000000000001</c:v>
                </c:pt>
                <c:pt idx="42">
                  <c:v>5.14</c:v>
                </c:pt>
                <c:pt idx="43">
                  <c:v>5.2839999999999998</c:v>
                </c:pt>
                <c:pt idx="44">
                  <c:v>5.4290000000000003</c:v>
                </c:pt>
                <c:pt idx="45">
                  <c:v>5.5739999999999998</c:v>
                </c:pt>
                <c:pt idx="46">
                  <c:v>5.7190000000000003</c:v>
                </c:pt>
                <c:pt idx="47">
                  <c:v>5.8639999999999999</c:v>
                </c:pt>
                <c:pt idx="48">
                  <c:v>6.01</c:v>
                </c:pt>
                <c:pt idx="49">
                  <c:v>6.1550000000000002</c:v>
                </c:pt>
                <c:pt idx="50">
                  <c:v>6.3019999999999996</c:v>
                </c:pt>
                <c:pt idx="51">
                  <c:v>6.4480000000000004</c:v>
                </c:pt>
                <c:pt idx="52">
                  <c:v>6.5940000000000003</c:v>
                </c:pt>
                <c:pt idx="53">
                  <c:v>6.7409999999999997</c:v>
                </c:pt>
                <c:pt idx="54">
                  <c:v>6.8879999999999999</c:v>
                </c:pt>
                <c:pt idx="55">
                  <c:v>7.0350000000000001</c:v>
                </c:pt>
                <c:pt idx="56">
                  <c:v>7.1820000000000004</c:v>
                </c:pt>
                <c:pt idx="57">
                  <c:v>7.33</c:v>
                </c:pt>
                <c:pt idx="58">
                  <c:v>7.4779999999999998</c:v>
                </c:pt>
                <c:pt idx="59">
                  <c:v>7.6260000000000003</c:v>
                </c:pt>
                <c:pt idx="60">
                  <c:v>7.774</c:v>
                </c:pt>
                <c:pt idx="61">
                  <c:v>7.9219999999999997</c:v>
                </c:pt>
                <c:pt idx="62">
                  <c:v>8.07</c:v>
                </c:pt>
                <c:pt idx="63">
                  <c:v>8.2189999999999994</c:v>
                </c:pt>
                <c:pt idx="64">
                  <c:v>8.3670000000000009</c:v>
                </c:pt>
                <c:pt idx="65">
                  <c:v>8.516</c:v>
                </c:pt>
                <c:pt idx="66">
                  <c:v>8.6649999999999991</c:v>
                </c:pt>
                <c:pt idx="67">
                  <c:v>8.8140000000000001</c:v>
                </c:pt>
                <c:pt idx="68">
                  <c:v>8.9629999999999992</c:v>
                </c:pt>
                <c:pt idx="69">
                  <c:v>9.1120000000000001</c:v>
                </c:pt>
                <c:pt idx="70">
                  <c:v>9.2620000000000005</c:v>
                </c:pt>
                <c:pt idx="71">
                  <c:v>9.4109999999999996</c:v>
                </c:pt>
                <c:pt idx="72">
                  <c:v>9.56</c:v>
                </c:pt>
                <c:pt idx="73">
                  <c:v>9.7100000000000009</c:v>
                </c:pt>
                <c:pt idx="74">
                  <c:v>9.859</c:v>
                </c:pt>
                <c:pt idx="75">
                  <c:v>10.01</c:v>
                </c:pt>
                <c:pt idx="76">
                  <c:v>10.16</c:v>
                </c:pt>
                <c:pt idx="77">
                  <c:v>10.31</c:v>
                </c:pt>
                <c:pt idx="78">
                  <c:v>10.46</c:v>
                </c:pt>
                <c:pt idx="79">
                  <c:v>10.61</c:v>
                </c:pt>
                <c:pt idx="80">
                  <c:v>10.76</c:v>
                </c:pt>
                <c:pt idx="81">
                  <c:v>10.91</c:v>
                </c:pt>
                <c:pt idx="82">
                  <c:v>11.06</c:v>
                </c:pt>
                <c:pt idx="83">
                  <c:v>11.2</c:v>
                </c:pt>
                <c:pt idx="84">
                  <c:v>11.35</c:v>
                </c:pt>
                <c:pt idx="85">
                  <c:v>11.5</c:v>
                </c:pt>
                <c:pt idx="86">
                  <c:v>11.65</c:v>
                </c:pt>
                <c:pt idx="87">
                  <c:v>11.8</c:v>
                </c:pt>
                <c:pt idx="88">
                  <c:v>11.95</c:v>
                </c:pt>
                <c:pt idx="89">
                  <c:v>12.1</c:v>
                </c:pt>
                <c:pt idx="90">
                  <c:v>12.25</c:v>
                </c:pt>
                <c:pt idx="91">
                  <c:v>12.4</c:v>
                </c:pt>
                <c:pt idx="92">
                  <c:v>12.55</c:v>
                </c:pt>
                <c:pt idx="93">
                  <c:v>12.69</c:v>
                </c:pt>
                <c:pt idx="94">
                  <c:v>12.84</c:v>
                </c:pt>
                <c:pt idx="95">
                  <c:v>12.99</c:v>
                </c:pt>
                <c:pt idx="96">
                  <c:v>13.14</c:v>
                </c:pt>
                <c:pt idx="97">
                  <c:v>13.28</c:v>
                </c:pt>
                <c:pt idx="98">
                  <c:v>13.43</c:v>
                </c:pt>
                <c:pt idx="99">
                  <c:v>13.58</c:v>
                </c:pt>
              </c:numCache>
            </c:numRef>
          </c:xVal>
          <c:yVal>
            <c:numRef>
              <c:f>'Correlated Flow Table Permeate'!$B$3:$B$102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79928"/>
        <c:axId val="407072480"/>
      </c:scatterChart>
      <c:valAx>
        <c:axId val="40707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72480"/>
        <c:crosses val="autoZero"/>
        <c:crossBetween val="midCat"/>
      </c:valAx>
      <c:valAx>
        <c:axId val="4070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7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 vs. Flow Rate (Permeate)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965660542432203E-2"/>
                  <c:y val="0.15492089530475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'Correlated Flow Table Permeate'!$B$3:$B$102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'Correlated Flow Table Permeate'!$A$3:$A$102</c:f>
              <c:numCache>
                <c:formatCode>General</c:formatCode>
                <c:ptCount val="100"/>
                <c:pt idx="0">
                  <c:v>8.3000000000000004E-2</c:v>
                </c:pt>
                <c:pt idx="1">
                  <c:v>0.13</c:v>
                </c:pt>
                <c:pt idx="2">
                  <c:v>0.19600000000000001</c:v>
                </c:pt>
                <c:pt idx="3">
                  <c:v>0.27600000000000002</c:v>
                </c:pt>
                <c:pt idx="4">
                  <c:v>0.372</c:v>
                </c:pt>
                <c:pt idx="5">
                  <c:v>0.47699999999999998</c:v>
                </c:pt>
                <c:pt idx="6">
                  <c:v>0.58499999999999996</c:v>
                </c:pt>
                <c:pt idx="7">
                  <c:v>0.69299999999999995</c:v>
                </c:pt>
                <c:pt idx="8">
                  <c:v>0.8</c:v>
                </c:pt>
                <c:pt idx="9">
                  <c:v>0.90900000000000003</c:v>
                </c:pt>
                <c:pt idx="10">
                  <c:v>1.02</c:v>
                </c:pt>
                <c:pt idx="11">
                  <c:v>1.131</c:v>
                </c:pt>
                <c:pt idx="12">
                  <c:v>1.2430000000000001</c:v>
                </c:pt>
                <c:pt idx="13">
                  <c:v>1.355</c:v>
                </c:pt>
                <c:pt idx="14">
                  <c:v>1.468</c:v>
                </c:pt>
                <c:pt idx="15">
                  <c:v>1.59</c:v>
                </c:pt>
                <c:pt idx="16">
                  <c:v>1.7130000000000001</c:v>
                </c:pt>
                <c:pt idx="17">
                  <c:v>1.835</c:v>
                </c:pt>
                <c:pt idx="18">
                  <c:v>1.9570000000000001</c:v>
                </c:pt>
                <c:pt idx="19">
                  <c:v>2.0790000000000002</c:v>
                </c:pt>
                <c:pt idx="20">
                  <c:v>2.2000000000000002</c:v>
                </c:pt>
                <c:pt idx="21">
                  <c:v>2.3210000000000002</c:v>
                </c:pt>
                <c:pt idx="22">
                  <c:v>2.4420000000000002</c:v>
                </c:pt>
                <c:pt idx="23">
                  <c:v>2.5630000000000002</c:v>
                </c:pt>
                <c:pt idx="24">
                  <c:v>2.6850000000000001</c:v>
                </c:pt>
                <c:pt idx="25">
                  <c:v>2.8069999999999999</c:v>
                </c:pt>
                <c:pt idx="26">
                  <c:v>2.9289999999999998</c:v>
                </c:pt>
                <c:pt idx="27">
                  <c:v>3.0529999999999999</c:v>
                </c:pt>
                <c:pt idx="28">
                  <c:v>3.1779999999999999</c:v>
                </c:pt>
                <c:pt idx="29">
                  <c:v>3.04</c:v>
                </c:pt>
                <c:pt idx="30">
                  <c:v>3.4319999999999999</c:v>
                </c:pt>
                <c:pt idx="31">
                  <c:v>3.5649999999999999</c:v>
                </c:pt>
                <c:pt idx="32">
                  <c:v>3.7069999999999999</c:v>
                </c:pt>
                <c:pt idx="33">
                  <c:v>3.85</c:v>
                </c:pt>
                <c:pt idx="34">
                  <c:v>3.992</c:v>
                </c:pt>
                <c:pt idx="35">
                  <c:v>4.1349999999999998</c:v>
                </c:pt>
                <c:pt idx="36">
                  <c:v>4.2779999999999996</c:v>
                </c:pt>
                <c:pt idx="37">
                  <c:v>4.4210000000000003</c:v>
                </c:pt>
                <c:pt idx="38">
                  <c:v>4.5640000000000001</c:v>
                </c:pt>
                <c:pt idx="39">
                  <c:v>4.7080000000000002</c:v>
                </c:pt>
                <c:pt idx="40">
                  <c:v>4.851</c:v>
                </c:pt>
                <c:pt idx="41">
                  <c:v>4.9950000000000001</c:v>
                </c:pt>
                <c:pt idx="42">
                  <c:v>5.14</c:v>
                </c:pt>
                <c:pt idx="43">
                  <c:v>5.2839999999999998</c:v>
                </c:pt>
                <c:pt idx="44">
                  <c:v>5.4290000000000003</c:v>
                </c:pt>
                <c:pt idx="45">
                  <c:v>5.5739999999999998</c:v>
                </c:pt>
                <c:pt idx="46">
                  <c:v>5.7190000000000003</c:v>
                </c:pt>
                <c:pt idx="47">
                  <c:v>5.8639999999999999</c:v>
                </c:pt>
                <c:pt idx="48">
                  <c:v>6.01</c:v>
                </c:pt>
                <c:pt idx="49">
                  <c:v>6.1550000000000002</c:v>
                </c:pt>
                <c:pt idx="50">
                  <c:v>6.3019999999999996</c:v>
                </c:pt>
                <c:pt idx="51">
                  <c:v>6.4480000000000004</c:v>
                </c:pt>
                <c:pt idx="52">
                  <c:v>6.5940000000000003</c:v>
                </c:pt>
                <c:pt idx="53">
                  <c:v>6.7409999999999997</c:v>
                </c:pt>
                <c:pt idx="54">
                  <c:v>6.8879999999999999</c:v>
                </c:pt>
                <c:pt idx="55">
                  <c:v>7.0350000000000001</c:v>
                </c:pt>
                <c:pt idx="56">
                  <c:v>7.1820000000000004</c:v>
                </c:pt>
                <c:pt idx="57">
                  <c:v>7.33</c:v>
                </c:pt>
                <c:pt idx="58">
                  <c:v>7.4779999999999998</c:v>
                </c:pt>
                <c:pt idx="59">
                  <c:v>7.6260000000000003</c:v>
                </c:pt>
                <c:pt idx="60">
                  <c:v>7.774</c:v>
                </c:pt>
                <c:pt idx="61">
                  <c:v>7.9219999999999997</c:v>
                </c:pt>
                <c:pt idx="62">
                  <c:v>8.07</c:v>
                </c:pt>
                <c:pt idx="63">
                  <c:v>8.2189999999999994</c:v>
                </c:pt>
                <c:pt idx="64">
                  <c:v>8.3670000000000009</c:v>
                </c:pt>
                <c:pt idx="65">
                  <c:v>8.516</c:v>
                </c:pt>
                <c:pt idx="66">
                  <c:v>8.6649999999999991</c:v>
                </c:pt>
                <c:pt idx="67">
                  <c:v>8.8140000000000001</c:v>
                </c:pt>
                <c:pt idx="68">
                  <c:v>8.9629999999999992</c:v>
                </c:pt>
                <c:pt idx="69">
                  <c:v>9.1120000000000001</c:v>
                </c:pt>
                <c:pt idx="70">
                  <c:v>9.2620000000000005</c:v>
                </c:pt>
                <c:pt idx="71">
                  <c:v>9.4109999999999996</c:v>
                </c:pt>
                <c:pt idx="72">
                  <c:v>9.56</c:v>
                </c:pt>
                <c:pt idx="73">
                  <c:v>9.7100000000000009</c:v>
                </c:pt>
                <c:pt idx="74">
                  <c:v>9.859</c:v>
                </c:pt>
                <c:pt idx="75">
                  <c:v>10.01</c:v>
                </c:pt>
                <c:pt idx="76">
                  <c:v>10.16</c:v>
                </c:pt>
                <c:pt idx="77">
                  <c:v>10.31</c:v>
                </c:pt>
                <c:pt idx="78">
                  <c:v>10.46</c:v>
                </c:pt>
                <c:pt idx="79">
                  <c:v>10.61</c:v>
                </c:pt>
                <c:pt idx="80">
                  <c:v>10.76</c:v>
                </c:pt>
                <c:pt idx="81">
                  <c:v>10.91</c:v>
                </c:pt>
                <c:pt idx="82">
                  <c:v>11.06</c:v>
                </c:pt>
                <c:pt idx="83">
                  <c:v>11.2</c:v>
                </c:pt>
                <c:pt idx="84">
                  <c:v>11.35</c:v>
                </c:pt>
                <c:pt idx="85">
                  <c:v>11.5</c:v>
                </c:pt>
                <c:pt idx="86">
                  <c:v>11.65</c:v>
                </c:pt>
                <c:pt idx="87">
                  <c:v>11.8</c:v>
                </c:pt>
                <c:pt idx="88">
                  <c:v>11.95</c:v>
                </c:pt>
                <c:pt idx="89">
                  <c:v>12.1</c:v>
                </c:pt>
                <c:pt idx="90">
                  <c:v>12.25</c:v>
                </c:pt>
                <c:pt idx="91">
                  <c:v>12.4</c:v>
                </c:pt>
                <c:pt idx="92">
                  <c:v>12.55</c:v>
                </c:pt>
                <c:pt idx="93">
                  <c:v>12.69</c:v>
                </c:pt>
                <c:pt idx="94">
                  <c:v>12.84</c:v>
                </c:pt>
                <c:pt idx="95">
                  <c:v>12.99</c:v>
                </c:pt>
                <c:pt idx="96">
                  <c:v>13.14</c:v>
                </c:pt>
                <c:pt idx="97">
                  <c:v>13.28</c:v>
                </c:pt>
                <c:pt idx="98">
                  <c:v>13.43</c:v>
                </c:pt>
                <c:pt idx="99">
                  <c:v>13.58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76008"/>
        <c:axId val="407080320"/>
      </c:scatterChart>
      <c:valAx>
        <c:axId val="4070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0320"/>
        <c:crosses val="autoZero"/>
        <c:crossBetween val="midCat"/>
      </c:valAx>
      <c:valAx>
        <c:axId val="4070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Rate vs. Scale (Retentate)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'Correlated Flow Table Retentate'!$B$2</c:f>
              <c:strCache>
                <c:ptCount val="1"/>
                <c:pt idx="0">
                  <c:v>Scale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619422572178475E-2"/>
                  <c:y val="0.263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'Correlated Flow Table Retentate'!$A$3:$A$101</c:f>
              <c:numCache>
                <c:formatCode>General</c:formatCode>
                <c:ptCount val="99"/>
                <c:pt idx="0">
                  <c:v>1.01</c:v>
                </c:pt>
                <c:pt idx="1">
                  <c:v>1.42</c:v>
                </c:pt>
                <c:pt idx="2">
                  <c:v>1.85</c:v>
                </c:pt>
                <c:pt idx="3">
                  <c:v>2.33</c:v>
                </c:pt>
                <c:pt idx="4">
                  <c:v>2.81</c:v>
                </c:pt>
                <c:pt idx="5">
                  <c:v>3.29</c:v>
                </c:pt>
                <c:pt idx="6">
                  <c:v>3.74</c:v>
                </c:pt>
                <c:pt idx="7">
                  <c:v>4.25</c:v>
                </c:pt>
                <c:pt idx="8">
                  <c:v>4.78</c:v>
                </c:pt>
                <c:pt idx="9">
                  <c:v>5.33</c:v>
                </c:pt>
                <c:pt idx="10">
                  <c:v>5.86</c:v>
                </c:pt>
                <c:pt idx="11">
                  <c:v>6.41</c:v>
                </c:pt>
                <c:pt idx="12">
                  <c:v>6.94</c:v>
                </c:pt>
                <c:pt idx="13">
                  <c:v>7.46</c:v>
                </c:pt>
                <c:pt idx="14">
                  <c:v>8.02</c:v>
                </c:pt>
                <c:pt idx="15">
                  <c:v>8.5399999999999991</c:v>
                </c:pt>
                <c:pt idx="16">
                  <c:v>9.1</c:v>
                </c:pt>
                <c:pt idx="17">
                  <c:v>9.65</c:v>
                </c:pt>
                <c:pt idx="18">
                  <c:v>10.199999999999999</c:v>
                </c:pt>
                <c:pt idx="19">
                  <c:v>10.8</c:v>
                </c:pt>
                <c:pt idx="20">
                  <c:v>11.4</c:v>
                </c:pt>
                <c:pt idx="21">
                  <c:v>12</c:v>
                </c:pt>
                <c:pt idx="22">
                  <c:v>12.5</c:v>
                </c:pt>
                <c:pt idx="23">
                  <c:v>13.1</c:v>
                </c:pt>
                <c:pt idx="24">
                  <c:v>13.7</c:v>
                </c:pt>
                <c:pt idx="25">
                  <c:v>14.3</c:v>
                </c:pt>
                <c:pt idx="26">
                  <c:v>14.9</c:v>
                </c:pt>
                <c:pt idx="27">
                  <c:v>15.5</c:v>
                </c:pt>
                <c:pt idx="28">
                  <c:v>16.100000000000001</c:v>
                </c:pt>
                <c:pt idx="29">
                  <c:v>16.7</c:v>
                </c:pt>
                <c:pt idx="30">
                  <c:v>17.3</c:v>
                </c:pt>
                <c:pt idx="31">
                  <c:v>17.899999999999999</c:v>
                </c:pt>
                <c:pt idx="32">
                  <c:v>18.5</c:v>
                </c:pt>
                <c:pt idx="33">
                  <c:v>19.100000000000001</c:v>
                </c:pt>
                <c:pt idx="34">
                  <c:v>19.7</c:v>
                </c:pt>
                <c:pt idx="35">
                  <c:v>20.3</c:v>
                </c:pt>
                <c:pt idx="36">
                  <c:v>20.9</c:v>
                </c:pt>
                <c:pt idx="37">
                  <c:v>21.5</c:v>
                </c:pt>
                <c:pt idx="38">
                  <c:v>22.1</c:v>
                </c:pt>
                <c:pt idx="39">
                  <c:v>22.7</c:v>
                </c:pt>
                <c:pt idx="40">
                  <c:v>23.3</c:v>
                </c:pt>
                <c:pt idx="41">
                  <c:v>23.9</c:v>
                </c:pt>
                <c:pt idx="42">
                  <c:v>24.5</c:v>
                </c:pt>
                <c:pt idx="43">
                  <c:v>25.1</c:v>
                </c:pt>
                <c:pt idx="44">
                  <c:v>25.7</c:v>
                </c:pt>
                <c:pt idx="45">
                  <c:v>26.3</c:v>
                </c:pt>
                <c:pt idx="46">
                  <c:v>26.9</c:v>
                </c:pt>
                <c:pt idx="47">
                  <c:v>27.5</c:v>
                </c:pt>
                <c:pt idx="48">
                  <c:v>28.1</c:v>
                </c:pt>
                <c:pt idx="49">
                  <c:v>28.8</c:v>
                </c:pt>
                <c:pt idx="50">
                  <c:v>29.4</c:v>
                </c:pt>
                <c:pt idx="51">
                  <c:v>30</c:v>
                </c:pt>
                <c:pt idx="52">
                  <c:v>30.6</c:v>
                </c:pt>
                <c:pt idx="53">
                  <c:v>31.2</c:v>
                </c:pt>
                <c:pt idx="54">
                  <c:v>31.8</c:v>
                </c:pt>
                <c:pt idx="55">
                  <c:v>32.4</c:v>
                </c:pt>
                <c:pt idx="56">
                  <c:v>33.1</c:v>
                </c:pt>
                <c:pt idx="57">
                  <c:v>33.700000000000003</c:v>
                </c:pt>
                <c:pt idx="58">
                  <c:v>34.299999999999997</c:v>
                </c:pt>
                <c:pt idx="59">
                  <c:v>34.9</c:v>
                </c:pt>
                <c:pt idx="60">
                  <c:v>35.6</c:v>
                </c:pt>
                <c:pt idx="61">
                  <c:v>36.200000000000003</c:v>
                </c:pt>
                <c:pt idx="62">
                  <c:v>36.799999999999997</c:v>
                </c:pt>
                <c:pt idx="63">
                  <c:v>37.5</c:v>
                </c:pt>
                <c:pt idx="64">
                  <c:v>38.1</c:v>
                </c:pt>
                <c:pt idx="65">
                  <c:v>38.700000000000003</c:v>
                </c:pt>
                <c:pt idx="66">
                  <c:v>39.4</c:v>
                </c:pt>
                <c:pt idx="67">
                  <c:v>40</c:v>
                </c:pt>
                <c:pt idx="68">
                  <c:v>40.6</c:v>
                </c:pt>
                <c:pt idx="69">
                  <c:v>41.3</c:v>
                </c:pt>
                <c:pt idx="70">
                  <c:v>41.9</c:v>
                </c:pt>
                <c:pt idx="71">
                  <c:v>42.5</c:v>
                </c:pt>
                <c:pt idx="72">
                  <c:v>43.2</c:v>
                </c:pt>
                <c:pt idx="73">
                  <c:v>43.8</c:v>
                </c:pt>
                <c:pt idx="74">
                  <c:v>44.4</c:v>
                </c:pt>
                <c:pt idx="75">
                  <c:v>45.1</c:v>
                </c:pt>
                <c:pt idx="76">
                  <c:v>45.7</c:v>
                </c:pt>
                <c:pt idx="77">
                  <c:v>46.3</c:v>
                </c:pt>
                <c:pt idx="78">
                  <c:v>47</c:v>
                </c:pt>
                <c:pt idx="79">
                  <c:v>47.6</c:v>
                </c:pt>
                <c:pt idx="80">
                  <c:v>48.3</c:v>
                </c:pt>
                <c:pt idx="81">
                  <c:v>48.9</c:v>
                </c:pt>
                <c:pt idx="82">
                  <c:v>49.5</c:v>
                </c:pt>
                <c:pt idx="83">
                  <c:v>50.2</c:v>
                </c:pt>
                <c:pt idx="84">
                  <c:v>50.8</c:v>
                </c:pt>
                <c:pt idx="85">
                  <c:v>51.5</c:v>
                </c:pt>
                <c:pt idx="86">
                  <c:v>52.1</c:v>
                </c:pt>
                <c:pt idx="87">
                  <c:v>52.7</c:v>
                </c:pt>
                <c:pt idx="88">
                  <c:v>53.4</c:v>
                </c:pt>
                <c:pt idx="89">
                  <c:v>54</c:v>
                </c:pt>
                <c:pt idx="90">
                  <c:v>54.6</c:v>
                </c:pt>
                <c:pt idx="91">
                  <c:v>55.3</c:v>
                </c:pt>
                <c:pt idx="92">
                  <c:v>55.9</c:v>
                </c:pt>
                <c:pt idx="93">
                  <c:v>56.6</c:v>
                </c:pt>
                <c:pt idx="94">
                  <c:v>57.2</c:v>
                </c:pt>
                <c:pt idx="95">
                  <c:v>57.8</c:v>
                </c:pt>
                <c:pt idx="96">
                  <c:v>58.5</c:v>
                </c:pt>
                <c:pt idx="97">
                  <c:v>59.1</c:v>
                </c:pt>
                <c:pt idx="98">
                  <c:v>59.7</c:v>
                </c:pt>
              </c:numCache>
            </c:numRef>
          </c:xVal>
          <c:yVal>
            <c:numRef>
              <c:f>'Correlated Flow Table Retentate'!$B$3:$B$101</c:f>
              <c:numCache>
                <c:formatCode>General</c:formatCode>
                <c:ptCount val="99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  <c:pt idx="25">
                  <c:v>40.5</c:v>
                </c:pt>
                <c:pt idx="26">
                  <c:v>42</c:v>
                </c:pt>
                <c:pt idx="27">
                  <c:v>43.5</c:v>
                </c:pt>
                <c:pt idx="28">
                  <c:v>45</c:v>
                </c:pt>
                <c:pt idx="29">
                  <c:v>46.5</c:v>
                </c:pt>
                <c:pt idx="30">
                  <c:v>48</c:v>
                </c:pt>
                <c:pt idx="31">
                  <c:v>49.5</c:v>
                </c:pt>
                <c:pt idx="32">
                  <c:v>51</c:v>
                </c:pt>
                <c:pt idx="33">
                  <c:v>52.5</c:v>
                </c:pt>
                <c:pt idx="34">
                  <c:v>54</c:v>
                </c:pt>
                <c:pt idx="35">
                  <c:v>55.5</c:v>
                </c:pt>
                <c:pt idx="36">
                  <c:v>57</c:v>
                </c:pt>
                <c:pt idx="37">
                  <c:v>58.5</c:v>
                </c:pt>
                <c:pt idx="38">
                  <c:v>60</c:v>
                </c:pt>
                <c:pt idx="39">
                  <c:v>61.5</c:v>
                </c:pt>
                <c:pt idx="40">
                  <c:v>63</c:v>
                </c:pt>
                <c:pt idx="41">
                  <c:v>64.5</c:v>
                </c:pt>
                <c:pt idx="42">
                  <c:v>66</c:v>
                </c:pt>
                <c:pt idx="43">
                  <c:v>67.5</c:v>
                </c:pt>
                <c:pt idx="44">
                  <c:v>69</c:v>
                </c:pt>
                <c:pt idx="45">
                  <c:v>70.5</c:v>
                </c:pt>
                <c:pt idx="46">
                  <c:v>72</c:v>
                </c:pt>
                <c:pt idx="47">
                  <c:v>73.5</c:v>
                </c:pt>
                <c:pt idx="48">
                  <c:v>75</c:v>
                </c:pt>
                <c:pt idx="49">
                  <c:v>76.5</c:v>
                </c:pt>
                <c:pt idx="50">
                  <c:v>78</c:v>
                </c:pt>
                <c:pt idx="51">
                  <c:v>79.5</c:v>
                </c:pt>
                <c:pt idx="52">
                  <c:v>81</c:v>
                </c:pt>
                <c:pt idx="53">
                  <c:v>82.5</c:v>
                </c:pt>
                <c:pt idx="54">
                  <c:v>84</c:v>
                </c:pt>
                <c:pt idx="55">
                  <c:v>85.5</c:v>
                </c:pt>
                <c:pt idx="56">
                  <c:v>87</c:v>
                </c:pt>
                <c:pt idx="57">
                  <c:v>88.5</c:v>
                </c:pt>
                <c:pt idx="58">
                  <c:v>90</c:v>
                </c:pt>
                <c:pt idx="59">
                  <c:v>91.5</c:v>
                </c:pt>
                <c:pt idx="60">
                  <c:v>93</c:v>
                </c:pt>
                <c:pt idx="61">
                  <c:v>94.5</c:v>
                </c:pt>
                <c:pt idx="62">
                  <c:v>96</c:v>
                </c:pt>
                <c:pt idx="63">
                  <c:v>97.5</c:v>
                </c:pt>
                <c:pt idx="64">
                  <c:v>99</c:v>
                </c:pt>
                <c:pt idx="65">
                  <c:v>100.5</c:v>
                </c:pt>
                <c:pt idx="66">
                  <c:v>102</c:v>
                </c:pt>
                <c:pt idx="67">
                  <c:v>103.5</c:v>
                </c:pt>
                <c:pt idx="68">
                  <c:v>105</c:v>
                </c:pt>
                <c:pt idx="69">
                  <c:v>106.5</c:v>
                </c:pt>
                <c:pt idx="70">
                  <c:v>108</c:v>
                </c:pt>
                <c:pt idx="71">
                  <c:v>109.5</c:v>
                </c:pt>
                <c:pt idx="72">
                  <c:v>111</c:v>
                </c:pt>
                <c:pt idx="73">
                  <c:v>112.5</c:v>
                </c:pt>
                <c:pt idx="74">
                  <c:v>114</c:v>
                </c:pt>
                <c:pt idx="75">
                  <c:v>115.5</c:v>
                </c:pt>
                <c:pt idx="76">
                  <c:v>117</c:v>
                </c:pt>
                <c:pt idx="77">
                  <c:v>118.5</c:v>
                </c:pt>
                <c:pt idx="78">
                  <c:v>120</c:v>
                </c:pt>
                <c:pt idx="79">
                  <c:v>121.5</c:v>
                </c:pt>
                <c:pt idx="80">
                  <c:v>123</c:v>
                </c:pt>
                <c:pt idx="81">
                  <c:v>124.5</c:v>
                </c:pt>
                <c:pt idx="82">
                  <c:v>126</c:v>
                </c:pt>
                <c:pt idx="83">
                  <c:v>127.5</c:v>
                </c:pt>
                <c:pt idx="84">
                  <c:v>129</c:v>
                </c:pt>
                <c:pt idx="85">
                  <c:v>130.5</c:v>
                </c:pt>
                <c:pt idx="86">
                  <c:v>132</c:v>
                </c:pt>
                <c:pt idx="87">
                  <c:v>133.5</c:v>
                </c:pt>
                <c:pt idx="88">
                  <c:v>135</c:v>
                </c:pt>
                <c:pt idx="89">
                  <c:v>136.5</c:v>
                </c:pt>
                <c:pt idx="90">
                  <c:v>138</c:v>
                </c:pt>
                <c:pt idx="91">
                  <c:v>139.5</c:v>
                </c:pt>
                <c:pt idx="92">
                  <c:v>141</c:v>
                </c:pt>
                <c:pt idx="93">
                  <c:v>142.5</c:v>
                </c:pt>
                <c:pt idx="94">
                  <c:v>144</c:v>
                </c:pt>
                <c:pt idx="95">
                  <c:v>145.5</c:v>
                </c:pt>
                <c:pt idx="96">
                  <c:v>147</c:v>
                </c:pt>
                <c:pt idx="97">
                  <c:v>148.5</c:v>
                </c:pt>
                <c:pt idx="98">
                  <c:v>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83456"/>
        <c:axId val="407081888"/>
      </c:scatterChart>
      <c:valAx>
        <c:axId val="40708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1888"/>
        <c:crosses val="autoZero"/>
        <c:crossBetween val="midCat"/>
      </c:valAx>
      <c:valAx>
        <c:axId val="4070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 vs.</a:t>
            </a:r>
            <a:r>
              <a:rPr lang="en-US" baseline="0"/>
              <a:t> Flow Rate </a:t>
            </a:r>
            <a:r>
              <a:rPr lang="en-US"/>
              <a:t>(Retentate)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619422572178475E-2"/>
                  <c:y val="0.263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'Correlated Flow Table Retentate'!$B$3:$B$101</c:f>
              <c:numCache>
                <c:formatCode>General</c:formatCode>
                <c:ptCount val="99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7.5</c:v>
                </c:pt>
                <c:pt idx="4">
                  <c:v>9</c:v>
                </c:pt>
                <c:pt idx="5">
                  <c:v>10.5</c:v>
                </c:pt>
                <c:pt idx="6">
                  <c:v>12</c:v>
                </c:pt>
                <c:pt idx="7">
                  <c:v>13.5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22.5</c:v>
                </c:pt>
                <c:pt idx="14">
                  <c:v>24</c:v>
                </c:pt>
                <c:pt idx="15">
                  <c:v>25.5</c:v>
                </c:pt>
                <c:pt idx="16">
                  <c:v>27</c:v>
                </c:pt>
                <c:pt idx="17">
                  <c:v>28.5</c:v>
                </c:pt>
                <c:pt idx="18">
                  <c:v>30</c:v>
                </c:pt>
                <c:pt idx="19">
                  <c:v>31.5</c:v>
                </c:pt>
                <c:pt idx="20">
                  <c:v>33</c:v>
                </c:pt>
                <c:pt idx="21">
                  <c:v>34.5</c:v>
                </c:pt>
                <c:pt idx="22">
                  <c:v>36</c:v>
                </c:pt>
                <c:pt idx="23">
                  <c:v>37.5</c:v>
                </c:pt>
                <c:pt idx="24">
                  <c:v>39</c:v>
                </c:pt>
                <c:pt idx="25">
                  <c:v>40.5</c:v>
                </c:pt>
                <c:pt idx="26">
                  <c:v>42</c:v>
                </c:pt>
                <c:pt idx="27">
                  <c:v>43.5</c:v>
                </c:pt>
                <c:pt idx="28">
                  <c:v>45</c:v>
                </c:pt>
                <c:pt idx="29">
                  <c:v>46.5</c:v>
                </c:pt>
                <c:pt idx="30">
                  <c:v>48</c:v>
                </c:pt>
                <c:pt idx="31">
                  <c:v>49.5</c:v>
                </c:pt>
                <c:pt idx="32">
                  <c:v>51</c:v>
                </c:pt>
                <c:pt idx="33">
                  <c:v>52.5</c:v>
                </c:pt>
                <c:pt idx="34">
                  <c:v>54</c:v>
                </c:pt>
                <c:pt idx="35">
                  <c:v>55.5</c:v>
                </c:pt>
                <c:pt idx="36">
                  <c:v>57</c:v>
                </c:pt>
                <c:pt idx="37">
                  <c:v>58.5</c:v>
                </c:pt>
                <c:pt idx="38">
                  <c:v>60</c:v>
                </c:pt>
                <c:pt idx="39">
                  <c:v>61.5</c:v>
                </c:pt>
                <c:pt idx="40">
                  <c:v>63</c:v>
                </c:pt>
                <c:pt idx="41">
                  <c:v>64.5</c:v>
                </c:pt>
                <c:pt idx="42">
                  <c:v>66</c:v>
                </c:pt>
                <c:pt idx="43">
                  <c:v>67.5</c:v>
                </c:pt>
                <c:pt idx="44">
                  <c:v>69</c:v>
                </c:pt>
                <c:pt idx="45">
                  <c:v>70.5</c:v>
                </c:pt>
                <c:pt idx="46">
                  <c:v>72</c:v>
                </c:pt>
                <c:pt idx="47">
                  <c:v>73.5</c:v>
                </c:pt>
                <c:pt idx="48">
                  <c:v>75</c:v>
                </c:pt>
                <c:pt idx="49">
                  <c:v>76.5</c:v>
                </c:pt>
                <c:pt idx="50">
                  <c:v>78</c:v>
                </c:pt>
                <c:pt idx="51">
                  <c:v>79.5</c:v>
                </c:pt>
                <c:pt idx="52">
                  <c:v>81</c:v>
                </c:pt>
                <c:pt idx="53">
                  <c:v>82.5</c:v>
                </c:pt>
                <c:pt idx="54">
                  <c:v>84</c:v>
                </c:pt>
                <c:pt idx="55">
                  <c:v>85.5</c:v>
                </c:pt>
                <c:pt idx="56">
                  <c:v>87</c:v>
                </c:pt>
                <c:pt idx="57">
                  <c:v>88.5</c:v>
                </c:pt>
                <c:pt idx="58">
                  <c:v>90</c:v>
                </c:pt>
                <c:pt idx="59">
                  <c:v>91.5</c:v>
                </c:pt>
                <c:pt idx="60">
                  <c:v>93</c:v>
                </c:pt>
                <c:pt idx="61">
                  <c:v>94.5</c:v>
                </c:pt>
                <c:pt idx="62">
                  <c:v>96</c:v>
                </c:pt>
                <c:pt idx="63">
                  <c:v>97.5</c:v>
                </c:pt>
                <c:pt idx="64">
                  <c:v>99</c:v>
                </c:pt>
                <c:pt idx="65">
                  <c:v>100.5</c:v>
                </c:pt>
                <c:pt idx="66">
                  <c:v>102</c:v>
                </c:pt>
                <c:pt idx="67">
                  <c:v>103.5</c:v>
                </c:pt>
                <c:pt idx="68">
                  <c:v>105</c:v>
                </c:pt>
                <c:pt idx="69">
                  <c:v>106.5</c:v>
                </c:pt>
                <c:pt idx="70">
                  <c:v>108</c:v>
                </c:pt>
                <c:pt idx="71">
                  <c:v>109.5</c:v>
                </c:pt>
                <c:pt idx="72">
                  <c:v>111</c:v>
                </c:pt>
                <c:pt idx="73">
                  <c:v>112.5</c:v>
                </c:pt>
                <c:pt idx="74">
                  <c:v>114</c:v>
                </c:pt>
                <c:pt idx="75">
                  <c:v>115.5</c:v>
                </c:pt>
                <c:pt idx="76">
                  <c:v>117</c:v>
                </c:pt>
                <c:pt idx="77">
                  <c:v>118.5</c:v>
                </c:pt>
                <c:pt idx="78">
                  <c:v>120</c:v>
                </c:pt>
                <c:pt idx="79">
                  <c:v>121.5</c:v>
                </c:pt>
                <c:pt idx="80">
                  <c:v>123</c:v>
                </c:pt>
                <c:pt idx="81">
                  <c:v>124.5</c:v>
                </c:pt>
                <c:pt idx="82">
                  <c:v>126</c:v>
                </c:pt>
                <c:pt idx="83">
                  <c:v>127.5</c:v>
                </c:pt>
                <c:pt idx="84">
                  <c:v>129</c:v>
                </c:pt>
                <c:pt idx="85">
                  <c:v>130.5</c:v>
                </c:pt>
                <c:pt idx="86">
                  <c:v>132</c:v>
                </c:pt>
                <c:pt idx="87">
                  <c:v>133.5</c:v>
                </c:pt>
                <c:pt idx="88">
                  <c:v>135</c:v>
                </c:pt>
                <c:pt idx="89">
                  <c:v>136.5</c:v>
                </c:pt>
                <c:pt idx="90">
                  <c:v>138</c:v>
                </c:pt>
                <c:pt idx="91">
                  <c:v>139.5</c:v>
                </c:pt>
                <c:pt idx="92">
                  <c:v>141</c:v>
                </c:pt>
                <c:pt idx="93">
                  <c:v>142.5</c:v>
                </c:pt>
                <c:pt idx="94">
                  <c:v>144</c:v>
                </c:pt>
                <c:pt idx="95">
                  <c:v>145.5</c:v>
                </c:pt>
                <c:pt idx="96">
                  <c:v>147</c:v>
                </c:pt>
                <c:pt idx="97">
                  <c:v>148.5</c:v>
                </c:pt>
                <c:pt idx="98">
                  <c:v>150</c:v>
                </c:pt>
              </c:numCache>
            </c:numRef>
          </c:xVal>
          <c:yVal>
            <c:numRef>
              <c:f>'Correlated Flow Table Retentate'!$A$3:$A$101</c:f>
              <c:numCache>
                <c:formatCode>General</c:formatCode>
                <c:ptCount val="99"/>
                <c:pt idx="0">
                  <c:v>1.01</c:v>
                </c:pt>
                <c:pt idx="1">
                  <c:v>1.42</c:v>
                </c:pt>
                <c:pt idx="2">
                  <c:v>1.85</c:v>
                </c:pt>
                <c:pt idx="3">
                  <c:v>2.33</c:v>
                </c:pt>
                <c:pt idx="4">
                  <c:v>2.81</c:v>
                </c:pt>
                <c:pt idx="5">
                  <c:v>3.29</c:v>
                </c:pt>
                <c:pt idx="6">
                  <c:v>3.74</c:v>
                </c:pt>
                <c:pt idx="7">
                  <c:v>4.25</c:v>
                </c:pt>
                <c:pt idx="8">
                  <c:v>4.78</c:v>
                </c:pt>
                <c:pt idx="9">
                  <c:v>5.33</c:v>
                </c:pt>
                <c:pt idx="10">
                  <c:v>5.86</c:v>
                </c:pt>
                <c:pt idx="11">
                  <c:v>6.41</c:v>
                </c:pt>
                <c:pt idx="12">
                  <c:v>6.94</c:v>
                </c:pt>
                <c:pt idx="13">
                  <c:v>7.46</c:v>
                </c:pt>
                <c:pt idx="14">
                  <c:v>8.02</c:v>
                </c:pt>
                <c:pt idx="15">
                  <c:v>8.5399999999999991</c:v>
                </c:pt>
                <c:pt idx="16">
                  <c:v>9.1</c:v>
                </c:pt>
                <c:pt idx="17">
                  <c:v>9.65</c:v>
                </c:pt>
                <c:pt idx="18">
                  <c:v>10.199999999999999</c:v>
                </c:pt>
                <c:pt idx="19">
                  <c:v>10.8</c:v>
                </c:pt>
                <c:pt idx="20">
                  <c:v>11.4</c:v>
                </c:pt>
                <c:pt idx="21">
                  <c:v>12</c:v>
                </c:pt>
                <c:pt idx="22">
                  <c:v>12.5</c:v>
                </c:pt>
                <c:pt idx="23">
                  <c:v>13.1</c:v>
                </c:pt>
                <c:pt idx="24">
                  <c:v>13.7</c:v>
                </c:pt>
                <c:pt idx="25">
                  <c:v>14.3</c:v>
                </c:pt>
                <c:pt idx="26">
                  <c:v>14.9</c:v>
                </c:pt>
                <c:pt idx="27">
                  <c:v>15.5</c:v>
                </c:pt>
                <c:pt idx="28">
                  <c:v>16.100000000000001</c:v>
                </c:pt>
                <c:pt idx="29">
                  <c:v>16.7</c:v>
                </c:pt>
                <c:pt idx="30">
                  <c:v>17.3</c:v>
                </c:pt>
                <c:pt idx="31">
                  <c:v>17.899999999999999</c:v>
                </c:pt>
                <c:pt idx="32">
                  <c:v>18.5</c:v>
                </c:pt>
                <c:pt idx="33">
                  <c:v>19.100000000000001</c:v>
                </c:pt>
                <c:pt idx="34">
                  <c:v>19.7</c:v>
                </c:pt>
                <c:pt idx="35">
                  <c:v>20.3</c:v>
                </c:pt>
                <c:pt idx="36">
                  <c:v>20.9</c:v>
                </c:pt>
                <c:pt idx="37">
                  <c:v>21.5</c:v>
                </c:pt>
                <c:pt idx="38">
                  <c:v>22.1</c:v>
                </c:pt>
                <c:pt idx="39">
                  <c:v>22.7</c:v>
                </c:pt>
                <c:pt idx="40">
                  <c:v>23.3</c:v>
                </c:pt>
                <c:pt idx="41">
                  <c:v>23.9</c:v>
                </c:pt>
                <c:pt idx="42">
                  <c:v>24.5</c:v>
                </c:pt>
                <c:pt idx="43">
                  <c:v>25.1</c:v>
                </c:pt>
                <c:pt idx="44">
                  <c:v>25.7</c:v>
                </c:pt>
                <c:pt idx="45">
                  <c:v>26.3</c:v>
                </c:pt>
                <c:pt idx="46">
                  <c:v>26.9</c:v>
                </c:pt>
                <c:pt idx="47">
                  <c:v>27.5</c:v>
                </c:pt>
                <c:pt idx="48">
                  <c:v>28.1</c:v>
                </c:pt>
                <c:pt idx="49">
                  <c:v>28.8</c:v>
                </c:pt>
                <c:pt idx="50">
                  <c:v>29.4</c:v>
                </c:pt>
                <c:pt idx="51">
                  <c:v>30</c:v>
                </c:pt>
                <c:pt idx="52">
                  <c:v>30.6</c:v>
                </c:pt>
                <c:pt idx="53">
                  <c:v>31.2</c:v>
                </c:pt>
                <c:pt idx="54">
                  <c:v>31.8</c:v>
                </c:pt>
                <c:pt idx="55">
                  <c:v>32.4</c:v>
                </c:pt>
                <c:pt idx="56">
                  <c:v>33.1</c:v>
                </c:pt>
                <c:pt idx="57">
                  <c:v>33.700000000000003</c:v>
                </c:pt>
                <c:pt idx="58">
                  <c:v>34.299999999999997</c:v>
                </c:pt>
                <c:pt idx="59">
                  <c:v>34.9</c:v>
                </c:pt>
                <c:pt idx="60">
                  <c:v>35.6</c:v>
                </c:pt>
                <c:pt idx="61">
                  <c:v>36.200000000000003</c:v>
                </c:pt>
                <c:pt idx="62">
                  <c:v>36.799999999999997</c:v>
                </c:pt>
                <c:pt idx="63">
                  <c:v>37.5</c:v>
                </c:pt>
                <c:pt idx="64">
                  <c:v>38.1</c:v>
                </c:pt>
                <c:pt idx="65">
                  <c:v>38.700000000000003</c:v>
                </c:pt>
                <c:pt idx="66">
                  <c:v>39.4</c:v>
                </c:pt>
                <c:pt idx="67">
                  <c:v>40</c:v>
                </c:pt>
                <c:pt idx="68">
                  <c:v>40.6</c:v>
                </c:pt>
                <c:pt idx="69">
                  <c:v>41.3</c:v>
                </c:pt>
                <c:pt idx="70">
                  <c:v>41.9</c:v>
                </c:pt>
                <c:pt idx="71">
                  <c:v>42.5</c:v>
                </c:pt>
                <c:pt idx="72">
                  <c:v>43.2</c:v>
                </c:pt>
                <c:pt idx="73">
                  <c:v>43.8</c:v>
                </c:pt>
                <c:pt idx="74">
                  <c:v>44.4</c:v>
                </c:pt>
                <c:pt idx="75">
                  <c:v>45.1</c:v>
                </c:pt>
                <c:pt idx="76">
                  <c:v>45.7</c:v>
                </c:pt>
                <c:pt idx="77">
                  <c:v>46.3</c:v>
                </c:pt>
                <c:pt idx="78">
                  <c:v>47</c:v>
                </c:pt>
                <c:pt idx="79">
                  <c:v>47.6</c:v>
                </c:pt>
                <c:pt idx="80">
                  <c:v>48.3</c:v>
                </c:pt>
                <c:pt idx="81">
                  <c:v>48.9</c:v>
                </c:pt>
                <c:pt idx="82">
                  <c:v>49.5</c:v>
                </c:pt>
                <c:pt idx="83">
                  <c:v>50.2</c:v>
                </c:pt>
                <c:pt idx="84">
                  <c:v>50.8</c:v>
                </c:pt>
                <c:pt idx="85">
                  <c:v>51.5</c:v>
                </c:pt>
                <c:pt idx="86">
                  <c:v>52.1</c:v>
                </c:pt>
                <c:pt idx="87">
                  <c:v>52.7</c:v>
                </c:pt>
                <c:pt idx="88">
                  <c:v>53.4</c:v>
                </c:pt>
                <c:pt idx="89">
                  <c:v>54</c:v>
                </c:pt>
                <c:pt idx="90">
                  <c:v>54.6</c:v>
                </c:pt>
                <c:pt idx="91">
                  <c:v>55.3</c:v>
                </c:pt>
                <c:pt idx="92">
                  <c:v>55.9</c:v>
                </c:pt>
                <c:pt idx="93">
                  <c:v>56.6</c:v>
                </c:pt>
                <c:pt idx="94">
                  <c:v>57.2</c:v>
                </c:pt>
                <c:pt idx="95">
                  <c:v>57.8</c:v>
                </c:pt>
                <c:pt idx="96">
                  <c:v>58.5</c:v>
                </c:pt>
                <c:pt idx="97">
                  <c:v>59.1</c:v>
                </c:pt>
                <c:pt idx="98">
                  <c:v>59.7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73264"/>
        <c:axId val="407081496"/>
      </c:scatterChart>
      <c:valAx>
        <c:axId val="40707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81496"/>
        <c:crosses val="autoZero"/>
        <c:crossBetween val="midCat"/>
      </c:valAx>
      <c:valAx>
        <c:axId val="40708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(L/min)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7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4</xdr:row>
      <xdr:rowOff>52387</xdr:rowOff>
    </xdr:from>
    <xdr:to>
      <xdr:col>13</xdr:col>
      <xdr:colOff>352425</xdr:colOff>
      <xdr:row>18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19</xdr:row>
      <xdr:rowOff>80962</xdr:rowOff>
    </xdr:from>
    <xdr:to>
      <xdr:col>15</xdr:col>
      <xdr:colOff>523875</xdr:colOff>
      <xdr:row>33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0</xdr:row>
      <xdr:rowOff>0</xdr:rowOff>
    </xdr:from>
    <xdr:to>
      <xdr:col>16</xdr:col>
      <xdr:colOff>523875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14</xdr:row>
      <xdr:rowOff>57150</xdr:rowOff>
    </xdr:from>
    <xdr:to>
      <xdr:col>16</xdr:col>
      <xdr:colOff>447675</xdr:colOff>
      <xdr:row>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8"/>
  <sheetViews>
    <sheetView topLeftCell="B27" workbookViewId="0">
      <selection activeCell="B26" sqref="B26:D48"/>
    </sheetView>
  </sheetViews>
  <sheetFormatPr defaultRowHeight="15" x14ac:dyDescent="0.25"/>
  <cols>
    <col min="2" max="2" width="10.85546875" customWidth="1"/>
    <col min="3" max="3" width="16.85546875" customWidth="1"/>
    <col min="4" max="4" width="31.85546875" customWidth="1"/>
    <col min="6" max="6" width="14.28515625" bestFit="1" customWidth="1"/>
  </cols>
  <sheetData>
    <row r="2" spans="2:6" s="9" customFormat="1" x14ac:dyDescent="0.25">
      <c r="B2" s="2" t="s">
        <v>15</v>
      </c>
      <c r="C2" s="2"/>
      <c r="E2" s="2" t="s">
        <v>16</v>
      </c>
      <c r="F2" s="2"/>
    </row>
    <row r="3" spans="2:6" x14ac:dyDescent="0.25">
      <c r="B3" s="5" t="s">
        <v>10</v>
      </c>
      <c r="C3" s="5" t="s">
        <v>11</v>
      </c>
      <c r="E3" s="3" t="s">
        <v>10</v>
      </c>
      <c r="F3" s="3" t="s">
        <v>11</v>
      </c>
    </row>
    <row r="4" spans="2:6" x14ac:dyDescent="0.25">
      <c r="B4" s="5">
        <v>1</v>
      </c>
      <c r="C4" s="5">
        <v>5.3</v>
      </c>
      <c r="E4" s="3">
        <v>1</v>
      </c>
      <c r="F4" s="3">
        <v>75.3</v>
      </c>
    </row>
    <row r="5" spans="2:6" x14ac:dyDescent="0.25">
      <c r="B5" s="5">
        <v>2</v>
      </c>
      <c r="C5" s="5">
        <v>10.3</v>
      </c>
      <c r="E5" s="3">
        <v>2</v>
      </c>
      <c r="F5" s="3">
        <v>80.3</v>
      </c>
    </row>
    <row r="6" spans="2:6" x14ac:dyDescent="0.25">
      <c r="B6" s="5">
        <v>3</v>
      </c>
      <c r="C6" s="5">
        <v>15.3</v>
      </c>
      <c r="E6" s="3">
        <v>3</v>
      </c>
      <c r="F6" s="3">
        <v>85.3</v>
      </c>
    </row>
    <row r="7" spans="2:6" x14ac:dyDescent="0.25">
      <c r="B7" s="5">
        <v>4</v>
      </c>
      <c r="C7" s="5">
        <v>20.3</v>
      </c>
      <c r="E7" s="3">
        <v>4</v>
      </c>
      <c r="F7" s="3">
        <v>90.3</v>
      </c>
    </row>
    <row r="8" spans="2:6" x14ac:dyDescent="0.25">
      <c r="B8" s="5">
        <v>5</v>
      </c>
      <c r="C8" s="5">
        <v>25.3</v>
      </c>
      <c r="E8" s="3">
        <v>5</v>
      </c>
      <c r="F8" s="3">
        <v>95.3</v>
      </c>
    </row>
    <row r="10" spans="2:6" x14ac:dyDescent="0.25">
      <c r="B10" s="1" t="s">
        <v>13</v>
      </c>
      <c r="C10" s="1"/>
      <c r="D10" s="1"/>
    </row>
    <row r="11" spans="2:6" x14ac:dyDescent="0.25">
      <c r="B11" s="4" t="s">
        <v>10</v>
      </c>
      <c r="C11" s="4" t="s">
        <v>11</v>
      </c>
      <c r="D11" s="4" t="s">
        <v>12</v>
      </c>
    </row>
    <row r="12" spans="2:6" x14ac:dyDescent="0.25">
      <c r="B12" s="4">
        <v>1</v>
      </c>
      <c r="C12" s="4">
        <v>120</v>
      </c>
      <c r="D12" s="4">
        <v>0.2</v>
      </c>
    </row>
    <row r="13" spans="2:6" x14ac:dyDescent="0.25">
      <c r="B13" s="4">
        <v>2</v>
      </c>
      <c r="C13" s="4">
        <v>120</v>
      </c>
      <c r="D13" s="4">
        <v>0.25</v>
      </c>
    </row>
    <row r="14" spans="2:6" x14ac:dyDescent="0.25">
      <c r="B14" s="4">
        <v>3</v>
      </c>
      <c r="C14" s="4">
        <v>120</v>
      </c>
      <c r="D14" s="4">
        <v>0.3</v>
      </c>
    </row>
    <row r="15" spans="2:6" x14ac:dyDescent="0.25">
      <c r="B15" s="4">
        <v>4</v>
      </c>
      <c r="C15" s="4">
        <v>120</v>
      </c>
      <c r="D15" s="4">
        <v>0.35</v>
      </c>
    </row>
    <row r="16" spans="2:6" x14ac:dyDescent="0.25">
      <c r="B16" s="4">
        <v>5</v>
      </c>
      <c r="C16" s="4">
        <v>120</v>
      </c>
      <c r="D16" s="4">
        <v>0.4</v>
      </c>
    </row>
    <row r="18" spans="2:4" x14ac:dyDescent="0.25">
      <c r="B18" s="1" t="s">
        <v>14</v>
      </c>
      <c r="C18" s="1"/>
      <c r="D18" s="1"/>
    </row>
    <row r="19" spans="2:4" x14ac:dyDescent="0.25">
      <c r="B19" s="3" t="s">
        <v>10</v>
      </c>
      <c r="C19" s="3" t="s">
        <v>11</v>
      </c>
      <c r="D19" s="3" t="s">
        <v>12</v>
      </c>
    </row>
    <row r="20" spans="2:4" x14ac:dyDescent="0.25">
      <c r="B20" s="3">
        <v>1</v>
      </c>
      <c r="C20" s="3">
        <v>100</v>
      </c>
      <c r="D20" s="3">
        <v>0.3</v>
      </c>
    </row>
    <row r="21" spans="2:4" x14ac:dyDescent="0.25">
      <c r="B21" s="3">
        <v>2</v>
      </c>
      <c r="C21" s="3">
        <v>110</v>
      </c>
      <c r="D21" s="3">
        <v>0.3</v>
      </c>
    </row>
    <row r="22" spans="2:4" x14ac:dyDescent="0.25">
      <c r="B22" s="3">
        <v>3</v>
      </c>
      <c r="C22" s="3">
        <v>120</v>
      </c>
      <c r="D22" s="3">
        <v>0.3</v>
      </c>
    </row>
    <row r="23" spans="2:4" x14ac:dyDescent="0.25">
      <c r="B23" s="3">
        <v>4</v>
      </c>
      <c r="C23" s="3">
        <v>130</v>
      </c>
      <c r="D23" s="3">
        <v>0.3</v>
      </c>
    </row>
    <row r="24" spans="2:4" x14ac:dyDescent="0.25">
      <c r="B24" s="3">
        <v>5</v>
      </c>
      <c r="C24" s="3">
        <v>140</v>
      </c>
      <c r="D24" s="3">
        <v>0.3</v>
      </c>
    </row>
    <row r="26" spans="2:4" s="7" customFormat="1" x14ac:dyDescent="0.25">
      <c r="B26" s="6" t="s">
        <v>17</v>
      </c>
      <c r="C26" s="6"/>
      <c r="D26" s="6"/>
    </row>
    <row r="27" spans="2:4" x14ac:dyDescent="0.25">
      <c r="B27" s="3" t="s">
        <v>10</v>
      </c>
      <c r="C27" s="3" t="s">
        <v>11</v>
      </c>
      <c r="D27" s="3" t="s">
        <v>12</v>
      </c>
    </row>
    <row r="28" spans="2:4" x14ac:dyDescent="0.25">
      <c r="B28" s="3">
        <v>1</v>
      </c>
      <c r="C28" s="3">
        <v>120</v>
      </c>
      <c r="D28" s="3">
        <v>0.2</v>
      </c>
    </row>
    <row r="29" spans="2:4" x14ac:dyDescent="0.25">
      <c r="B29" s="3">
        <v>2</v>
      </c>
      <c r="C29" s="3">
        <v>120</v>
      </c>
      <c r="D29" s="3">
        <v>0.3</v>
      </c>
    </row>
    <row r="30" spans="2:4" x14ac:dyDescent="0.25">
      <c r="B30" s="3">
        <v>3</v>
      </c>
      <c r="C30" s="3">
        <v>120</v>
      </c>
      <c r="D30" s="3">
        <v>0.4</v>
      </c>
    </row>
    <row r="32" spans="2:4" x14ac:dyDescent="0.25">
      <c r="B32" s="1" t="s">
        <v>18</v>
      </c>
      <c r="C32" s="1"/>
      <c r="D32" s="1"/>
    </row>
    <row r="33" spans="2:4" x14ac:dyDescent="0.25">
      <c r="B33" s="3" t="s">
        <v>10</v>
      </c>
      <c r="C33" s="3" t="s">
        <v>11</v>
      </c>
      <c r="D33" s="3" t="s">
        <v>12</v>
      </c>
    </row>
    <row r="34" spans="2:4" x14ac:dyDescent="0.25">
      <c r="B34" s="3">
        <v>1</v>
      </c>
      <c r="C34" s="3">
        <v>100</v>
      </c>
      <c r="D34" s="3">
        <v>0.3</v>
      </c>
    </row>
    <row r="35" spans="2:4" x14ac:dyDescent="0.25">
      <c r="B35" s="3">
        <v>2</v>
      </c>
      <c r="C35" s="3">
        <v>120</v>
      </c>
      <c r="D35" s="3">
        <v>0.3</v>
      </c>
    </row>
    <row r="36" spans="2:4" x14ac:dyDescent="0.25">
      <c r="B36" s="3">
        <v>3</v>
      </c>
      <c r="C36" s="3">
        <v>140</v>
      </c>
      <c r="D36" s="3">
        <v>0.3</v>
      </c>
    </row>
    <row r="38" spans="2:4" x14ac:dyDescent="0.25">
      <c r="B38" s="1" t="s">
        <v>19</v>
      </c>
      <c r="C38" s="1"/>
      <c r="D38" s="1"/>
    </row>
    <row r="39" spans="2:4" x14ac:dyDescent="0.25">
      <c r="B39" s="3" t="s">
        <v>10</v>
      </c>
      <c r="C39" s="3" t="s">
        <v>11</v>
      </c>
      <c r="D39" s="3" t="s">
        <v>12</v>
      </c>
    </row>
    <row r="40" spans="2:4" x14ac:dyDescent="0.25">
      <c r="B40" s="3">
        <v>1</v>
      </c>
      <c r="C40" s="3">
        <v>120</v>
      </c>
      <c r="D40" s="3">
        <v>0.2</v>
      </c>
    </row>
    <row r="41" spans="2:4" x14ac:dyDescent="0.25">
      <c r="B41" s="3">
        <v>2</v>
      </c>
      <c r="C41" s="3">
        <v>120</v>
      </c>
      <c r="D41" s="3">
        <v>0.3</v>
      </c>
    </row>
    <row r="42" spans="2:4" x14ac:dyDescent="0.25">
      <c r="B42" s="3">
        <v>3</v>
      </c>
      <c r="C42" s="3">
        <v>120</v>
      </c>
      <c r="D42" s="3">
        <v>0.4</v>
      </c>
    </row>
    <row r="44" spans="2:4" x14ac:dyDescent="0.25">
      <c r="B44" s="1" t="s">
        <v>20</v>
      </c>
      <c r="C44" s="1"/>
      <c r="D44" s="1"/>
    </row>
    <row r="45" spans="2:4" x14ac:dyDescent="0.25">
      <c r="B45" s="3" t="s">
        <v>10</v>
      </c>
      <c r="C45" s="3" t="s">
        <v>11</v>
      </c>
      <c r="D45" s="3" t="s">
        <v>12</v>
      </c>
    </row>
    <row r="46" spans="2:4" x14ac:dyDescent="0.25">
      <c r="B46" s="3">
        <v>1</v>
      </c>
      <c r="C46" s="3">
        <v>100</v>
      </c>
      <c r="D46" s="3">
        <v>0.3</v>
      </c>
    </row>
    <row r="47" spans="2:4" x14ac:dyDescent="0.25">
      <c r="B47" s="3">
        <v>2</v>
      </c>
      <c r="C47" s="3">
        <v>120</v>
      </c>
      <c r="D47" s="3">
        <v>0.3</v>
      </c>
    </row>
    <row r="48" spans="2:4" x14ac:dyDescent="0.25">
      <c r="B48" s="3">
        <v>3</v>
      </c>
      <c r="C48" s="3">
        <v>140</v>
      </c>
      <c r="D48" s="3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topLeftCell="F1" workbookViewId="0">
      <selection activeCell="R6" sqref="R6"/>
    </sheetView>
  </sheetViews>
  <sheetFormatPr defaultRowHeight="15" x14ac:dyDescent="0.25"/>
  <cols>
    <col min="1" max="1" width="17.28515625" bestFit="1" customWidth="1"/>
    <col min="2" max="2" width="19.140625" bestFit="1" customWidth="1"/>
    <col min="3" max="3" width="18.28515625" bestFit="1" customWidth="1"/>
    <col min="9" max="9" width="9.7109375" bestFit="1" customWidth="1"/>
    <col min="10" max="10" width="8.7109375" bestFit="1" customWidth="1"/>
    <col min="13" max="13" width="27.5703125" customWidth="1"/>
    <col min="14" max="14" width="16" bestFit="1" customWidth="1"/>
    <col min="15" max="15" width="16" customWidth="1"/>
    <col min="16" max="16" width="26.85546875" customWidth="1"/>
  </cols>
  <sheetData>
    <row r="1" spans="1:16" x14ac:dyDescent="0.25">
      <c r="A1" s="14" t="s">
        <v>43</v>
      </c>
      <c r="B1" s="15"/>
      <c r="C1" s="15"/>
      <c r="H1" s="12" t="s">
        <v>54</v>
      </c>
      <c r="I1" s="12"/>
      <c r="J1" s="12"/>
      <c r="K1" s="12"/>
      <c r="M1" s="19" t="s">
        <v>17</v>
      </c>
      <c r="N1" s="27"/>
      <c r="O1" s="27"/>
      <c r="P1" s="28"/>
    </row>
    <row r="2" spans="1:16" x14ac:dyDescent="0.25">
      <c r="A2" s="16" t="s">
        <v>44</v>
      </c>
      <c r="B2" s="16" t="s">
        <v>45</v>
      </c>
      <c r="C2" s="16" t="s">
        <v>46</v>
      </c>
      <c r="E2" s="17" t="s">
        <v>48</v>
      </c>
      <c r="F2" s="18"/>
      <c r="H2" s="12" t="s">
        <v>10</v>
      </c>
      <c r="I2" s="12" t="s">
        <v>53</v>
      </c>
      <c r="J2" s="12" t="s">
        <v>11</v>
      </c>
      <c r="K2" s="12" t="s">
        <v>12</v>
      </c>
      <c r="M2" s="21" t="s">
        <v>10</v>
      </c>
      <c r="N2" s="20" t="s">
        <v>53</v>
      </c>
      <c r="O2" s="25" t="s">
        <v>11</v>
      </c>
      <c r="P2" s="25" t="s">
        <v>12</v>
      </c>
    </row>
    <row r="3" spans="1:16" x14ac:dyDescent="0.25">
      <c r="A3" s="15">
        <v>20</v>
      </c>
      <c r="B3" s="15"/>
      <c r="C3" s="15"/>
      <c r="E3" s="18" t="e">
        <f ca="1">B3(C3-A3)</f>
        <v>#REF!</v>
      </c>
      <c r="F3" s="18"/>
      <c r="H3" s="12">
        <v>1</v>
      </c>
      <c r="I3" s="12"/>
      <c r="J3" s="12"/>
      <c r="K3" s="12" t="e">
        <f t="shared" ref="K3:K7" si="0">I3/J3</f>
        <v>#DIV/0!</v>
      </c>
      <c r="M3" s="21">
        <v>1</v>
      </c>
      <c r="N3" s="20"/>
      <c r="O3" s="20"/>
      <c r="P3" s="20" t="e">
        <f>N3/O3</f>
        <v>#DIV/0!</v>
      </c>
    </row>
    <row r="4" spans="1:16" x14ac:dyDescent="0.25">
      <c r="A4" s="15">
        <v>25</v>
      </c>
      <c r="B4" s="15"/>
      <c r="C4" s="15"/>
      <c r="E4" s="18" t="e">
        <f t="shared" ref="E4:E7" ca="1" si="1">B4(C4-A4)</f>
        <v>#REF!</v>
      </c>
      <c r="F4" s="18"/>
      <c r="H4" s="12">
        <v>2</v>
      </c>
      <c r="I4" s="12"/>
      <c r="J4" s="12"/>
      <c r="K4" s="12" t="e">
        <f t="shared" si="0"/>
        <v>#DIV/0!</v>
      </c>
      <c r="M4" s="21">
        <v>2</v>
      </c>
      <c r="N4" s="20"/>
      <c r="O4" s="20"/>
      <c r="P4" s="20" t="e">
        <f t="shared" ref="P4:P5" si="2">N4/O4</f>
        <v>#DIV/0!</v>
      </c>
    </row>
    <row r="5" spans="1:16" x14ac:dyDescent="0.25">
      <c r="A5" s="15">
        <v>30</v>
      </c>
      <c r="B5" s="15"/>
      <c r="C5" s="15"/>
      <c r="E5" s="18" t="e">
        <f t="shared" ca="1" si="1"/>
        <v>#REF!</v>
      </c>
      <c r="F5" s="18"/>
      <c r="H5" s="12">
        <v>3</v>
      </c>
      <c r="I5" s="12"/>
      <c r="J5" s="12"/>
      <c r="K5" s="12" t="e">
        <f t="shared" si="0"/>
        <v>#DIV/0!</v>
      </c>
      <c r="M5" s="21">
        <v>3</v>
      </c>
      <c r="N5" s="20"/>
      <c r="O5" s="20"/>
      <c r="P5" s="20" t="e">
        <f t="shared" si="2"/>
        <v>#DIV/0!</v>
      </c>
    </row>
    <row r="6" spans="1:16" x14ac:dyDescent="0.25">
      <c r="A6" s="15">
        <v>35</v>
      </c>
      <c r="B6" s="15"/>
      <c r="C6" s="15"/>
      <c r="E6" s="18" t="e">
        <f t="shared" ca="1" si="1"/>
        <v>#REF!</v>
      </c>
      <c r="F6" s="18"/>
      <c r="H6" s="12">
        <v>4</v>
      </c>
      <c r="I6" s="12"/>
      <c r="J6" s="12"/>
      <c r="K6" s="12" t="e">
        <f t="shared" si="0"/>
        <v>#DIV/0!</v>
      </c>
    </row>
    <row r="7" spans="1:16" x14ac:dyDescent="0.25">
      <c r="A7" s="15">
        <v>40</v>
      </c>
      <c r="B7" s="15"/>
      <c r="C7" s="15"/>
      <c r="E7" s="18" t="e">
        <f t="shared" ca="1" si="1"/>
        <v>#REF!</v>
      </c>
      <c r="F7" s="18"/>
      <c r="H7" s="12">
        <v>5</v>
      </c>
      <c r="I7" s="12"/>
      <c r="J7" s="12"/>
      <c r="K7" s="12" t="e">
        <f t="shared" si="0"/>
        <v>#DIV/0!</v>
      </c>
      <c r="M7" s="20" t="s">
        <v>18</v>
      </c>
      <c r="N7" s="22"/>
      <c r="O7" s="22"/>
      <c r="P7" s="23"/>
    </row>
    <row r="8" spans="1:16" x14ac:dyDescent="0.25">
      <c r="A8" s="15"/>
      <c r="B8" s="15"/>
      <c r="C8" s="15"/>
      <c r="M8" s="21" t="s">
        <v>10</v>
      </c>
      <c r="N8" s="20" t="s">
        <v>53</v>
      </c>
      <c r="O8" s="20" t="s">
        <v>11</v>
      </c>
      <c r="P8" s="20" t="s">
        <v>12</v>
      </c>
    </row>
    <row r="9" spans="1:16" x14ac:dyDescent="0.25">
      <c r="A9" s="16" t="s">
        <v>47</v>
      </c>
      <c r="B9" s="16" t="s">
        <v>45</v>
      </c>
      <c r="C9" s="16" t="s">
        <v>46</v>
      </c>
      <c r="E9" s="17" t="s">
        <v>49</v>
      </c>
      <c r="F9" s="18"/>
      <c r="H9" s="12" t="s">
        <v>55</v>
      </c>
      <c r="I9" s="12"/>
      <c r="J9" s="12"/>
      <c r="K9" s="12"/>
      <c r="M9" s="21">
        <v>1</v>
      </c>
      <c r="N9" s="20"/>
      <c r="O9" s="20"/>
      <c r="P9" s="20" t="e">
        <f>N9/O9</f>
        <v>#DIV/0!</v>
      </c>
    </row>
    <row r="10" spans="1:16" x14ac:dyDescent="0.25">
      <c r="A10" s="15">
        <v>90</v>
      </c>
      <c r="B10" s="15"/>
      <c r="C10" s="15"/>
      <c r="E10" s="18">
        <f>B10/(C10-A10)</f>
        <v>0</v>
      </c>
      <c r="F10" s="18"/>
      <c r="H10" s="12" t="s">
        <v>10</v>
      </c>
      <c r="I10" s="12" t="s">
        <v>51</v>
      </c>
      <c r="J10" s="12" t="s">
        <v>52</v>
      </c>
      <c r="K10" s="12" t="s">
        <v>12</v>
      </c>
      <c r="M10" s="21">
        <v>2</v>
      </c>
      <c r="N10" s="20"/>
      <c r="O10" s="20"/>
      <c r="P10" s="20" t="e">
        <f t="shared" ref="P10:P11" si="3">N10/O10</f>
        <v>#DIV/0!</v>
      </c>
    </row>
    <row r="11" spans="1:16" x14ac:dyDescent="0.25">
      <c r="A11" s="15">
        <v>95</v>
      </c>
      <c r="B11" s="15"/>
      <c r="C11" s="15"/>
      <c r="E11" s="18">
        <f t="shared" ref="E11:E14" si="4">B11/(C11-A11)</f>
        <v>0</v>
      </c>
      <c r="F11" s="18"/>
      <c r="H11" s="12">
        <v>1</v>
      </c>
      <c r="I11" s="12"/>
      <c r="J11" s="12"/>
      <c r="K11" s="12" t="e">
        <f t="shared" ref="K11:K15" si="5">I11/J11</f>
        <v>#DIV/0!</v>
      </c>
      <c r="M11" s="21">
        <v>3</v>
      </c>
      <c r="N11" s="20"/>
      <c r="O11" s="20"/>
      <c r="P11" s="20" t="e">
        <f t="shared" si="3"/>
        <v>#DIV/0!</v>
      </c>
    </row>
    <row r="12" spans="1:16" x14ac:dyDescent="0.25">
      <c r="A12" s="15">
        <v>100</v>
      </c>
      <c r="B12" s="15"/>
      <c r="C12" s="15"/>
      <c r="E12" s="18">
        <f t="shared" si="4"/>
        <v>0</v>
      </c>
      <c r="F12" s="18"/>
      <c r="H12" s="12">
        <v>2</v>
      </c>
      <c r="I12" s="12"/>
      <c r="J12" s="12"/>
      <c r="K12" s="12" t="e">
        <f t="shared" si="5"/>
        <v>#DIV/0!</v>
      </c>
    </row>
    <row r="13" spans="1:16" x14ac:dyDescent="0.25">
      <c r="A13" s="15">
        <v>115</v>
      </c>
      <c r="B13" s="15"/>
      <c r="C13" s="15"/>
      <c r="E13" s="18">
        <f t="shared" si="4"/>
        <v>0</v>
      </c>
      <c r="F13" s="18"/>
      <c r="H13" s="12">
        <v>3</v>
      </c>
      <c r="I13" s="12"/>
      <c r="J13" s="12"/>
      <c r="K13" s="12" t="e">
        <f t="shared" si="5"/>
        <v>#DIV/0!</v>
      </c>
      <c r="M13" s="22" t="s">
        <v>19</v>
      </c>
      <c r="N13" s="26"/>
      <c r="O13" s="26"/>
      <c r="P13" s="23"/>
    </row>
    <row r="14" spans="1:16" x14ac:dyDescent="0.25">
      <c r="A14" s="15">
        <v>120</v>
      </c>
      <c r="B14" s="15"/>
      <c r="C14" s="15"/>
      <c r="E14" s="18">
        <f t="shared" si="4"/>
        <v>0</v>
      </c>
      <c r="F14" s="18"/>
      <c r="H14" s="12">
        <v>4</v>
      </c>
      <c r="I14" s="12"/>
      <c r="J14" s="12"/>
      <c r="K14" s="12" t="e">
        <f t="shared" si="5"/>
        <v>#DIV/0!</v>
      </c>
      <c r="M14" s="24" t="s">
        <v>10</v>
      </c>
      <c r="N14" s="25" t="s">
        <v>53</v>
      </c>
      <c r="O14" s="25" t="s">
        <v>11</v>
      </c>
      <c r="P14" s="25" t="s">
        <v>12</v>
      </c>
    </row>
    <row r="15" spans="1:16" x14ac:dyDescent="0.25">
      <c r="H15" s="12">
        <v>5</v>
      </c>
      <c r="I15" s="12"/>
      <c r="J15" s="12"/>
      <c r="K15" s="12" t="e">
        <f t="shared" si="5"/>
        <v>#DIV/0!</v>
      </c>
      <c r="M15" s="21">
        <v>1</v>
      </c>
      <c r="N15" s="20"/>
      <c r="O15" s="20"/>
      <c r="P15" s="20" t="e">
        <f>N15/O15</f>
        <v>#DIV/0!</v>
      </c>
    </row>
    <row r="16" spans="1:16" x14ac:dyDescent="0.25">
      <c r="A16" s="13" t="s">
        <v>50</v>
      </c>
      <c r="M16" s="21">
        <v>2</v>
      </c>
      <c r="N16" s="20"/>
      <c r="O16" s="20"/>
      <c r="P16" s="20" t="e">
        <f t="shared" ref="P16:P17" si="6">N16/O16</f>
        <v>#DIV/0!</v>
      </c>
    </row>
    <row r="17" spans="1:16" x14ac:dyDescent="0.25">
      <c r="A17" s="13" t="e">
        <f ca="1">(E3/E10)</f>
        <v>#REF!</v>
      </c>
      <c r="M17" s="21">
        <v>3</v>
      </c>
      <c r="N17" s="20"/>
      <c r="O17" s="20"/>
      <c r="P17" s="20" t="e">
        <f t="shared" si="6"/>
        <v>#DIV/0!</v>
      </c>
    </row>
    <row r="18" spans="1:16" x14ac:dyDescent="0.25">
      <c r="A18" s="13" t="e">
        <f ca="1">(E4/E11)</f>
        <v>#REF!</v>
      </c>
    </row>
    <row r="19" spans="1:16" x14ac:dyDescent="0.25">
      <c r="A19" s="13" t="e">
        <f ca="1">E5/E12</f>
        <v>#REF!</v>
      </c>
      <c r="M19" s="20" t="s">
        <v>20</v>
      </c>
      <c r="N19" s="22"/>
      <c r="O19" s="22"/>
      <c r="P19" s="23"/>
    </row>
    <row r="20" spans="1:16" x14ac:dyDescent="0.25">
      <c r="A20" s="13" t="e">
        <f ca="1">E6/E13</f>
        <v>#REF!</v>
      </c>
      <c r="M20" s="21" t="s">
        <v>10</v>
      </c>
      <c r="N20" s="20" t="s">
        <v>53</v>
      </c>
      <c r="O20" s="25" t="s">
        <v>11</v>
      </c>
      <c r="P20" s="25" t="s">
        <v>12</v>
      </c>
    </row>
    <row r="21" spans="1:16" x14ac:dyDescent="0.25">
      <c r="A21" s="13" t="e">
        <f ca="1">E7/E14</f>
        <v>#REF!</v>
      </c>
      <c r="M21" s="21">
        <v>1</v>
      </c>
      <c r="N21" s="20"/>
      <c r="O21" s="20"/>
      <c r="P21" s="20" t="e">
        <f>N21/O21</f>
        <v>#DIV/0!</v>
      </c>
    </row>
    <row r="22" spans="1:16" x14ac:dyDescent="0.25">
      <c r="M22" s="21">
        <v>2</v>
      </c>
      <c r="N22" s="20"/>
      <c r="O22" s="20"/>
      <c r="P22" s="20" t="e">
        <f t="shared" ref="P22:P23" si="7">N22/O22</f>
        <v>#DIV/0!</v>
      </c>
    </row>
    <row r="23" spans="1:16" x14ac:dyDescent="0.25">
      <c r="M23" s="21">
        <v>3</v>
      </c>
      <c r="N23" s="20"/>
      <c r="O23" s="20"/>
      <c r="P23" s="20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B1" workbookViewId="0">
      <selection activeCell="K2" sqref="K2"/>
    </sheetView>
  </sheetViews>
  <sheetFormatPr defaultRowHeight="15" x14ac:dyDescent="0.25"/>
  <cols>
    <col min="1" max="1" width="15.42578125" bestFit="1" customWidth="1"/>
    <col min="6" max="7" width="8.28515625" style="10" customWidth="1"/>
    <col min="8" max="8" width="8.85546875" customWidth="1"/>
  </cols>
  <sheetData>
    <row r="1" spans="1:15" x14ac:dyDescent="0.25">
      <c r="A1" t="s">
        <v>23</v>
      </c>
      <c r="B1" s="8" t="s">
        <v>21</v>
      </c>
      <c r="C1" s="8" t="s">
        <v>26</v>
      </c>
      <c r="D1" s="11" t="s">
        <v>38</v>
      </c>
      <c r="E1" t="s">
        <v>37</v>
      </c>
      <c r="F1" s="8" t="s">
        <v>22</v>
      </c>
      <c r="G1" s="8" t="s">
        <v>27</v>
      </c>
      <c r="H1" s="8" t="s">
        <v>24</v>
      </c>
      <c r="I1" s="8" t="s">
        <v>25</v>
      </c>
      <c r="J1" s="8" t="s">
        <v>28</v>
      </c>
      <c r="K1" t="s">
        <v>39</v>
      </c>
      <c r="L1" t="s">
        <v>41</v>
      </c>
      <c r="M1" t="s">
        <v>42</v>
      </c>
      <c r="O1" t="s">
        <v>29</v>
      </c>
    </row>
    <row r="2" spans="1:15" x14ac:dyDescent="0.25">
      <c r="K2">
        <f>D2*2.43</f>
        <v>0</v>
      </c>
      <c r="L2">
        <f>E2*2.43</f>
        <v>0</v>
      </c>
      <c r="M2" t="e">
        <f>K2/L2</f>
        <v>#DIV/0!</v>
      </c>
      <c r="O2" t="s">
        <v>30</v>
      </c>
    </row>
    <row r="3" spans="1:15" x14ac:dyDescent="0.25">
      <c r="K3">
        <f t="shared" ref="K3:K7" si="0">D3*2.43</f>
        <v>0</v>
      </c>
      <c r="L3">
        <f t="shared" ref="L3:L7" si="1">E3*2.43</f>
        <v>0</v>
      </c>
      <c r="M3" t="e">
        <f t="shared" ref="M3:M7" si="2">K3/L3</f>
        <v>#DIV/0!</v>
      </c>
      <c r="O3" t="s">
        <v>31</v>
      </c>
    </row>
    <row r="4" spans="1:15" x14ac:dyDescent="0.25">
      <c r="K4">
        <f t="shared" si="0"/>
        <v>0</v>
      </c>
      <c r="L4">
        <f t="shared" si="1"/>
        <v>0</v>
      </c>
      <c r="M4" t="e">
        <f t="shared" si="2"/>
        <v>#DIV/0!</v>
      </c>
    </row>
    <row r="5" spans="1:15" x14ac:dyDescent="0.25">
      <c r="K5">
        <f t="shared" si="0"/>
        <v>0</v>
      </c>
      <c r="L5">
        <f t="shared" si="1"/>
        <v>0</v>
      </c>
      <c r="M5" t="e">
        <f t="shared" si="2"/>
        <v>#DIV/0!</v>
      </c>
      <c r="O5" t="s">
        <v>32</v>
      </c>
    </row>
    <row r="6" spans="1:15" x14ac:dyDescent="0.25">
      <c r="K6">
        <f t="shared" si="0"/>
        <v>0</v>
      </c>
      <c r="L6">
        <f t="shared" si="1"/>
        <v>0</v>
      </c>
      <c r="M6" t="e">
        <f t="shared" si="2"/>
        <v>#DIV/0!</v>
      </c>
      <c r="O6" t="s">
        <v>33</v>
      </c>
    </row>
    <row r="7" spans="1:15" x14ac:dyDescent="0.25">
      <c r="K7">
        <f t="shared" si="0"/>
        <v>0</v>
      </c>
      <c r="L7">
        <f t="shared" si="1"/>
        <v>0</v>
      </c>
      <c r="M7" t="e">
        <f t="shared" si="2"/>
        <v>#DIV/0!</v>
      </c>
    </row>
    <row r="8" spans="1:15" x14ac:dyDescent="0.25">
      <c r="O8" t="s">
        <v>34</v>
      </c>
    </row>
    <row r="9" spans="1:15" x14ac:dyDescent="0.25">
      <c r="O9" s="11" t="s">
        <v>35</v>
      </c>
    </row>
    <row r="10" spans="1:15" x14ac:dyDescent="0.25">
      <c r="O10" t="s">
        <v>36</v>
      </c>
    </row>
    <row r="12" spans="1:15" x14ac:dyDescent="0.25">
      <c r="O12" t="s">
        <v>40</v>
      </c>
    </row>
  </sheetData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2" workbookViewId="0">
      <selection activeCell="D4" sqref="D4"/>
    </sheetView>
  </sheetViews>
  <sheetFormatPr defaultRowHeight="15" x14ac:dyDescent="0.25"/>
  <cols>
    <col min="1" max="1" width="21.140625" bestFit="1" customWidth="1"/>
    <col min="4" max="4" width="19" bestFit="1" customWidth="1"/>
    <col min="5" max="5" width="19.7109375" bestFit="1" customWidth="1"/>
    <col min="7" max="7" width="23.28515625" bestFit="1" customWidth="1"/>
    <col min="8" max="8" width="15.4257812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G2" t="s">
        <v>5</v>
      </c>
      <c r="H2" t="s">
        <v>6</v>
      </c>
    </row>
    <row r="3" spans="1:8" x14ac:dyDescent="0.25">
      <c r="A3">
        <v>8.3000000000000004E-2</v>
      </c>
      <c r="B3">
        <v>1</v>
      </c>
      <c r="D3">
        <v>2</v>
      </c>
      <c r="E3">
        <f>(0.1406*D3)-0.7029</f>
        <v>-0.42169999999999996</v>
      </c>
      <c r="H3">
        <f>(7.0974*G3)+5.1027</f>
        <v>5.1026999999999996</v>
      </c>
    </row>
    <row r="4" spans="1:8" x14ac:dyDescent="0.25">
      <c r="A4">
        <v>0.13</v>
      </c>
      <c r="B4">
        <f>(B3+1)</f>
        <v>2</v>
      </c>
    </row>
    <row r="5" spans="1:8" x14ac:dyDescent="0.25">
      <c r="A5">
        <v>0.19600000000000001</v>
      </c>
      <c r="B5">
        <f t="shared" ref="B5:B68" si="0">(B4+1)</f>
        <v>3</v>
      </c>
    </row>
    <row r="6" spans="1:8" x14ac:dyDescent="0.25">
      <c r="A6">
        <v>0.27600000000000002</v>
      </c>
      <c r="B6">
        <f t="shared" si="0"/>
        <v>4</v>
      </c>
    </row>
    <row r="7" spans="1:8" x14ac:dyDescent="0.25">
      <c r="A7">
        <v>0.372</v>
      </c>
      <c r="B7">
        <f t="shared" si="0"/>
        <v>5</v>
      </c>
    </row>
    <row r="8" spans="1:8" x14ac:dyDescent="0.25">
      <c r="A8">
        <v>0.47699999999999998</v>
      </c>
      <c r="B8">
        <f t="shared" si="0"/>
        <v>6</v>
      </c>
    </row>
    <row r="9" spans="1:8" x14ac:dyDescent="0.25">
      <c r="A9">
        <v>0.58499999999999996</v>
      </c>
      <c r="B9">
        <f t="shared" si="0"/>
        <v>7</v>
      </c>
    </row>
    <row r="10" spans="1:8" x14ac:dyDescent="0.25">
      <c r="A10">
        <v>0.69299999999999995</v>
      </c>
      <c r="B10">
        <f t="shared" si="0"/>
        <v>8</v>
      </c>
    </row>
    <row r="11" spans="1:8" x14ac:dyDescent="0.25">
      <c r="A11">
        <v>0.8</v>
      </c>
      <c r="B11">
        <f t="shared" si="0"/>
        <v>9</v>
      </c>
    </row>
    <row r="12" spans="1:8" x14ac:dyDescent="0.25">
      <c r="A12">
        <v>0.90900000000000003</v>
      </c>
      <c r="B12">
        <f t="shared" si="0"/>
        <v>10</v>
      </c>
    </row>
    <row r="13" spans="1:8" x14ac:dyDescent="0.25">
      <c r="A13">
        <v>1.02</v>
      </c>
      <c r="B13">
        <f t="shared" si="0"/>
        <v>11</v>
      </c>
    </row>
    <row r="14" spans="1:8" x14ac:dyDescent="0.25">
      <c r="A14">
        <v>1.131</v>
      </c>
      <c r="B14">
        <f t="shared" si="0"/>
        <v>12</v>
      </c>
    </row>
    <row r="15" spans="1:8" x14ac:dyDescent="0.25">
      <c r="A15">
        <v>1.2430000000000001</v>
      </c>
      <c r="B15">
        <f t="shared" si="0"/>
        <v>13</v>
      </c>
    </row>
    <row r="16" spans="1:8" x14ac:dyDescent="0.25">
      <c r="A16">
        <v>1.355</v>
      </c>
      <c r="B16">
        <f t="shared" si="0"/>
        <v>14</v>
      </c>
    </row>
    <row r="17" spans="1:2" x14ac:dyDescent="0.25">
      <c r="A17">
        <v>1.468</v>
      </c>
      <c r="B17">
        <f t="shared" si="0"/>
        <v>15</v>
      </c>
    </row>
    <row r="18" spans="1:2" x14ac:dyDescent="0.25">
      <c r="A18">
        <v>1.59</v>
      </c>
      <c r="B18">
        <f t="shared" si="0"/>
        <v>16</v>
      </c>
    </row>
    <row r="19" spans="1:2" x14ac:dyDescent="0.25">
      <c r="A19">
        <v>1.7130000000000001</v>
      </c>
      <c r="B19">
        <f t="shared" si="0"/>
        <v>17</v>
      </c>
    </row>
    <row r="20" spans="1:2" x14ac:dyDescent="0.25">
      <c r="A20">
        <v>1.835</v>
      </c>
      <c r="B20">
        <f t="shared" si="0"/>
        <v>18</v>
      </c>
    </row>
    <row r="21" spans="1:2" x14ac:dyDescent="0.25">
      <c r="A21">
        <v>1.9570000000000001</v>
      </c>
      <c r="B21">
        <f t="shared" si="0"/>
        <v>19</v>
      </c>
    </row>
    <row r="22" spans="1:2" x14ac:dyDescent="0.25">
      <c r="A22">
        <v>2.0790000000000002</v>
      </c>
      <c r="B22">
        <f t="shared" si="0"/>
        <v>20</v>
      </c>
    </row>
    <row r="23" spans="1:2" x14ac:dyDescent="0.25">
      <c r="A23">
        <v>2.2000000000000002</v>
      </c>
      <c r="B23">
        <f t="shared" si="0"/>
        <v>21</v>
      </c>
    </row>
    <row r="24" spans="1:2" x14ac:dyDescent="0.25">
      <c r="A24">
        <v>2.3210000000000002</v>
      </c>
      <c r="B24">
        <f t="shared" si="0"/>
        <v>22</v>
      </c>
    </row>
    <row r="25" spans="1:2" x14ac:dyDescent="0.25">
      <c r="A25">
        <v>2.4420000000000002</v>
      </c>
      <c r="B25">
        <f t="shared" si="0"/>
        <v>23</v>
      </c>
    </row>
    <row r="26" spans="1:2" x14ac:dyDescent="0.25">
      <c r="A26">
        <v>2.5630000000000002</v>
      </c>
      <c r="B26">
        <f t="shared" si="0"/>
        <v>24</v>
      </c>
    </row>
    <row r="27" spans="1:2" x14ac:dyDescent="0.25">
      <c r="A27">
        <v>2.6850000000000001</v>
      </c>
      <c r="B27">
        <f t="shared" si="0"/>
        <v>25</v>
      </c>
    </row>
    <row r="28" spans="1:2" x14ac:dyDescent="0.25">
      <c r="A28">
        <v>2.8069999999999999</v>
      </c>
      <c r="B28">
        <f t="shared" si="0"/>
        <v>26</v>
      </c>
    </row>
    <row r="29" spans="1:2" x14ac:dyDescent="0.25">
      <c r="A29">
        <v>2.9289999999999998</v>
      </c>
      <c r="B29">
        <f t="shared" si="0"/>
        <v>27</v>
      </c>
    </row>
    <row r="30" spans="1:2" x14ac:dyDescent="0.25">
      <c r="A30">
        <v>3.0529999999999999</v>
      </c>
      <c r="B30">
        <f t="shared" si="0"/>
        <v>28</v>
      </c>
    </row>
    <row r="31" spans="1:2" x14ac:dyDescent="0.25">
      <c r="A31">
        <v>3.1779999999999999</v>
      </c>
      <c r="B31">
        <f t="shared" si="0"/>
        <v>29</v>
      </c>
    </row>
    <row r="32" spans="1:2" x14ac:dyDescent="0.25">
      <c r="A32">
        <v>3.04</v>
      </c>
      <c r="B32">
        <f t="shared" si="0"/>
        <v>30</v>
      </c>
    </row>
    <row r="33" spans="1:2" x14ac:dyDescent="0.25">
      <c r="A33">
        <v>3.4319999999999999</v>
      </c>
      <c r="B33">
        <f t="shared" si="0"/>
        <v>31</v>
      </c>
    </row>
    <row r="34" spans="1:2" x14ac:dyDescent="0.25">
      <c r="A34">
        <v>3.5649999999999999</v>
      </c>
      <c r="B34">
        <f t="shared" si="0"/>
        <v>32</v>
      </c>
    </row>
    <row r="35" spans="1:2" x14ac:dyDescent="0.25">
      <c r="A35">
        <v>3.7069999999999999</v>
      </c>
      <c r="B35">
        <f t="shared" si="0"/>
        <v>33</v>
      </c>
    </row>
    <row r="36" spans="1:2" x14ac:dyDescent="0.25">
      <c r="A36">
        <v>3.85</v>
      </c>
      <c r="B36">
        <f t="shared" si="0"/>
        <v>34</v>
      </c>
    </row>
    <row r="37" spans="1:2" x14ac:dyDescent="0.25">
      <c r="A37">
        <v>3.992</v>
      </c>
      <c r="B37">
        <f t="shared" si="0"/>
        <v>35</v>
      </c>
    </row>
    <row r="38" spans="1:2" x14ac:dyDescent="0.25">
      <c r="A38">
        <v>4.1349999999999998</v>
      </c>
      <c r="B38">
        <f t="shared" si="0"/>
        <v>36</v>
      </c>
    </row>
    <row r="39" spans="1:2" x14ac:dyDescent="0.25">
      <c r="A39">
        <v>4.2779999999999996</v>
      </c>
      <c r="B39">
        <f t="shared" si="0"/>
        <v>37</v>
      </c>
    </row>
    <row r="40" spans="1:2" x14ac:dyDescent="0.25">
      <c r="A40">
        <v>4.4210000000000003</v>
      </c>
      <c r="B40">
        <f t="shared" si="0"/>
        <v>38</v>
      </c>
    </row>
    <row r="41" spans="1:2" x14ac:dyDescent="0.25">
      <c r="A41">
        <v>4.5640000000000001</v>
      </c>
      <c r="B41">
        <f t="shared" si="0"/>
        <v>39</v>
      </c>
    </row>
    <row r="42" spans="1:2" x14ac:dyDescent="0.25">
      <c r="A42">
        <v>4.7080000000000002</v>
      </c>
      <c r="B42">
        <f t="shared" si="0"/>
        <v>40</v>
      </c>
    </row>
    <row r="43" spans="1:2" x14ac:dyDescent="0.25">
      <c r="A43">
        <v>4.851</v>
      </c>
      <c r="B43">
        <f t="shared" si="0"/>
        <v>41</v>
      </c>
    </row>
    <row r="44" spans="1:2" x14ac:dyDescent="0.25">
      <c r="A44">
        <v>4.9950000000000001</v>
      </c>
      <c r="B44">
        <f t="shared" si="0"/>
        <v>42</v>
      </c>
    </row>
    <row r="45" spans="1:2" x14ac:dyDescent="0.25">
      <c r="A45">
        <v>5.14</v>
      </c>
      <c r="B45">
        <f t="shared" si="0"/>
        <v>43</v>
      </c>
    </row>
    <row r="46" spans="1:2" x14ac:dyDescent="0.25">
      <c r="A46">
        <v>5.2839999999999998</v>
      </c>
      <c r="B46">
        <f t="shared" si="0"/>
        <v>44</v>
      </c>
    </row>
    <row r="47" spans="1:2" x14ac:dyDescent="0.25">
      <c r="A47">
        <v>5.4290000000000003</v>
      </c>
      <c r="B47">
        <f t="shared" si="0"/>
        <v>45</v>
      </c>
    </row>
    <row r="48" spans="1:2" x14ac:dyDescent="0.25">
      <c r="A48">
        <v>5.5739999999999998</v>
      </c>
      <c r="B48">
        <f t="shared" si="0"/>
        <v>46</v>
      </c>
    </row>
    <row r="49" spans="1:2" x14ac:dyDescent="0.25">
      <c r="A49">
        <v>5.7190000000000003</v>
      </c>
      <c r="B49">
        <f t="shared" si="0"/>
        <v>47</v>
      </c>
    </row>
    <row r="50" spans="1:2" x14ac:dyDescent="0.25">
      <c r="A50">
        <v>5.8639999999999999</v>
      </c>
      <c r="B50">
        <f t="shared" si="0"/>
        <v>48</v>
      </c>
    </row>
    <row r="51" spans="1:2" x14ac:dyDescent="0.25">
      <c r="A51">
        <v>6.01</v>
      </c>
      <c r="B51">
        <f t="shared" si="0"/>
        <v>49</v>
      </c>
    </row>
    <row r="52" spans="1:2" x14ac:dyDescent="0.25">
      <c r="A52">
        <v>6.1550000000000002</v>
      </c>
      <c r="B52">
        <f t="shared" si="0"/>
        <v>50</v>
      </c>
    </row>
    <row r="53" spans="1:2" x14ac:dyDescent="0.25">
      <c r="A53">
        <v>6.3019999999999996</v>
      </c>
      <c r="B53">
        <f t="shared" si="0"/>
        <v>51</v>
      </c>
    </row>
    <row r="54" spans="1:2" x14ac:dyDescent="0.25">
      <c r="A54">
        <v>6.4480000000000004</v>
      </c>
      <c r="B54">
        <f t="shared" si="0"/>
        <v>52</v>
      </c>
    </row>
    <row r="55" spans="1:2" x14ac:dyDescent="0.25">
      <c r="A55">
        <v>6.5940000000000003</v>
      </c>
      <c r="B55">
        <f t="shared" si="0"/>
        <v>53</v>
      </c>
    </row>
    <row r="56" spans="1:2" x14ac:dyDescent="0.25">
      <c r="A56">
        <v>6.7409999999999997</v>
      </c>
      <c r="B56">
        <f t="shared" si="0"/>
        <v>54</v>
      </c>
    </row>
    <row r="57" spans="1:2" x14ac:dyDescent="0.25">
      <c r="A57">
        <v>6.8879999999999999</v>
      </c>
      <c r="B57">
        <f t="shared" si="0"/>
        <v>55</v>
      </c>
    </row>
    <row r="58" spans="1:2" x14ac:dyDescent="0.25">
      <c r="A58">
        <v>7.0350000000000001</v>
      </c>
      <c r="B58">
        <f t="shared" si="0"/>
        <v>56</v>
      </c>
    </row>
    <row r="59" spans="1:2" x14ac:dyDescent="0.25">
      <c r="A59">
        <v>7.1820000000000004</v>
      </c>
      <c r="B59">
        <f t="shared" si="0"/>
        <v>57</v>
      </c>
    </row>
    <row r="60" spans="1:2" x14ac:dyDescent="0.25">
      <c r="A60">
        <v>7.33</v>
      </c>
      <c r="B60">
        <f t="shared" si="0"/>
        <v>58</v>
      </c>
    </row>
    <row r="61" spans="1:2" x14ac:dyDescent="0.25">
      <c r="A61">
        <v>7.4779999999999998</v>
      </c>
      <c r="B61">
        <f t="shared" si="0"/>
        <v>59</v>
      </c>
    </row>
    <row r="62" spans="1:2" x14ac:dyDescent="0.25">
      <c r="A62">
        <v>7.6260000000000003</v>
      </c>
      <c r="B62">
        <f t="shared" si="0"/>
        <v>60</v>
      </c>
    </row>
    <row r="63" spans="1:2" x14ac:dyDescent="0.25">
      <c r="A63">
        <v>7.774</v>
      </c>
      <c r="B63">
        <f t="shared" si="0"/>
        <v>61</v>
      </c>
    </row>
    <row r="64" spans="1:2" x14ac:dyDescent="0.25">
      <c r="A64">
        <v>7.9219999999999997</v>
      </c>
      <c r="B64">
        <f t="shared" si="0"/>
        <v>62</v>
      </c>
    </row>
    <row r="65" spans="1:2" x14ac:dyDescent="0.25">
      <c r="A65">
        <v>8.07</v>
      </c>
      <c r="B65">
        <f t="shared" si="0"/>
        <v>63</v>
      </c>
    </row>
    <row r="66" spans="1:2" x14ac:dyDescent="0.25">
      <c r="A66">
        <v>8.2189999999999994</v>
      </c>
      <c r="B66">
        <f t="shared" si="0"/>
        <v>64</v>
      </c>
    </row>
    <row r="67" spans="1:2" x14ac:dyDescent="0.25">
      <c r="A67">
        <v>8.3670000000000009</v>
      </c>
      <c r="B67">
        <f t="shared" si="0"/>
        <v>65</v>
      </c>
    </row>
    <row r="68" spans="1:2" x14ac:dyDescent="0.25">
      <c r="A68">
        <v>8.516</v>
      </c>
      <c r="B68">
        <f t="shared" si="0"/>
        <v>66</v>
      </c>
    </row>
    <row r="69" spans="1:2" x14ac:dyDescent="0.25">
      <c r="A69">
        <v>8.6649999999999991</v>
      </c>
      <c r="B69">
        <f t="shared" ref="B69:B100" si="1">(B68+1)</f>
        <v>67</v>
      </c>
    </row>
    <row r="70" spans="1:2" x14ac:dyDescent="0.25">
      <c r="A70">
        <v>8.8140000000000001</v>
      </c>
      <c r="B70">
        <f t="shared" si="1"/>
        <v>68</v>
      </c>
    </row>
    <row r="71" spans="1:2" x14ac:dyDescent="0.25">
      <c r="A71">
        <v>8.9629999999999992</v>
      </c>
      <c r="B71">
        <f t="shared" si="1"/>
        <v>69</v>
      </c>
    </row>
    <row r="72" spans="1:2" x14ac:dyDescent="0.25">
      <c r="A72">
        <v>9.1120000000000001</v>
      </c>
      <c r="B72">
        <f t="shared" si="1"/>
        <v>70</v>
      </c>
    </row>
    <row r="73" spans="1:2" x14ac:dyDescent="0.25">
      <c r="A73">
        <v>9.2620000000000005</v>
      </c>
      <c r="B73">
        <f t="shared" si="1"/>
        <v>71</v>
      </c>
    </row>
    <row r="74" spans="1:2" x14ac:dyDescent="0.25">
      <c r="A74">
        <v>9.4109999999999996</v>
      </c>
      <c r="B74">
        <f t="shared" si="1"/>
        <v>72</v>
      </c>
    </row>
    <row r="75" spans="1:2" x14ac:dyDescent="0.25">
      <c r="A75">
        <v>9.56</v>
      </c>
      <c r="B75">
        <f t="shared" si="1"/>
        <v>73</v>
      </c>
    </row>
    <row r="76" spans="1:2" x14ac:dyDescent="0.25">
      <c r="A76">
        <v>9.7100000000000009</v>
      </c>
      <c r="B76">
        <f t="shared" si="1"/>
        <v>74</v>
      </c>
    </row>
    <row r="77" spans="1:2" x14ac:dyDescent="0.25">
      <c r="A77">
        <v>9.859</v>
      </c>
      <c r="B77">
        <f t="shared" si="1"/>
        <v>75</v>
      </c>
    </row>
    <row r="78" spans="1:2" x14ac:dyDescent="0.25">
      <c r="A78">
        <v>10.01</v>
      </c>
      <c r="B78">
        <f t="shared" si="1"/>
        <v>76</v>
      </c>
    </row>
    <row r="79" spans="1:2" x14ac:dyDescent="0.25">
      <c r="A79">
        <v>10.16</v>
      </c>
      <c r="B79">
        <f t="shared" si="1"/>
        <v>77</v>
      </c>
    </row>
    <row r="80" spans="1:2" x14ac:dyDescent="0.25">
      <c r="A80">
        <v>10.31</v>
      </c>
      <c r="B80">
        <f t="shared" si="1"/>
        <v>78</v>
      </c>
    </row>
    <row r="81" spans="1:2" x14ac:dyDescent="0.25">
      <c r="A81">
        <v>10.46</v>
      </c>
      <c r="B81">
        <f t="shared" si="1"/>
        <v>79</v>
      </c>
    </row>
    <row r="82" spans="1:2" x14ac:dyDescent="0.25">
      <c r="A82">
        <v>10.61</v>
      </c>
      <c r="B82">
        <f t="shared" si="1"/>
        <v>80</v>
      </c>
    </row>
    <row r="83" spans="1:2" x14ac:dyDescent="0.25">
      <c r="A83">
        <v>10.76</v>
      </c>
      <c r="B83">
        <f t="shared" si="1"/>
        <v>81</v>
      </c>
    </row>
    <row r="84" spans="1:2" x14ac:dyDescent="0.25">
      <c r="A84">
        <v>10.91</v>
      </c>
      <c r="B84">
        <f t="shared" si="1"/>
        <v>82</v>
      </c>
    </row>
    <row r="85" spans="1:2" x14ac:dyDescent="0.25">
      <c r="A85">
        <v>11.06</v>
      </c>
      <c r="B85">
        <f t="shared" si="1"/>
        <v>83</v>
      </c>
    </row>
    <row r="86" spans="1:2" x14ac:dyDescent="0.25">
      <c r="A86">
        <v>11.2</v>
      </c>
      <c r="B86">
        <f t="shared" si="1"/>
        <v>84</v>
      </c>
    </row>
    <row r="87" spans="1:2" x14ac:dyDescent="0.25">
      <c r="A87">
        <v>11.35</v>
      </c>
      <c r="B87">
        <f t="shared" si="1"/>
        <v>85</v>
      </c>
    </row>
    <row r="88" spans="1:2" x14ac:dyDescent="0.25">
      <c r="A88">
        <v>11.5</v>
      </c>
      <c r="B88">
        <f t="shared" si="1"/>
        <v>86</v>
      </c>
    </row>
    <row r="89" spans="1:2" x14ac:dyDescent="0.25">
      <c r="A89">
        <v>11.65</v>
      </c>
      <c r="B89">
        <f t="shared" si="1"/>
        <v>87</v>
      </c>
    </row>
    <row r="90" spans="1:2" x14ac:dyDescent="0.25">
      <c r="A90">
        <v>11.8</v>
      </c>
      <c r="B90">
        <f t="shared" si="1"/>
        <v>88</v>
      </c>
    </row>
    <row r="91" spans="1:2" x14ac:dyDescent="0.25">
      <c r="A91">
        <v>11.95</v>
      </c>
      <c r="B91">
        <f t="shared" si="1"/>
        <v>89</v>
      </c>
    </row>
    <row r="92" spans="1:2" x14ac:dyDescent="0.25">
      <c r="A92">
        <v>12.1</v>
      </c>
      <c r="B92">
        <f t="shared" si="1"/>
        <v>90</v>
      </c>
    </row>
    <row r="93" spans="1:2" x14ac:dyDescent="0.25">
      <c r="A93">
        <v>12.25</v>
      </c>
      <c r="B93">
        <f t="shared" si="1"/>
        <v>91</v>
      </c>
    </row>
    <row r="94" spans="1:2" x14ac:dyDescent="0.25">
      <c r="A94">
        <v>12.4</v>
      </c>
      <c r="B94">
        <f t="shared" si="1"/>
        <v>92</v>
      </c>
    </row>
    <row r="95" spans="1:2" x14ac:dyDescent="0.25">
      <c r="A95">
        <v>12.55</v>
      </c>
      <c r="B95">
        <f t="shared" si="1"/>
        <v>93</v>
      </c>
    </row>
    <row r="96" spans="1:2" x14ac:dyDescent="0.25">
      <c r="A96">
        <v>12.69</v>
      </c>
      <c r="B96">
        <f t="shared" si="1"/>
        <v>94</v>
      </c>
    </row>
    <row r="97" spans="1:2" x14ac:dyDescent="0.25">
      <c r="A97">
        <v>12.84</v>
      </c>
      <c r="B97">
        <f t="shared" si="1"/>
        <v>95</v>
      </c>
    </row>
    <row r="98" spans="1:2" x14ac:dyDescent="0.25">
      <c r="A98">
        <v>12.99</v>
      </c>
      <c r="B98">
        <f t="shared" si="1"/>
        <v>96</v>
      </c>
    </row>
    <row r="99" spans="1:2" x14ac:dyDescent="0.25">
      <c r="A99">
        <v>13.14</v>
      </c>
      <c r="B99">
        <f t="shared" si="1"/>
        <v>97</v>
      </c>
    </row>
    <row r="100" spans="1:2" x14ac:dyDescent="0.25">
      <c r="A100">
        <v>13.28</v>
      </c>
      <c r="B100">
        <f t="shared" si="1"/>
        <v>98</v>
      </c>
    </row>
    <row r="101" spans="1:2" x14ac:dyDescent="0.25">
      <c r="A101">
        <v>13.43</v>
      </c>
      <c r="B101">
        <f>(B100+1)</f>
        <v>99</v>
      </c>
    </row>
    <row r="102" spans="1:2" x14ac:dyDescent="0.25">
      <c r="A102">
        <v>13.58</v>
      </c>
      <c r="B102">
        <f t="shared" ref="B102" si="2">(B101+1)</f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4" sqref="H4"/>
    </sheetView>
  </sheetViews>
  <sheetFormatPr defaultRowHeight="15" x14ac:dyDescent="0.25"/>
  <cols>
    <col min="1" max="1" width="16.85546875" bestFit="1" customWidth="1"/>
    <col min="4" max="5" width="15.42578125" bestFit="1" customWidth="1"/>
    <col min="7" max="7" width="11.140625" bestFit="1" customWidth="1"/>
    <col min="8" max="8" width="19.7109375" bestFit="1" customWidth="1"/>
  </cols>
  <sheetData>
    <row r="1" spans="1:8" x14ac:dyDescent="0.25">
      <c r="A1" t="s">
        <v>7</v>
      </c>
    </row>
    <row r="2" spans="1:8" x14ac:dyDescent="0.25">
      <c r="A2" t="s">
        <v>1</v>
      </c>
      <c r="B2" t="s">
        <v>2</v>
      </c>
      <c r="D2" t="s">
        <v>8</v>
      </c>
      <c r="E2" t="s">
        <v>6</v>
      </c>
      <c r="G2" t="s">
        <v>9</v>
      </c>
      <c r="H2" t="s">
        <v>4</v>
      </c>
    </row>
    <row r="3" spans="1:8" x14ac:dyDescent="0.25">
      <c r="A3">
        <v>1.01</v>
      </c>
      <c r="B3">
        <v>3</v>
      </c>
      <c r="E3">
        <f>(2.4636*D3)+4.4998</f>
        <v>4.4997999999999996</v>
      </c>
      <c r="H3">
        <f>(0.4056*G3)-1.8037</f>
        <v>-1.8037000000000001</v>
      </c>
    </row>
    <row r="4" spans="1:8" x14ac:dyDescent="0.25">
      <c r="A4">
        <v>1.42</v>
      </c>
      <c r="B4">
        <v>4.5</v>
      </c>
    </row>
    <row r="5" spans="1:8" x14ac:dyDescent="0.25">
      <c r="A5">
        <v>1.85</v>
      </c>
      <c r="B5">
        <v>6</v>
      </c>
    </row>
    <row r="6" spans="1:8" x14ac:dyDescent="0.25">
      <c r="A6">
        <v>2.33</v>
      </c>
      <c r="B6">
        <v>7.5</v>
      </c>
    </row>
    <row r="7" spans="1:8" x14ac:dyDescent="0.25">
      <c r="A7">
        <v>2.81</v>
      </c>
      <c r="B7">
        <v>9</v>
      </c>
    </row>
    <row r="8" spans="1:8" x14ac:dyDescent="0.25">
      <c r="A8">
        <v>3.29</v>
      </c>
      <c r="B8">
        <v>10.5</v>
      </c>
    </row>
    <row r="9" spans="1:8" x14ac:dyDescent="0.25">
      <c r="A9">
        <v>3.74</v>
      </c>
      <c r="B9">
        <f>B8+1.5</f>
        <v>12</v>
      </c>
    </row>
    <row r="10" spans="1:8" x14ac:dyDescent="0.25">
      <c r="A10">
        <v>4.25</v>
      </c>
      <c r="B10">
        <f t="shared" ref="B10:B73" si="0">B9+1.5</f>
        <v>13.5</v>
      </c>
    </row>
    <row r="11" spans="1:8" x14ac:dyDescent="0.25">
      <c r="A11">
        <v>4.78</v>
      </c>
      <c r="B11">
        <f t="shared" si="0"/>
        <v>15</v>
      </c>
    </row>
    <row r="12" spans="1:8" x14ac:dyDescent="0.25">
      <c r="A12">
        <v>5.33</v>
      </c>
      <c r="B12">
        <f t="shared" si="0"/>
        <v>16.5</v>
      </c>
    </row>
    <row r="13" spans="1:8" x14ac:dyDescent="0.25">
      <c r="A13">
        <v>5.86</v>
      </c>
      <c r="B13">
        <f t="shared" si="0"/>
        <v>18</v>
      </c>
    </row>
    <row r="14" spans="1:8" x14ac:dyDescent="0.25">
      <c r="A14">
        <v>6.41</v>
      </c>
      <c r="B14">
        <f t="shared" si="0"/>
        <v>19.5</v>
      </c>
    </row>
    <row r="15" spans="1:8" x14ac:dyDescent="0.25">
      <c r="A15">
        <v>6.94</v>
      </c>
      <c r="B15">
        <f t="shared" si="0"/>
        <v>21</v>
      </c>
    </row>
    <row r="16" spans="1:8" x14ac:dyDescent="0.25">
      <c r="A16">
        <v>7.46</v>
      </c>
      <c r="B16">
        <f t="shared" si="0"/>
        <v>22.5</v>
      </c>
    </row>
    <row r="17" spans="1:2" x14ac:dyDescent="0.25">
      <c r="A17">
        <v>8.02</v>
      </c>
      <c r="B17">
        <f t="shared" si="0"/>
        <v>24</v>
      </c>
    </row>
    <row r="18" spans="1:2" x14ac:dyDescent="0.25">
      <c r="A18">
        <v>8.5399999999999991</v>
      </c>
      <c r="B18">
        <f t="shared" si="0"/>
        <v>25.5</v>
      </c>
    </row>
    <row r="19" spans="1:2" x14ac:dyDescent="0.25">
      <c r="A19">
        <v>9.1</v>
      </c>
      <c r="B19">
        <f t="shared" si="0"/>
        <v>27</v>
      </c>
    </row>
    <row r="20" spans="1:2" x14ac:dyDescent="0.25">
      <c r="A20">
        <v>9.65</v>
      </c>
      <c r="B20">
        <f t="shared" si="0"/>
        <v>28.5</v>
      </c>
    </row>
    <row r="21" spans="1:2" x14ac:dyDescent="0.25">
      <c r="A21">
        <v>10.199999999999999</v>
      </c>
      <c r="B21">
        <f t="shared" si="0"/>
        <v>30</v>
      </c>
    </row>
    <row r="22" spans="1:2" x14ac:dyDescent="0.25">
      <c r="A22">
        <v>10.8</v>
      </c>
      <c r="B22">
        <f t="shared" si="0"/>
        <v>31.5</v>
      </c>
    </row>
    <row r="23" spans="1:2" x14ac:dyDescent="0.25">
      <c r="A23">
        <v>11.4</v>
      </c>
      <c r="B23">
        <f t="shared" si="0"/>
        <v>33</v>
      </c>
    </row>
    <row r="24" spans="1:2" x14ac:dyDescent="0.25">
      <c r="A24">
        <v>12</v>
      </c>
      <c r="B24">
        <f t="shared" si="0"/>
        <v>34.5</v>
      </c>
    </row>
    <row r="25" spans="1:2" x14ac:dyDescent="0.25">
      <c r="A25">
        <v>12.5</v>
      </c>
      <c r="B25">
        <f t="shared" si="0"/>
        <v>36</v>
      </c>
    </row>
    <row r="26" spans="1:2" x14ac:dyDescent="0.25">
      <c r="A26">
        <v>13.1</v>
      </c>
      <c r="B26">
        <f t="shared" si="0"/>
        <v>37.5</v>
      </c>
    </row>
    <row r="27" spans="1:2" x14ac:dyDescent="0.25">
      <c r="A27">
        <v>13.7</v>
      </c>
      <c r="B27">
        <f t="shared" si="0"/>
        <v>39</v>
      </c>
    </row>
    <row r="28" spans="1:2" x14ac:dyDescent="0.25">
      <c r="A28">
        <v>14.3</v>
      </c>
      <c r="B28">
        <f t="shared" si="0"/>
        <v>40.5</v>
      </c>
    </row>
    <row r="29" spans="1:2" x14ac:dyDescent="0.25">
      <c r="A29">
        <v>14.9</v>
      </c>
      <c r="B29">
        <f t="shared" si="0"/>
        <v>42</v>
      </c>
    </row>
    <row r="30" spans="1:2" x14ac:dyDescent="0.25">
      <c r="A30">
        <v>15.5</v>
      </c>
      <c r="B30">
        <f t="shared" si="0"/>
        <v>43.5</v>
      </c>
    </row>
    <row r="31" spans="1:2" x14ac:dyDescent="0.25">
      <c r="A31">
        <v>16.100000000000001</v>
      </c>
      <c r="B31">
        <f t="shared" si="0"/>
        <v>45</v>
      </c>
    </row>
    <row r="32" spans="1:2" x14ac:dyDescent="0.25">
      <c r="A32">
        <v>16.7</v>
      </c>
      <c r="B32">
        <f t="shared" si="0"/>
        <v>46.5</v>
      </c>
    </row>
    <row r="33" spans="1:2" x14ac:dyDescent="0.25">
      <c r="A33">
        <v>17.3</v>
      </c>
      <c r="B33">
        <f t="shared" si="0"/>
        <v>48</v>
      </c>
    </row>
    <row r="34" spans="1:2" x14ac:dyDescent="0.25">
      <c r="A34">
        <v>17.899999999999999</v>
      </c>
      <c r="B34">
        <f t="shared" si="0"/>
        <v>49.5</v>
      </c>
    </row>
    <row r="35" spans="1:2" x14ac:dyDescent="0.25">
      <c r="A35">
        <v>18.5</v>
      </c>
      <c r="B35">
        <f t="shared" si="0"/>
        <v>51</v>
      </c>
    </row>
    <row r="36" spans="1:2" x14ac:dyDescent="0.25">
      <c r="A36">
        <v>19.100000000000001</v>
      </c>
      <c r="B36">
        <f t="shared" si="0"/>
        <v>52.5</v>
      </c>
    </row>
    <row r="37" spans="1:2" x14ac:dyDescent="0.25">
      <c r="A37">
        <v>19.7</v>
      </c>
      <c r="B37">
        <f t="shared" si="0"/>
        <v>54</v>
      </c>
    </row>
    <row r="38" spans="1:2" x14ac:dyDescent="0.25">
      <c r="A38">
        <v>20.3</v>
      </c>
      <c r="B38">
        <f t="shared" si="0"/>
        <v>55.5</v>
      </c>
    </row>
    <row r="39" spans="1:2" x14ac:dyDescent="0.25">
      <c r="A39">
        <v>20.9</v>
      </c>
      <c r="B39">
        <f t="shared" si="0"/>
        <v>57</v>
      </c>
    </row>
    <row r="40" spans="1:2" x14ac:dyDescent="0.25">
      <c r="A40">
        <v>21.5</v>
      </c>
      <c r="B40">
        <f t="shared" si="0"/>
        <v>58.5</v>
      </c>
    </row>
    <row r="41" spans="1:2" x14ac:dyDescent="0.25">
      <c r="A41">
        <v>22.1</v>
      </c>
      <c r="B41">
        <f t="shared" si="0"/>
        <v>60</v>
      </c>
    </row>
    <row r="42" spans="1:2" x14ac:dyDescent="0.25">
      <c r="A42">
        <v>22.7</v>
      </c>
      <c r="B42">
        <f t="shared" si="0"/>
        <v>61.5</v>
      </c>
    </row>
    <row r="43" spans="1:2" x14ac:dyDescent="0.25">
      <c r="A43">
        <v>23.3</v>
      </c>
      <c r="B43">
        <f t="shared" si="0"/>
        <v>63</v>
      </c>
    </row>
    <row r="44" spans="1:2" x14ac:dyDescent="0.25">
      <c r="A44">
        <v>23.9</v>
      </c>
      <c r="B44">
        <f t="shared" si="0"/>
        <v>64.5</v>
      </c>
    </row>
    <row r="45" spans="1:2" x14ac:dyDescent="0.25">
      <c r="A45">
        <v>24.5</v>
      </c>
      <c r="B45">
        <f t="shared" si="0"/>
        <v>66</v>
      </c>
    </row>
    <row r="46" spans="1:2" x14ac:dyDescent="0.25">
      <c r="A46">
        <v>25.1</v>
      </c>
      <c r="B46">
        <f t="shared" si="0"/>
        <v>67.5</v>
      </c>
    </row>
    <row r="47" spans="1:2" x14ac:dyDescent="0.25">
      <c r="A47">
        <v>25.7</v>
      </c>
      <c r="B47">
        <f t="shared" si="0"/>
        <v>69</v>
      </c>
    </row>
    <row r="48" spans="1:2" x14ac:dyDescent="0.25">
      <c r="A48">
        <v>26.3</v>
      </c>
      <c r="B48">
        <f t="shared" si="0"/>
        <v>70.5</v>
      </c>
    </row>
    <row r="49" spans="1:2" x14ac:dyDescent="0.25">
      <c r="A49">
        <v>26.9</v>
      </c>
      <c r="B49">
        <f t="shared" si="0"/>
        <v>72</v>
      </c>
    </row>
    <row r="50" spans="1:2" x14ac:dyDescent="0.25">
      <c r="A50">
        <v>27.5</v>
      </c>
      <c r="B50">
        <f t="shared" si="0"/>
        <v>73.5</v>
      </c>
    </row>
    <row r="51" spans="1:2" x14ac:dyDescent="0.25">
      <c r="A51">
        <v>28.1</v>
      </c>
      <c r="B51">
        <f t="shared" si="0"/>
        <v>75</v>
      </c>
    </row>
    <row r="52" spans="1:2" x14ac:dyDescent="0.25">
      <c r="A52">
        <v>28.8</v>
      </c>
      <c r="B52">
        <f t="shared" si="0"/>
        <v>76.5</v>
      </c>
    </row>
    <row r="53" spans="1:2" x14ac:dyDescent="0.25">
      <c r="A53">
        <v>29.4</v>
      </c>
      <c r="B53">
        <f t="shared" si="0"/>
        <v>78</v>
      </c>
    </row>
    <row r="54" spans="1:2" x14ac:dyDescent="0.25">
      <c r="A54">
        <v>30</v>
      </c>
      <c r="B54">
        <f t="shared" si="0"/>
        <v>79.5</v>
      </c>
    </row>
    <row r="55" spans="1:2" x14ac:dyDescent="0.25">
      <c r="A55">
        <v>30.6</v>
      </c>
      <c r="B55">
        <f t="shared" si="0"/>
        <v>81</v>
      </c>
    </row>
    <row r="56" spans="1:2" x14ac:dyDescent="0.25">
      <c r="A56">
        <v>31.2</v>
      </c>
      <c r="B56">
        <f t="shared" si="0"/>
        <v>82.5</v>
      </c>
    </row>
    <row r="57" spans="1:2" x14ac:dyDescent="0.25">
      <c r="A57">
        <v>31.8</v>
      </c>
      <c r="B57">
        <f t="shared" si="0"/>
        <v>84</v>
      </c>
    </row>
    <row r="58" spans="1:2" x14ac:dyDescent="0.25">
      <c r="A58">
        <v>32.4</v>
      </c>
      <c r="B58">
        <f t="shared" si="0"/>
        <v>85.5</v>
      </c>
    </row>
    <row r="59" spans="1:2" x14ac:dyDescent="0.25">
      <c r="A59">
        <v>33.1</v>
      </c>
      <c r="B59">
        <f t="shared" si="0"/>
        <v>87</v>
      </c>
    </row>
    <row r="60" spans="1:2" x14ac:dyDescent="0.25">
      <c r="A60">
        <v>33.700000000000003</v>
      </c>
      <c r="B60">
        <f t="shared" si="0"/>
        <v>88.5</v>
      </c>
    </row>
    <row r="61" spans="1:2" x14ac:dyDescent="0.25">
      <c r="A61">
        <v>34.299999999999997</v>
      </c>
      <c r="B61">
        <f t="shared" si="0"/>
        <v>90</v>
      </c>
    </row>
    <row r="62" spans="1:2" x14ac:dyDescent="0.25">
      <c r="A62">
        <v>34.9</v>
      </c>
      <c r="B62">
        <f t="shared" si="0"/>
        <v>91.5</v>
      </c>
    </row>
    <row r="63" spans="1:2" x14ac:dyDescent="0.25">
      <c r="A63">
        <v>35.6</v>
      </c>
      <c r="B63">
        <f t="shared" si="0"/>
        <v>93</v>
      </c>
    </row>
    <row r="64" spans="1:2" x14ac:dyDescent="0.25">
      <c r="A64">
        <v>36.200000000000003</v>
      </c>
      <c r="B64">
        <f t="shared" si="0"/>
        <v>94.5</v>
      </c>
    </row>
    <row r="65" spans="1:2" x14ac:dyDescent="0.25">
      <c r="A65">
        <v>36.799999999999997</v>
      </c>
      <c r="B65">
        <f t="shared" si="0"/>
        <v>96</v>
      </c>
    </row>
    <row r="66" spans="1:2" x14ac:dyDescent="0.25">
      <c r="A66">
        <v>37.5</v>
      </c>
      <c r="B66">
        <f t="shared" si="0"/>
        <v>97.5</v>
      </c>
    </row>
    <row r="67" spans="1:2" x14ac:dyDescent="0.25">
      <c r="A67">
        <v>38.1</v>
      </c>
      <c r="B67">
        <f t="shared" si="0"/>
        <v>99</v>
      </c>
    </row>
    <row r="68" spans="1:2" x14ac:dyDescent="0.25">
      <c r="A68">
        <v>38.700000000000003</v>
      </c>
      <c r="B68">
        <f t="shared" si="0"/>
        <v>100.5</v>
      </c>
    </row>
    <row r="69" spans="1:2" x14ac:dyDescent="0.25">
      <c r="A69">
        <v>39.4</v>
      </c>
      <c r="B69">
        <f t="shared" si="0"/>
        <v>102</v>
      </c>
    </row>
    <row r="70" spans="1:2" x14ac:dyDescent="0.25">
      <c r="A70">
        <v>40</v>
      </c>
      <c r="B70">
        <f t="shared" si="0"/>
        <v>103.5</v>
      </c>
    </row>
    <row r="71" spans="1:2" x14ac:dyDescent="0.25">
      <c r="A71">
        <v>40.6</v>
      </c>
      <c r="B71">
        <f t="shared" si="0"/>
        <v>105</v>
      </c>
    </row>
    <row r="72" spans="1:2" x14ac:dyDescent="0.25">
      <c r="A72">
        <v>41.3</v>
      </c>
      <c r="B72">
        <f t="shared" si="0"/>
        <v>106.5</v>
      </c>
    </row>
    <row r="73" spans="1:2" x14ac:dyDescent="0.25">
      <c r="A73">
        <v>41.9</v>
      </c>
      <c r="B73">
        <f t="shared" si="0"/>
        <v>108</v>
      </c>
    </row>
    <row r="74" spans="1:2" x14ac:dyDescent="0.25">
      <c r="A74">
        <v>42.5</v>
      </c>
      <c r="B74">
        <f t="shared" ref="B74:B77" si="1">B73+1.5</f>
        <v>109.5</v>
      </c>
    </row>
    <row r="75" spans="1:2" x14ac:dyDescent="0.25">
      <c r="A75">
        <v>43.2</v>
      </c>
      <c r="B75">
        <f t="shared" si="1"/>
        <v>111</v>
      </c>
    </row>
    <row r="76" spans="1:2" x14ac:dyDescent="0.25">
      <c r="A76">
        <v>43.8</v>
      </c>
      <c r="B76">
        <f t="shared" si="1"/>
        <v>112.5</v>
      </c>
    </row>
    <row r="77" spans="1:2" x14ac:dyDescent="0.25">
      <c r="A77">
        <v>44.4</v>
      </c>
      <c r="B77">
        <f t="shared" si="1"/>
        <v>114</v>
      </c>
    </row>
    <row r="78" spans="1:2" x14ac:dyDescent="0.25">
      <c r="A78">
        <v>45.1</v>
      </c>
      <c r="B78">
        <f>B77+1.5</f>
        <v>115.5</v>
      </c>
    </row>
    <row r="79" spans="1:2" x14ac:dyDescent="0.25">
      <c r="A79">
        <v>45.7</v>
      </c>
      <c r="B79">
        <f t="shared" ref="B79:B101" si="2">B78+1.5</f>
        <v>117</v>
      </c>
    </row>
    <row r="80" spans="1:2" x14ac:dyDescent="0.25">
      <c r="A80">
        <v>46.3</v>
      </c>
      <c r="B80">
        <f t="shared" si="2"/>
        <v>118.5</v>
      </c>
    </row>
    <row r="81" spans="1:2" x14ac:dyDescent="0.25">
      <c r="A81">
        <v>47</v>
      </c>
      <c r="B81">
        <f t="shared" si="2"/>
        <v>120</v>
      </c>
    </row>
    <row r="82" spans="1:2" x14ac:dyDescent="0.25">
      <c r="A82">
        <v>47.6</v>
      </c>
      <c r="B82">
        <f t="shared" si="2"/>
        <v>121.5</v>
      </c>
    </row>
    <row r="83" spans="1:2" x14ac:dyDescent="0.25">
      <c r="A83">
        <v>48.3</v>
      </c>
      <c r="B83">
        <f t="shared" si="2"/>
        <v>123</v>
      </c>
    </row>
    <row r="84" spans="1:2" x14ac:dyDescent="0.25">
      <c r="A84">
        <v>48.9</v>
      </c>
      <c r="B84">
        <f t="shared" si="2"/>
        <v>124.5</v>
      </c>
    </row>
    <row r="85" spans="1:2" x14ac:dyDescent="0.25">
      <c r="A85">
        <v>49.5</v>
      </c>
      <c r="B85">
        <f t="shared" si="2"/>
        <v>126</v>
      </c>
    </row>
    <row r="86" spans="1:2" x14ac:dyDescent="0.25">
      <c r="A86">
        <v>50.2</v>
      </c>
      <c r="B86">
        <f t="shared" si="2"/>
        <v>127.5</v>
      </c>
    </row>
    <row r="87" spans="1:2" x14ac:dyDescent="0.25">
      <c r="A87">
        <v>50.8</v>
      </c>
      <c r="B87">
        <f t="shared" si="2"/>
        <v>129</v>
      </c>
    </row>
    <row r="88" spans="1:2" x14ac:dyDescent="0.25">
      <c r="A88">
        <v>51.5</v>
      </c>
      <c r="B88">
        <f t="shared" si="2"/>
        <v>130.5</v>
      </c>
    </row>
    <row r="89" spans="1:2" x14ac:dyDescent="0.25">
      <c r="A89">
        <v>52.1</v>
      </c>
      <c r="B89">
        <f t="shared" si="2"/>
        <v>132</v>
      </c>
    </row>
    <row r="90" spans="1:2" x14ac:dyDescent="0.25">
      <c r="A90">
        <v>52.7</v>
      </c>
      <c r="B90">
        <f t="shared" si="2"/>
        <v>133.5</v>
      </c>
    </row>
    <row r="91" spans="1:2" x14ac:dyDescent="0.25">
      <c r="A91">
        <v>53.4</v>
      </c>
      <c r="B91">
        <f t="shared" si="2"/>
        <v>135</v>
      </c>
    </row>
    <row r="92" spans="1:2" x14ac:dyDescent="0.25">
      <c r="A92">
        <v>54</v>
      </c>
      <c r="B92">
        <f t="shared" si="2"/>
        <v>136.5</v>
      </c>
    </row>
    <row r="93" spans="1:2" x14ac:dyDescent="0.25">
      <c r="A93">
        <v>54.6</v>
      </c>
      <c r="B93">
        <f t="shared" si="2"/>
        <v>138</v>
      </c>
    </row>
    <row r="94" spans="1:2" x14ac:dyDescent="0.25">
      <c r="A94">
        <v>55.3</v>
      </c>
      <c r="B94">
        <f t="shared" si="2"/>
        <v>139.5</v>
      </c>
    </row>
    <row r="95" spans="1:2" x14ac:dyDescent="0.25">
      <c r="A95">
        <v>55.9</v>
      </c>
      <c r="B95">
        <f t="shared" si="2"/>
        <v>141</v>
      </c>
    </row>
    <row r="96" spans="1:2" x14ac:dyDescent="0.25">
      <c r="A96">
        <v>56.6</v>
      </c>
      <c r="B96">
        <f t="shared" si="2"/>
        <v>142.5</v>
      </c>
    </row>
    <row r="97" spans="1:2" x14ac:dyDescent="0.25">
      <c r="A97">
        <v>57.2</v>
      </c>
      <c r="B97">
        <f t="shared" si="2"/>
        <v>144</v>
      </c>
    </row>
    <row r="98" spans="1:2" x14ac:dyDescent="0.25">
      <c r="A98">
        <v>57.8</v>
      </c>
      <c r="B98">
        <f t="shared" si="2"/>
        <v>145.5</v>
      </c>
    </row>
    <row r="99" spans="1:2" x14ac:dyDescent="0.25">
      <c r="A99">
        <v>58.5</v>
      </c>
      <c r="B99">
        <f t="shared" si="2"/>
        <v>147</v>
      </c>
    </row>
    <row r="100" spans="1:2" x14ac:dyDescent="0.25">
      <c r="A100">
        <v>59.1</v>
      </c>
      <c r="B100">
        <f t="shared" si="2"/>
        <v>148.5</v>
      </c>
    </row>
    <row r="101" spans="1:2" x14ac:dyDescent="0.25">
      <c r="A101">
        <v>59.7</v>
      </c>
      <c r="B101">
        <f t="shared" si="2"/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Experimental Runs</vt:lpstr>
      <vt:lpstr>Experimental Data</vt:lpstr>
      <vt:lpstr>Equations</vt:lpstr>
      <vt:lpstr>Correlated Flow Table Permeate</vt:lpstr>
      <vt:lpstr>Correlated Flow Table Retentate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Salena Torres</dc:creator>
  <cp:lastModifiedBy>Salena Torres</cp:lastModifiedBy>
  <cp:lastPrinted>2015-09-24T20:15:08Z</cp:lastPrinted>
  <dcterms:created xsi:type="dcterms:W3CDTF">2015-09-24T19:38:33Z</dcterms:created>
  <dcterms:modified xsi:type="dcterms:W3CDTF">2015-09-30T19:26:34Z</dcterms:modified>
</cp:coreProperties>
</file>